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fileSharing readOnlyRecommended="1"/>
  <workbookPr filterPrivacy="1" defaultThemeVersion="124226"/>
  <bookViews>
    <workbookView xWindow="-15" yWindow="-15" windowWidth="20730" windowHeight="7305" tabRatio="937"/>
  </bookViews>
  <sheets>
    <sheet name="Contents" sheetId="1" r:id="rId1"/>
    <sheet name="Notes" sheetId="2" r:id="rId2"/>
    <sheet name="GB benefits and Tax Credits" sheetId="28" r:id="rId3"/>
    <sheet name="Tax Credits and Child Benefit" sheetId="30" r:id="rId4"/>
    <sheet name="Benefit summary table" sheetId="3" r:id="rId5"/>
    <sheet name="Table 1a" sheetId="4" r:id="rId6"/>
    <sheet name="Table 1b" sheetId="5" r:id="rId7"/>
    <sheet name="Table 1c" sheetId="6" r:id="rId8"/>
    <sheet name="Table 2a" sheetId="8" r:id="rId9"/>
    <sheet name="Table 2b" sheetId="9" r:id="rId10"/>
    <sheet name="Table 2c" sheetId="10" r:id="rId11"/>
    <sheet name="Table 3a" sheetId="12" r:id="rId12"/>
    <sheet name="Table 3b" sheetId="13" r:id="rId13"/>
    <sheet name="Table 3c" sheetId="14" r:id="rId14"/>
    <sheet name="Bereavement benefits" sheetId="15" r:id="rId15"/>
    <sheet name="Carer's Allowance" sheetId="16" r:id="rId16"/>
    <sheet name="Council Tax Benefit" sheetId="17" r:id="rId17"/>
    <sheet name="Disability benefits" sheetId="18" r:id="rId18"/>
    <sheet name="Housing Benefit" sheetId="19" r:id="rId19"/>
    <sheet name="Incapacity benefits" sheetId="20" r:id="rId20"/>
    <sheet name="Income Support" sheetId="21" r:id="rId21"/>
    <sheet name="Industrial injuries benefits" sheetId="22" r:id="rId22"/>
    <sheet name="New Deal &amp; Emp prog allowances" sheetId="23" r:id="rId23"/>
    <sheet name="Pension Credit" sheetId="24" r:id="rId24"/>
    <sheet name="Social Fund" sheetId="25" r:id="rId25"/>
    <sheet name="State Pension" sheetId="26" r:id="rId26"/>
    <sheet name="Unemployment benefits" sheetId="27" r:id="rId27"/>
  </sheets>
  <definedNames>
    <definedName name="Z_5774AB63_4B8A_11D6_8117_08005A7F5BB1_.wvu.Cols" hidden="1">#REF!</definedName>
    <definedName name="Z_5774AB63_4B8A_11D6_8117_08005A7F5BB1_.wvu.PrintArea" hidden="1">#REF!</definedName>
  </definedNames>
  <calcPr calcId="145621"/>
</workbook>
</file>

<file path=xl/calcChain.xml><?xml version="1.0" encoding="utf-8"?>
<calcChain xmlns="http://schemas.openxmlformats.org/spreadsheetml/2006/main">
  <c r="BR4" i="18" l="1"/>
  <c r="BS4" i="18"/>
  <c r="BT4" i="18"/>
  <c r="BU4" i="18"/>
  <c r="BV4" i="18"/>
  <c r="BW4" i="18"/>
  <c r="BQ4" i="18"/>
  <c r="BK69" i="12" l="1"/>
  <c r="BJ69" i="12"/>
  <c r="BI69" i="12"/>
  <c r="BH69" i="12"/>
  <c r="BG69" i="12"/>
  <c r="BF69" i="12"/>
  <c r="BE69" i="12"/>
  <c r="BD69" i="12"/>
  <c r="BC69" i="12"/>
  <c r="BB69" i="12"/>
  <c r="BA69" i="12"/>
  <c r="AZ69" i="12"/>
  <c r="AY69" i="12"/>
  <c r="AX69" i="12"/>
  <c r="AW69" i="12"/>
  <c r="AV69" i="12"/>
  <c r="AU69" i="12"/>
  <c r="AT69" i="12"/>
  <c r="AS69" i="12"/>
  <c r="AR69" i="12"/>
  <c r="AQ69" i="12"/>
  <c r="AP69" i="12"/>
  <c r="AO69" i="12"/>
  <c r="AN69" i="12"/>
  <c r="AM69" i="12"/>
  <c r="AL69" i="12"/>
  <c r="AK69" i="12"/>
  <c r="AJ69" i="12"/>
  <c r="AI69" i="12"/>
  <c r="AH69" i="12"/>
  <c r="BK68" i="12"/>
  <c r="BJ68" i="12"/>
  <c r="BI68" i="12"/>
  <c r="BH68" i="12"/>
  <c r="BG68" i="12"/>
  <c r="BF68" i="12"/>
  <c r="BE68" i="12"/>
  <c r="BD68" i="12"/>
  <c r="BC68" i="12"/>
  <c r="BB68" i="12"/>
  <c r="BA68" i="12"/>
  <c r="AZ68" i="12"/>
  <c r="AY68" i="12"/>
  <c r="AX68" i="12"/>
  <c r="AW68" i="12"/>
  <c r="AV68" i="12"/>
  <c r="AU68" i="12"/>
  <c r="AT68" i="12"/>
  <c r="AS68" i="12"/>
  <c r="AR68" i="12"/>
  <c r="AQ68" i="12"/>
  <c r="AP68" i="12"/>
  <c r="AO68" i="12"/>
  <c r="AN68" i="12"/>
  <c r="AM68" i="12"/>
  <c r="AL68" i="12"/>
  <c r="AK68" i="12"/>
  <c r="AJ68" i="12"/>
  <c r="AI68" i="12"/>
  <c r="AH68" i="12"/>
  <c r="BM23" i="27" l="1"/>
  <c r="BL23" i="27"/>
  <c r="BK23" i="27"/>
  <c r="BJ23" i="27"/>
  <c r="BI23" i="27"/>
  <c r="BH23" i="27"/>
  <c r="BG23" i="27"/>
  <c r="BF23" i="27"/>
  <c r="BE23" i="27"/>
  <c r="BD23" i="27"/>
  <c r="BC23" i="27"/>
  <c r="BB23" i="27"/>
  <c r="BA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BM4" i="27"/>
  <c r="BL4" i="27"/>
  <c r="BK4" i="27"/>
  <c r="BJ4" i="27"/>
  <c r="BI4" i="27"/>
  <c r="BH4" i="27"/>
  <c r="BG4" i="27"/>
  <c r="BF4" i="27"/>
  <c r="BE4" i="27"/>
  <c r="BD4" i="27"/>
  <c r="BC4" i="27"/>
  <c r="BB4" i="27"/>
  <c r="BA4" i="27"/>
  <c r="AZ4" i="27"/>
  <c r="AY4" i="27"/>
  <c r="AX4" i="27"/>
  <c r="AW4" i="27"/>
  <c r="AV4" i="27"/>
  <c r="AU4" i="27"/>
  <c r="AT4" i="27"/>
  <c r="AS4" i="27"/>
  <c r="AR4" i="27"/>
  <c r="AQ4" i="27"/>
  <c r="AP4" i="27"/>
  <c r="AO4" i="27"/>
  <c r="AN4" i="27"/>
  <c r="AM4" i="27"/>
  <c r="AL4" i="27"/>
  <c r="AK4" i="27"/>
  <c r="AJ4" i="27"/>
  <c r="AI4" i="27"/>
  <c r="AH4" i="27"/>
  <c r="AG4" i="27"/>
  <c r="AF4" i="27"/>
  <c r="AE4" i="27"/>
  <c r="AD4" i="27"/>
  <c r="AC4" i="27"/>
  <c r="AB4" i="27"/>
  <c r="AA4" i="27"/>
  <c r="Z4" i="27"/>
  <c r="Y4" i="27"/>
  <c r="X4" i="27"/>
  <c r="W4" i="27"/>
  <c r="V4" i="27"/>
  <c r="U4" i="27"/>
  <c r="T4" i="27"/>
  <c r="S4" i="27"/>
  <c r="R4" i="27"/>
  <c r="Q4" i="27"/>
  <c r="P4" i="27"/>
  <c r="O4" i="27"/>
  <c r="N4" i="27"/>
  <c r="M4" i="27"/>
  <c r="L4" i="27"/>
  <c r="K4" i="27"/>
  <c r="J4" i="27"/>
  <c r="I4" i="27"/>
  <c r="H4" i="27"/>
  <c r="G4" i="27"/>
  <c r="F4" i="27"/>
  <c r="E4" i="27"/>
  <c r="D4" i="27"/>
  <c r="BM5" i="26"/>
  <c r="BM4" i="26" s="1"/>
  <c r="BL5" i="26"/>
  <c r="BK5" i="26"/>
  <c r="BK4" i="26" s="1"/>
  <c r="BJ5" i="26"/>
  <c r="BI5" i="26"/>
  <c r="BI4" i="26" s="1"/>
  <c r="BH5" i="26"/>
  <c r="BG5" i="26"/>
  <c r="BF5" i="26"/>
  <c r="BF4" i="26" s="1"/>
  <c r="BE5" i="26"/>
  <c r="BE4" i="26" s="1"/>
  <c r="BD5" i="26"/>
  <c r="BC5" i="26"/>
  <c r="BB5" i="26"/>
  <c r="BA5" i="26"/>
  <c r="BA4" i="26" s="1"/>
  <c r="AZ5" i="26"/>
  <c r="AY5" i="26"/>
  <c r="AY4" i="26" s="1"/>
  <c r="AX5" i="26"/>
  <c r="AX4" i="26" s="1"/>
  <c r="AW5" i="26"/>
  <c r="AW4" i="26" s="1"/>
  <c r="AV5" i="26"/>
  <c r="AU5" i="26"/>
  <c r="AU4" i="26" s="1"/>
  <c r="AT5" i="26"/>
  <c r="AS5" i="26"/>
  <c r="AS4" i="26" s="1"/>
  <c r="AR5" i="26"/>
  <c r="AQ5" i="26"/>
  <c r="AP5" i="26"/>
  <c r="AP4" i="26" s="1"/>
  <c r="AO5" i="26"/>
  <c r="AO4" i="26" s="1"/>
  <c r="AN5" i="26"/>
  <c r="AM5" i="26"/>
  <c r="AL5" i="26"/>
  <c r="AK5" i="26"/>
  <c r="AK4" i="26" s="1"/>
  <c r="AJ5" i="26"/>
  <c r="AJ4" i="26" s="1"/>
  <c r="AI5" i="26"/>
  <c r="AH5" i="26"/>
  <c r="AH4" i="26" s="1"/>
  <c r="AG5" i="26"/>
  <c r="AG4" i="26" s="1"/>
  <c r="AF5" i="26"/>
  <c r="AE5" i="26"/>
  <c r="AD5" i="26"/>
  <c r="AC5" i="26"/>
  <c r="AC4" i="26" s="1"/>
  <c r="AB5" i="26"/>
  <c r="AA5" i="26"/>
  <c r="AA4" i="26" s="1"/>
  <c r="Z5" i="26"/>
  <c r="Z4" i="26" s="1"/>
  <c r="Y5" i="26"/>
  <c r="Y4" i="26" s="1"/>
  <c r="X5" i="26"/>
  <c r="W5" i="26"/>
  <c r="W4" i="26" s="1"/>
  <c r="V5" i="26"/>
  <c r="U5" i="26"/>
  <c r="U4" i="26" s="1"/>
  <c r="T5" i="26"/>
  <c r="S5" i="26"/>
  <c r="R5" i="26"/>
  <c r="R4" i="26" s="1"/>
  <c r="Q5" i="26"/>
  <c r="Q4" i="26" s="1"/>
  <c r="P5" i="26"/>
  <c r="O5" i="26"/>
  <c r="N5" i="26"/>
  <c r="M5" i="26"/>
  <c r="M4" i="26" s="1"/>
  <c r="L5" i="26"/>
  <c r="K5" i="26"/>
  <c r="K4" i="26" s="1"/>
  <c r="J5" i="26"/>
  <c r="J4" i="26" s="1"/>
  <c r="I5" i="26"/>
  <c r="I4" i="26" s="1"/>
  <c r="H5" i="26"/>
  <c r="G5" i="26"/>
  <c r="G4" i="26" s="1"/>
  <c r="F5" i="26"/>
  <c r="E5" i="26"/>
  <c r="E4" i="26" s="1"/>
  <c r="D5" i="26"/>
  <c r="D4" i="26" s="1"/>
  <c r="BL4" i="26"/>
  <c r="BJ4" i="26"/>
  <c r="BH4" i="26"/>
  <c r="BG4" i="26"/>
  <c r="BD4" i="26"/>
  <c r="BC4" i="26"/>
  <c r="BB4" i="26"/>
  <c r="AZ4" i="26"/>
  <c r="AV4" i="26"/>
  <c r="AT4" i="26"/>
  <c r="AR4" i="26"/>
  <c r="AQ4" i="26"/>
  <c r="AN4" i="26"/>
  <c r="AM4" i="26"/>
  <c r="AL4" i="26"/>
  <c r="AI4" i="26"/>
  <c r="AF4" i="26"/>
  <c r="AE4" i="26"/>
  <c r="AD4" i="26"/>
  <c r="AB4" i="26"/>
  <c r="X4" i="26"/>
  <c r="V4" i="26"/>
  <c r="T4" i="26"/>
  <c r="S4" i="26"/>
  <c r="P4" i="26"/>
  <c r="O4" i="26"/>
  <c r="N4" i="26"/>
  <c r="L4" i="26"/>
  <c r="H4" i="26"/>
  <c r="F4" i="26"/>
  <c r="BM9" i="25"/>
  <c r="BL9" i="25"/>
  <c r="BK9" i="25"/>
  <c r="BJ9" i="25"/>
  <c r="BI9" i="25"/>
  <c r="BH9" i="25"/>
  <c r="BG9" i="25"/>
  <c r="BF9" i="25"/>
  <c r="BE9" i="25"/>
  <c r="BD9" i="25"/>
  <c r="BC9" i="25"/>
  <c r="BB9" i="25"/>
  <c r="BA9" i="25"/>
  <c r="AZ9" i="25"/>
  <c r="AY9" i="25"/>
  <c r="AX9" i="25"/>
  <c r="AW9" i="25"/>
  <c r="AV9" i="25"/>
  <c r="AU9" i="25"/>
  <c r="AT9" i="25"/>
  <c r="AS9" i="25"/>
  <c r="AR9" i="25"/>
  <c r="BM5" i="25"/>
  <c r="BL5" i="25"/>
  <c r="BK5" i="25"/>
  <c r="BK4" i="25" s="1"/>
  <c r="BJ5" i="25"/>
  <c r="BJ4" i="25" s="1"/>
  <c r="BI5" i="25"/>
  <c r="BH5" i="25"/>
  <c r="BH4" i="25" s="1"/>
  <c r="BG5" i="25"/>
  <c r="BG4" i="25" s="1"/>
  <c r="BF5" i="25"/>
  <c r="BE5" i="25"/>
  <c r="BD5" i="25"/>
  <c r="BC5" i="25"/>
  <c r="BC4" i="25" s="1"/>
  <c r="BB5" i="25"/>
  <c r="BB4" i="25" s="1"/>
  <c r="BA5" i="25"/>
  <c r="AZ5" i="25"/>
  <c r="AZ4" i="25" s="1"/>
  <c r="AY5" i="25"/>
  <c r="AY4" i="25" s="1"/>
  <c r="AX5" i="25"/>
  <c r="AW5" i="25"/>
  <c r="AV5" i="25"/>
  <c r="AU5" i="25"/>
  <c r="AU4" i="25" s="1"/>
  <c r="AT5" i="25"/>
  <c r="AT4" i="25" s="1"/>
  <c r="AS5" i="25"/>
  <c r="AR5" i="25"/>
  <c r="AR4" i="25" s="1"/>
  <c r="BM4" i="25"/>
  <c r="BF4" i="25"/>
  <c r="BE4" i="25"/>
  <c r="AX4" i="25"/>
  <c r="AW4" i="25"/>
  <c r="BM19" i="24"/>
  <c r="BL19" i="24"/>
  <c r="BK19" i="24"/>
  <c r="BJ19" i="24"/>
  <c r="BI19" i="24"/>
  <c r="BH19" i="24"/>
  <c r="BW4" i="24"/>
  <c r="BV4" i="24"/>
  <c r="BU4" i="24"/>
  <c r="BT4" i="24"/>
  <c r="BS4" i="24"/>
  <c r="BR4" i="24"/>
  <c r="BQ4" i="24"/>
  <c r="BP4" i="24"/>
  <c r="BO4" i="24"/>
  <c r="BN4" i="24"/>
  <c r="BM4" i="24"/>
  <c r="BL4" i="24"/>
  <c r="BK4" i="24"/>
  <c r="BJ4" i="24"/>
  <c r="BI4" i="24"/>
  <c r="BH4" i="24"/>
  <c r="BG4" i="24"/>
  <c r="BF4" i="24"/>
  <c r="BE4" i="24"/>
  <c r="BD4" i="24"/>
  <c r="BC4" i="24"/>
  <c r="BB4" i="24"/>
  <c r="BA4" i="24"/>
  <c r="AZ4" i="24"/>
  <c r="AY4" i="24"/>
  <c r="AX4" i="24"/>
  <c r="AW4" i="24"/>
  <c r="AV4" i="24"/>
  <c r="AU4" i="24"/>
  <c r="AT4" i="24"/>
  <c r="AS4" i="24"/>
  <c r="AR4" i="24"/>
  <c r="AQ4" i="24"/>
  <c r="AP4" i="24"/>
  <c r="AO4" i="24"/>
  <c r="AN4" i="24"/>
  <c r="AM4" i="24"/>
  <c r="AL4" i="24"/>
  <c r="AK4" i="24"/>
  <c r="AJ4" i="24"/>
  <c r="AI4" i="24"/>
  <c r="AH4" i="24"/>
  <c r="AG4" i="24"/>
  <c r="AF4" i="24"/>
  <c r="AE4" i="24"/>
  <c r="AD4" i="24"/>
  <c r="AC4" i="24"/>
  <c r="AB4" i="24"/>
  <c r="AA4" i="24"/>
  <c r="Z4" i="24"/>
  <c r="Y4" i="24"/>
  <c r="X4" i="24"/>
  <c r="W4" i="24"/>
  <c r="V4" i="24"/>
  <c r="U4" i="24"/>
  <c r="T4" i="24"/>
  <c r="S4" i="24"/>
  <c r="R4" i="24"/>
  <c r="Q4" i="24"/>
  <c r="P4" i="24"/>
  <c r="O4" i="24"/>
  <c r="N4" i="24"/>
  <c r="M4" i="24"/>
  <c r="L4" i="24"/>
  <c r="K4" i="24"/>
  <c r="J4" i="24"/>
  <c r="I4" i="24"/>
  <c r="H4" i="24"/>
  <c r="G4" i="24"/>
  <c r="F4" i="24"/>
  <c r="E4" i="24"/>
  <c r="D4" i="24"/>
  <c r="BJ4" i="23"/>
  <c r="BI4" i="23"/>
  <c r="BH4" i="23"/>
  <c r="BG4" i="23"/>
  <c r="BF4" i="23"/>
  <c r="BE4" i="23"/>
  <c r="BD4" i="23"/>
  <c r="BC4" i="23"/>
  <c r="BB4" i="23"/>
  <c r="BA4" i="23"/>
  <c r="AZ4" i="23"/>
  <c r="AY4" i="23"/>
  <c r="AX4" i="23"/>
  <c r="AW4" i="23"/>
  <c r="AV4" i="23"/>
  <c r="AU4" i="23"/>
  <c r="AT4" i="23"/>
  <c r="AS4" i="23"/>
  <c r="AR4" i="23"/>
  <c r="AQ4" i="23"/>
  <c r="AP4" i="23"/>
  <c r="AO4" i="23"/>
  <c r="AN4" i="23"/>
  <c r="AM4" i="23"/>
  <c r="AL4" i="23"/>
  <c r="AK4" i="23"/>
  <c r="AJ4" i="23"/>
  <c r="AI4" i="23"/>
  <c r="AH4" i="23"/>
  <c r="AG4" i="23"/>
  <c r="AF4" i="23"/>
  <c r="AE4" i="23"/>
  <c r="AD4" i="23"/>
  <c r="AC4" i="23"/>
  <c r="AB4" i="23"/>
  <c r="AA4" i="23"/>
  <c r="Z4" i="23"/>
  <c r="Y4" i="23"/>
  <c r="X4" i="23"/>
  <c r="W4" i="23"/>
  <c r="V4" i="23"/>
  <c r="U4" i="23"/>
  <c r="T4" i="23"/>
  <c r="S4" i="23"/>
  <c r="R4" i="23"/>
  <c r="Q4" i="23"/>
  <c r="P4" i="23"/>
  <c r="O4" i="23"/>
  <c r="N4" i="23"/>
  <c r="M4" i="23"/>
  <c r="L4" i="23"/>
  <c r="K4" i="23"/>
  <c r="J4" i="23"/>
  <c r="I4" i="23"/>
  <c r="H4" i="23"/>
  <c r="G4" i="23"/>
  <c r="F4" i="23"/>
  <c r="E4" i="23"/>
  <c r="D4" i="23"/>
  <c r="BM5" i="22"/>
  <c r="BL5" i="22"/>
  <c r="BK5" i="22"/>
  <c r="BK4" i="22" s="1"/>
  <c r="BJ5" i="22"/>
  <c r="BJ4" i="22" s="1"/>
  <c r="BI5" i="22"/>
  <c r="BH5" i="22"/>
  <c r="BH4" i="22" s="1"/>
  <c r="BG5" i="22"/>
  <c r="BG4" i="22" s="1"/>
  <c r="BF5" i="22"/>
  <c r="BF4" i="22" s="1"/>
  <c r="BE5" i="22"/>
  <c r="BD5" i="22"/>
  <c r="BD4" i="22" s="1"/>
  <c r="BC5" i="22"/>
  <c r="BC4" i="22" s="1"/>
  <c r="BB5" i="22"/>
  <c r="BB4" i="22" s="1"/>
  <c r="BA5" i="22"/>
  <c r="AZ5" i="22"/>
  <c r="AZ4" i="22" s="1"/>
  <c r="AY5" i="22"/>
  <c r="AY4" i="22" s="1"/>
  <c r="AX5" i="22"/>
  <c r="AX4" i="22" s="1"/>
  <c r="AW5" i="22"/>
  <c r="AV5" i="22"/>
  <c r="AV4" i="22" s="1"/>
  <c r="BI4" i="22"/>
  <c r="BE4" i="22"/>
  <c r="BA4" i="22"/>
  <c r="AW4" i="22"/>
  <c r="AU4" i="22"/>
  <c r="AT4" i="22"/>
  <c r="AS4" i="22"/>
  <c r="AR4" i="22"/>
  <c r="AQ4" i="22"/>
  <c r="AP4" i="22"/>
  <c r="AO4" i="22"/>
  <c r="AN4" i="22"/>
  <c r="AM4" i="22"/>
  <c r="AL4" i="22"/>
  <c r="AK4" i="22"/>
  <c r="AJ4" i="22"/>
  <c r="AI4" i="22"/>
  <c r="AH4" i="22"/>
  <c r="AG4" i="22"/>
  <c r="AF4" i="22"/>
  <c r="AE4" i="22"/>
  <c r="AD4" i="22"/>
  <c r="AC4" i="22"/>
  <c r="AB4" i="22"/>
  <c r="AA4" i="22"/>
  <c r="Z4" i="22"/>
  <c r="Y4" i="22"/>
  <c r="X4" i="22"/>
  <c r="W4" i="22"/>
  <c r="V4" i="22"/>
  <c r="U4" i="22"/>
  <c r="T4" i="22"/>
  <c r="S4" i="22"/>
  <c r="R4" i="22"/>
  <c r="Q4" i="22"/>
  <c r="P4" i="22"/>
  <c r="O4" i="22"/>
  <c r="N4" i="22"/>
  <c r="M4" i="22"/>
  <c r="L4" i="22"/>
  <c r="K4" i="22"/>
  <c r="J4" i="22"/>
  <c r="I4" i="22"/>
  <c r="H4" i="22"/>
  <c r="G4" i="22"/>
  <c r="F4" i="22"/>
  <c r="E4" i="22"/>
  <c r="D4" i="22"/>
  <c r="BW45" i="21"/>
  <c r="BV45" i="21"/>
  <c r="BU45" i="21"/>
  <c r="BT45" i="21"/>
  <c r="BS45" i="21"/>
  <c r="BR45" i="21"/>
  <c r="BQ45" i="21"/>
  <c r="BP45" i="21"/>
  <c r="BO45" i="21"/>
  <c r="BN45" i="21"/>
  <c r="BW44" i="21"/>
  <c r="BV44" i="21"/>
  <c r="BU44" i="21"/>
  <c r="BT44" i="21"/>
  <c r="BS44" i="21"/>
  <c r="BR44" i="21"/>
  <c r="BQ44" i="21"/>
  <c r="BP44" i="21"/>
  <c r="BO44" i="21"/>
  <c r="BN44" i="21"/>
  <c r="BW43" i="21"/>
  <c r="BV43" i="21"/>
  <c r="BU43" i="21"/>
  <c r="BT43" i="21"/>
  <c r="BS43" i="21"/>
  <c r="BR43" i="21"/>
  <c r="BQ43" i="21"/>
  <c r="BP43" i="21"/>
  <c r="BO43" i="21"/>
  <c r="BN43" i="21"/>
  <c r="BW42" i="21"/>
  <c r="BW39" i="21" s="1"/>
  <c r="BV42" i="21"/>
  <c r="BU42" i="21"/>
  <c r="BT42" i="21"/>
  <c r="BS42" i="21"/>
  <c r="BR42" i="21"/>
  <c r="BQ42" i="21"/>
  <c r="BP42" i="21"/>
  <c r="BP39" i="21" s="1"/>
  <c r="BO42" i="21"/>
  <c r="BO39" i="21" s="1"/>
  <c r="BN42" i="21"/>
  <c r="BV29" i="21"/>
  <c r="BT29" i="21"/>
  <c r="BR29" i="21"/>
  <c r="BP29" i="21"/>
  <c r="BN29" i="21"/>
  <c r="BL29" i="21"/>
  <c r="BJ29" i="21"/>
  <c r="BH29" i="21"/>
  <c r="BF29" i="21"/>
  <c r="BD29" i="21"/>
  <c r="BB29" i="21"/>
  <c r="AZ29" i="21"/>
  <c r="AX29" i="21"/>
  <c r="AV29" i="21"/>
  <c r="AT29" i="21"/>
  <c r="AR29" i="21"/>
  <c r="AP29" i="21"/>
  <c r="AN29" i="21"/>
  <c r="AL29" i="21"/>
  <c r="AJ29" i="21"/>
  <c r="AH29" i="21"/>
  <c r="AF29" i="21"/>
  <c r="AD29" i="21"/>
  <c r="AB29" i="21"/>
  <c r="Z29" i="21"/>
  <c r="X29" i="21"/>
  <c r="V29" i="21"/>
  <c r="T29" i="21"/>
  <c r="R29" i="21"/>
  <c r="P29" i="21"/>
  <c r="N29" i="21"/>
  <c r="L29" i="21"/>
  <c r="J29" i="21"/>
  <c r="H29" i="21"/>
  <c r="F29" i="21"/>
  <c r="D29" i="21"/>
  <c r="BW29" i="21"/>
  <c r="BU29" i="21"/>
  <c r="BS29" i="21"/>
  <c r="BQ29" i="21"/>
  <c r="BO29" i="21"/>
  <c r="BM29" i="21"/>
  <c r="BK29" i="21"/>
  <c r="BI29" i="21"/>
  <c r="BG29" i="21"/>
  <c r="BE29" i="21"/>
  <c r="BC29" i="21"/>
  <c r="BA29" i="21"/>
  <c r="AY29" i="21"/>
  <c r="AW29" i="21"/>
  <c r="AU29" i="21"/>
  <c r="AS29" i="21"/>
  <c r="AQ29" i="21"/>
  <c r="AO29" i="21"/>
  <c r="AM29" i="21"/>
  <c r="AK29" i="21"/>
  <c r="AI29" i="21"/>
  <c r="AG29" i="21"/>
  <c r="AE29" i="21"/>
  <c r="AC29" i="21"/>
  <c r="AA29" i="21"/>
  <c r="Y29" i="21"/>
  <c r="W29" i="21"/>
  <c r="U29" i="21"/>
  <c r="S29" i="21"/>
  <c r="Q29" i="21"/>
  <c r="O29" i="21"/>
  <c r="M29" i="21"/>
  <c r="K29" i="21"/>
  <c r="I29" i="21"/>
  <c r="G29" i="21"/>
  <c r="E29" i="21"/>
  <c r="BM45" i="21"/>
  <c r="BL45" i="21"/>
  <c r="BK45" i="21"/>
  <c r="BJ45" i="21"/>
  <c r="BI45" i="21"/>
  <c r="BH45" i="21"/>
  <c r="BG45" i="21"/>
  <c r="BF45" i="21"/>
  <c r="BE45" i="21"/>
  <c r="BD45" i="21"/>
  <c r="BC45" i="21"/>
  <c r="BB45" i="21"/>
  <c r="BA45" i="21"/>
  <c r="AZ45" i="21"/>
  <c r="AY45" i="21"/>
  <c r="AX45" i="21"/>
  <c r="AW45" i="21"/>
  <c r="AV45" i="21"/>
  <c r="AU45" i="21"/>
  <c r="AT45" i="21"/>
  <c r="AS45" i="21"/>
  <c r="AR45" i="21"/>
  <c r="AQ45" i="21"/>
  <c r="AP45" i="21"/>
  <c r="AO45" i="21"/>
  <c r="AN45" i="21"/>
  <c r="AM45" i="21"/>
  <c r="AL45" i="21"/>
  <c r="AK45" i="21"/>
  <c r="AJ45" i="21"/>
  <c r="AI45" i="21"/>
  <c r="AH45" i="21"/>
  <c r="AG45" i="21"/>
  <c r="AF45" i="21"/>
  <c r="AE45" i="21"/>
  <c r="AD45" i="21"/>
  <c r="AC45" i="21"/>
  <c r="AB45" i="21"/>
  <c r="AA45" i="21"/>
  <c r="Z45" i="21"/>
  <c r="Y45" i="21"/>
  <c r="X45" i="21"/>
  <c r="W45" i="21"/>
  <c r="V45" i="21"/>
  <c r="U45" i="21"/>
  <c r="T45" i="21"/>
  <c r="S45" i="21"/>
  <c r="R45" i="21"/>
  <c r="Q45" i="21"/>
  <c r="P45" i="21"/>
  <c r="O45" i="21"/>
  <c r="N45" i="21"/>
  <c r="M45" i="21"/>
  <c r="L45" i="21"/>
  <c r="K45" i="21"/>
  <c r="J45" i="21"/>
  <c r="I45" i="21"/>
  <c r="H45" i="21"/>
  <c r="G45" i="21"/>
  <c r="F45" i="21"/>
  <c r="E45" i="21"/>
  <c r="D45" i="21"/>
  <c r="BM44" i="21"/>
  <c r="BL44" i="21"/>
  <c r="BK44" i="21"/>
  <c r="BJ44" i="21"/>
  <c r="BI44" i="21"/>
  <c r="BH44" i="21"/>
  <c r="BG44" i="21"/>
  <c r="BF44" i="21"/>
  <c r="BE44" i="21"/>
  <c r="BD44" i="21"/>
  <c r="BC44" i="21"/>
  <c r="BB44"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V44" i="21"/>
  <c r="U44" i="21"/>
  <c r="T44" i="21"/>
  <c r="S44" i="21"/>
  <c r="R44" i="21"/>
  <c r="Q44" i="21"/>
  <c r="P44" i="21"/>
  <c r="O44" i="21"/>
  <c r="N44" i="21"/>
  <c r="M44" i="21"/>
  <c r="L44" i="21"/>
  <c r="K44" i="21"/>
  <c r="J44" i="21"/>
  <c r="I44" i="21"/>
  <c r="H44" i="21"/>
  <c r="G44" i="21"/>
  <c r="F44" i="21"/>
  <c r="E44" i="21"/>
  <c r="D44" i="21"/>
  <c r="BM43" i="21"/>
  <c r="BL43" i="21"/>
  <c r="BK43" i="21"/>
  <c r="BJ43" i="21"/>
  <c r="BI43" i="21"/>
  <c r="BH43" i="21"/>
  <c r="BG43" i="21"/>
  <c r="BF43" i="21"/>
  <c r="BE43" i="21"/>
  <c r="BD43" i="21"/>
  <c r="BC43" i="21"/>
  <c r="BB43" i="21"/>
  <c r="BA43" i="21"/>
  <c r="AZ43" i="21"/>
  <c r="AY43" i="21"/>
  <c r="AX43" i="21"/>
  <c r="AW43" i="21"/>
  <c r="AV43" i="21"/>
  <c r="AU43" i="21"/>
  <c r="AT43" i="21"/>
  <c r="AS43" i="21"/>
  <c r="AR43" i="21"/>
  <c r="AQ43" i="21"/>
  <c r="AP43" i="21"/>
  <c r="AO43" i="21"/>
  <c r="AN43" i="21"/>
  <c r="AM43" i="21"/>
  <c r="AL43" i="21"/>
  <c r="AK43" i="21"/>
  <c r="AJ43" i="21"/>
  <c r="AI43" i="21"/>
  <c r="AH43" i="21"/>
  <c r="AG43" i="21"/>
  <c r="AF43" i="21"/>
  <c r="AE43" i="21"/>
  <c r="AD43" i="21"/>
  <c r="AC43" i="21"/>
  <c r="AB43" i="21"/>
  <c r="AA43" i="21"/>
  <c r="Z43" i="21"/>
  <c r="Y43" i="21"/>
  <c r="X43" i="21"/>
  <c r="W43" i="21"/>
  <c r="V43" i="21"/>
  <c r="U43" i="21"/>
  <c r="T43" i="21"/>
  <c r="S43" i="21"/>
  <c r="R43" i="21"/>
  <c r="Q43" i="21"/>
  <c r="P43" i="21"/>
  <c r="O43" i="21"/>
  <c r="N43" i="21"/>
  <c r="M43" i="21"/>
  <c r="L43" i="21"/>
  <c r="K43" i="21"/>
  <c r="J43" i="21"/>
  <c r="I43" i="21"/>
  <c r="H43" i="21"/>
  <c r="G43" i="21"/>
  <c r="F43" i="21"/>
  <c r="E43" i="21"/>
  <c r="D43" i="21"/>
  <c r="BM42" i="21"/>
  <c r="BL42" i="21"/>
  <c r="BK42" i="21"/>
  <c r="BJ42" i="21"/>
  <c r="BI42" i="21"/>
  <c r="BH42" i="21"/>
  <c r="BG42" i="21"/>
  <c r="BF42" i="21"/>
  <c r="BE42" i="21"/>
  <c r="BD42" i="21"/>
  <c r="BC42" i="21"/>
  <c r="BB42"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V42" i="21"/>
  <c r="U42" i="21"/>
  <c r="T42" i="21"/>
  <c r="S42" i="21"/>
  <c r="R42" i="21"/>
  <c r="Q42" i="21"/>
  <c r="P42" i="21"/>
  <c r="O42" i="21"/>
  <c r="N42" i="21"/>
  <c r="M42" i="21"/>
  <c r="L42" i="21"/>
  <c r="K42" i="21"/>
  <c r="J42" i="21"/>
  <c r="I42" i="21"/>
  <c r="H42" i="21"/>
  <c r="G42" i="21"/>
  <c r="F42" i="21"/>
  <c r="E42" i="21"/>
  <c r="D42" i="21"/>
  <c r="BM41" i="21"/>
  <c r="BL41" i="21"/>
  <c r="BK41" i="21"/>
  <c r="BJ41" i="21"/>
  <c r="BI41" i="21"/>
  <c r="BH41" i="21"/>
  <c r="BG41" i="21"/>
  <c r="BF41" i="21"/>
  <c r="BE41" i="21"/>
  <c r="BD41" i="21"/>
  <c r="BC41" i="21"/>
  <c r="BB41" i="21"/>
  <c r="BA41" i="21"/>
  <c r="AZ41" i="21"/>
  <c r="AY41" i="21"/>
  <c r="AX41" i="21"/>
  <c r="AW41" i="21"/>
  <c r="AV41" i="21"/>
  <c r="AU41" i="21"/>
  <c r="AT41" i="21"/>
  <c r="AS41" i="21"/>
  <c r="AR41" i="21"/>
  <c r="AQ41" i="21"/>
  <c r="AP41" i="21"/>
  <c r="AO41" i="21"/>
  <c r="AN41" i="21"/>
  <c r="AM41" i="21"/>
  <c r="AL41" i="21"/>
  <c r="AK41" i="21"/>
  <c r="AJ41" i="21"/>
  <c r="AI41" i="21"/>
  <c r="AH41" i="21"/>
  <c r="AG41" i="21"/>
  <c r="AF41" i="21"/>
  <c r="AE41" i="21"/>
  <c r="AD41" i="21"/>
  <c r="AC41" i="21"/>
  <c r="AB41" i="21"/>
  <c r="AA41" i="21"/>
  <c r="Z41" i="21"/>
  <c r="Y41" i="21"/>
  <c r="X41" i="21"/>
  <c r="W41" i="21"/>
  <c r="V41" i="21"/>
  <c r="U41" i="21"/>
  <c r="T41" i="21"/>
  <c r="S41" i="21"/>
  <c r="R41" i="21"/>
  <c r="Q41" i="21"/>
  <c r="P41" i="21"/>
  <c r="O41" i="21"/>
  <c r="N41" i="21"/>
  <c r="M41" i="21"/>
  <c r="L41" i="21"/>
  <c r="K41" i="21"/>
  <c r="J41" i="21"/>
  <c r="I41" i="21"/>
  <c r="H41" i="21"/>
  <c r="G41" i="21"/>
  <c r="F41" i="21"/>
  <c r="E41" i="21"/>
  <c r="D41" i="21"/>
  <c r="BM40" i="21"/>
  <c r="BM39" i="21" s="1"/>
  <c r="BL40" i="21"/>
  <c r="BK40" i="21"/>
  <c r="BJ40" i="21"/>
  <c r="BI40" i="21"/>
  <c r="BH40" i="21"/>
  <c r="BG40" i="21"/>
  <c r="BF40" i="21"/>
  <c r="BF39" i="21" s="1"/>
  <c r="BE40" i="21"/>
  <c r="BE39" i="21" s="1"/>
  <c r="BD40" i="21"/>
  <c r="BC40" i="21"/>
  <c r="BB40" i="21"/>
  <c r="BA40" i="21"/>
  <c r="AZ40" i="21"/>
  <c r="AY40" i="21"/>
  <c r="AX40" i="21"/>
  <c r="AX39" i="21" s="1"/>
  <c r="AW40" i="21"/>
  <c r="AW39" i="21" s="1"/>
  <c r="AV40" i="21"/>
  <c r="AU40" i="21"/>
  <c r="AT40" i="21"/>
  <c r="AS40" i="21"/>
  <c r="AR40" i="21"/>
  <c r="AQ40" i="21"/>
  <c r="AP40" i="21"/>
  <c r="AP39" i="21" s="1"/>
  <c r="AO40" i="21"/>
  <c r="AO39" i="21" s="1"/>
  <c r="AN40" i="21"/>
  <c r="AM40" i="21"/>
  <c r="AL40" i="21"/>
  <c r="AK40" i="21"/>
  <c r="AJ40" i="21"/>
  <c r="AI40" i="21"/>
  <c r="AH40" i="21"/>
  <c r="AH39" i="21" s="1"/>
  <c r="AG40" i="21"/>
  <c r="AG39" i="21" s="1"/>
  <c r="AF40" i="21"/>
  <c r="AE40" i="21"/>
  <c r="AD40" i="21"/>
  <c r="AC40" i="21"/>
  <c r="AB40" i="21"/>
  <c r="AA40" i="21"/>
  <c r="Z40" i="21"/>
  <c r="Z39" i="21" s="1"/>
  <c r="Y40" i="21"/>
  <c r="Y39" i="21" s="1"/>
  <c r="X40" i="21"/>
  <c r="W40" i="21"/>
  <c r="V40" i="21"/>
  <c r="U40" i="21"/>
  <c r="T40" i="21"/>
  <c r="S40" i="21"/>
  <c r="R40" i="21"/>
  <c r="R39" i="21" s="1"/>
  <c r="Q40" i="21"/>
  <c r="Q39" i="21" s="1"/>
  <c r="P40" i="21"/>
  <c r="O40" i="21"/>
  <c r="N40" i="21"/>
  <c r="M40" i="21"/>
  <c r="L40" i="21"/>
  <c r="K40" i="21"/>
  <c r="J40" i="21"/>
  <c r="J39" i="21" s="1"/>
  <c r="I40" i="21"/>
  <c r="I39" i="21" s="1"/>
  <c r="H40" i="21"/>
  <c r="G40" i="21"/>
  <c r="F40" i="21"/>
  <c r="E40" i="21"/>
  <c r="D40" i="21"/>
  <c r="BW20" i="21"/>
  <c r="BV20" i="21"/>
  <c r="BU20" i="21"/>
  <c r="BT20" i="21"/>
  <c r="BS20" i="21"/>
  <c r="BR20" i="21"/>
  <c r="BQ20" i="21"/>
  <c r="BP20" i="21"/>
  <c r="BO20" i="21"/>
  <c r="BN20" i="21"/>
  <c r="BM20" i="21"/>
  <c r="BL20" i="21"/>
  <c r="BK20" i="21"/>
  <c r="BJ20" i="21"/>
  <c r="BI20" i="21"/>
  <c r="BH20" i="21"/>
  <c r="BG20" i="21"/>
  <c r="BF20" i="21"/>
  <c r="BE20" i="21"/>
  <c r="BD20" i="21"/>
  <c r="BC20" i="21"/>
  <c r="BB20"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V20" i="21"/>
  <c r="U20" i="21"/>
  <c r="T20" i="21"/>
  <c r="S20" i="21"/>
  <c r="R20" i="21"/>
  <c r="Q20" i="21"/>
  <c r="P20" i="21"/>
  <c r="O20" i="21"/>
  <c r="N20" i="21"/>
  <c r="M20" i="21"/>
  <c r="L20" i="21"/>
  <c r="K20" i="21"/>
  <c r="J20" i="21"/>
  <c r="I20" i="21"/>
  <c r="H20" i="21"/>
  <c r="G20" i="21"/>
  <c r="F20" i="21"/>
  <c r="E20" i="21"/>
  <c r="D20" i="21"/>
  <c r="AD15" i="21"/>
  <c r="AB15" i="21"/>
  <c r="Z15" i="21"/>
  <c r="X15" i="21"/>
  <c r="V15" i="21"/>
  <c r="T15" i="21"/>
  <c r="R15" i="21"/>
  <c r="P15" i="21"/>
  <c r="N15" i="21"/>
  <c r="L15" i="21"/>
  <c r="J15" i="21"/>
  <c r="H15" i="21"/>
  <c r="F15" i="21"/>
  <c r="D15" i="21"/>
  <c r="BG15" i="21"/>
  <c r="BF15" i="21"/>
  <c r="BE15" i="21"/>
  <c r="BD15" i="21"/>
  <c r="BC15" i="21"/>
  <c r="BB15" i="21"/>
  <c r="BA15" i="21"/>
  <c r="AZ15" i="21"/>
  <c r="AY15" i="21"/>
  <c r="AX15" i="21"/>
  <c r="AW15" i="21"/>
  <c r="AV15" i="21"/>
  <c r="AU15" i="21"/>
  <c r="AT15" i="21"/>
  <c r="AS15" i="21"/>
  <c r="AR15" i="21"/>
  <c r="AQ15" i="21"/>
  <c r="AP15" i="21"/>
  <c r="AO15" i="21"/>
  <c r="AN15" i="21"/>
  <c r="AM15" i="21"/>
  <c r="AL15" i="21"/>
  <c r="AK15" i="21"/>
  <c r="AJ15" i="21"/>
  <c r="AI15" i="21"/>
  <c r="AH15" i="21"/>
  <c r="AG15" i="21"/>
  <c r="AF15" i="21"/>
  <c r="AE15" i="21"/>
  <c r="AC15" i="21"/>
  <c r="AA15" i="21"/>
  <c r="Y15" i="21"/>
  <c r="W15" i="21"/>
  <c r="U15" i="21"/>
  <c r="S15" i="21"/>
  <c r="Q15" i="21"/>
  <c r="O15" i="21"/>
  <c r="M15" i="21"/>
  <c r="K15" i="21"/>
  <c r="I15" i="21"/>
  <c r="G15" i="21"/>
  <c r="E15" i="21"/>
  <c r="K10" i="21"/>
  <c r="I10" i="21"/>
  <c r="G10" i="21"/>
  <c r="E10" i="21"/>
  <c r="BM10" i="21"/>
  <c r="BL10" i="21"/>
  <c r="BK10" i="21"/>
  <c r="BJ10" i="21"/>
  <c r="BI10" i="21"/>
  <c r="BH10" i="21"/>
  <c r="BG10" i="21"/>
  <c r="BF10" i="21"/>
  <c r="BE10" i="21"/>
  <c r="BD10" i="21"/>
  <c r="BC10" i="21"/>
  <c r="BB10" i="21"/>
  <c r="BA10" i="21"/>
  <c r="AZ10" i="21"/>
  <c r="AY10" i="21"/>
  <c r="AX10" i="21"/>
  <c r="AW10" i="21"/>
  <c r="AV10" i="21"/>
  <c r="AU10" i="21"/>
  <c r="AT10" i="21"/>
  <c r="AS10" i="21"/>
  <c r="AR10" i="21"/>
  <c r="AQ10" i="21"/>
  <c r="AP10" i="21"/>
  <c r="AO10" i="21"/>
  <c r="AN10" i="21"/>
  <c r="AM10" i="21"/>
  <c r="AL10" i="21"/>
  <c r="AK10" i="21"/>
  <c r="AJ10" i="21"/>
  <c r="AI10" i="21"/>
  <c r="AH10" i="21"/>
  <c r="AG10" i="21"/>
  <c r="AF10" i="21"/>
  <c r="AE10" i="21"/>
  <c r="AD10" i="21"/>
  <c r="AC10" i="21"/>
  <c r="AB10" i="21"/>
  <c r="AA10" i="21"/>
  <c r="Z10" i="21"/>
  <c r="Y10" i="21"/>
  <c r="X10" i="21"/>
  <c r="W10" i="21"/>
  <c r="V10" i="21"/>
  <c r="U10" i="21"/>
  <c r="T10" i="21"/>
  <c r="S10" i="21"/>
  <c r="R10" i="21"/>
  <c r="Q10" i="21"/>
  <c r="P10" i="21"/>
  <c r="O10" i="21"/>
  <c r="N10" i="21"/>
  <c r="M10" i="21"/>
  <c r="L10" i="21"/>
  <c r="J10" i="21"/>
  <c r="H10" i="21"/>
  <c r="F10" i="21"/>
  <c r="D10" i="21"/>
  <c r="BW19" i="21"/>
  <c r="BV19" i="21"/>
  <c r="BU19" i="21"/>
  <c r="BT19" i="21"/>
  <c r="BS19" i="21"/>
  <c r="BR19" i="21"/>
  <c r="BQ19" i="21"/>
  <c r="BP19" i="21"/>
  <c r="BO19" i="21"/>
  <c r="BN19" i="21"/>
  <c r="BM19" i="21"/>
  <c r="BL19" i="21"/>
  <c r="BK19" i="21"/>
  <c r="BJ19" i="21"/>
  <c r="BI19" i="21"/>
  <c r="BH19" i="21"/>
  <c r="BW18" i="21"/>
  <c r="BV18" i="21"/>
  <c r="BU18" i="21"/>
  <c r="BT18" i="21"/>
  <c r="BS18" i="21"/>
  <c r="BR18" i="21"/>
  <c r="BQ18" i="21"/>
  <c r="BP18" i="21"/>
  <c r="BO18" i="21"/>
  <c r="BN18" i="21"/>
  <c r="BM18" i="21"/>
  <c r="BL18" i="21"/>
  <c r="BK18" i="21"/>
  <c r="BJ18" i="21"/>
  <c r="BI18" i="21"/>
  <c r="BH18" i="21"/>
  <c r="BG21" i="21"/>
  <c r="BF21" i="21"/>
  <c r="BE21" i="21"/>
  <c r="BD21" i="21"/>
  <c r="BC21" i="21"/>
  <c r="BB21" i="21"/>
  <c r="BA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E21" i="21"/>
  <c r="D21" i="21"/>
  <c r="BM16" i="21"/>
  <c r="BL16" i="21"/>
  <c r="BK16" i="21"/>
  <c r="BJ16" i="21"/>
  <c r="BI16" i="21"/>
  <c r="BH16" i="21"/>
  <c r="BM44" i="20"/>
  <c r="BL44" i="20"/>
  <c r="BK44" i="20"/>
  <c r="BJ44" i="20"/>
  <c r="BI44" i="20"/>
  <c r="BH44" i="20"/>
  <c r="BG44" i="20"/>
  <c r="BF44"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V44" i="20"/>
  <c r="U44" i="20"/>
  <c r="T44" i="20"/>
  <c r="S44" i="20"/>
  <c r="R44" i="20"/>
  <c r="Q44" i="20"/>
  <c r="P44" i="20"/>
  <c r="O44" i="20"/>
  <c r="N44" i="20"/>
  <c r="M44" i="20"/>
  <c r="L44" i="20"/>
  <c r="K44" i="20"/>
  <c r="J44" i="20"/>
  <c r="I44" i="20"/>
  <c r="H44" i="20"/>
  <c r="G44" i="20"/>
  <c r="F44" i="20"/>
  <c r="E44" i="20"/>
  <c r="D44" i="20"/>
  <c r="BW43" i="20"/>
  <c r="BV43" i="20"/>
  <c r="BU43" i="20"/>
  <c r="BT43" i="20"/>
  <c r="BS43" i="20"/>
  <c r="BR43" i="20"/>
  <c r="BQ43" i="20"/>
  <c r="BP43" i="20"/>
  <c r="BO43" i="20"/>
  <c r="BN43" i="20"/>
  <c r="BM43" i="20"/>
  <c r="BL43" i="20"/>
  <c r="BK43" i="20"/>
  <c r="BJ43" i="20"/>
  <c r="BI43" i="20"/>
  <c r="BH43" i="20"/>
  <c r="BG43" i="20"/>
  <c r="BF43" i="20"/>
  <c r="BE43" i="20"/>
  <c r="BD43" i="20"/>
  <c r="BC43" i="20"/>
  <c r="BB43" i="20"/>
  <c r="BA43" i="20"/>
  <c r="AZ43" i="20"/>
  <c r="AY43" i="20"/>
  <c r="AX43" i="20"/>
  <c r="AW43" i="20"/>
  <c r="AV43" i="20"/>
  <c r="AU43" i="20"/>
  <c r="AT43" i="20"/>
  <c r="AS43" i="20"/>
  <c r="AR43" i="20"/>
  <c r="AQ43" i="20"/>
  <c r="AP43" i="20"/>
  <c r="AO43" i="20"/>
  <c r="AN43" i="20"/>
  <c r="AM43" i="20"/>
  <c r="AL43" i="20"/>
  <c r="AK43" i="20"/>
  <c r="AJ43" i="20"/>
  <c r="AI43" i="20"/>
  <c r="AH43" i="20"/>
  <c r="AG43" i="20"/>
  <c r="AF43" i="20"/>
  <c r="AE43" i="20"/>
  <c r="AD43" i="20"/>
  <c r="AC43" i="20"/>
  <c r="AB43" i="20"/>
  <c r="AA43" i="20"/>
  <c r="Z43" i="20"/>
  <c r="Y43" i="20"/>
  <c r="X43" i="20"/>
  <c r="W43" i="20"/>
  <c r="V43" i="20"/>
  <c r="U43" i="20"/>
  <c r="T43" i="20"/>
  <c r="S43" i="20"/>
  <c r="R43" i="20"/>
  <c r="Q43" i="20"/>
  <c r="P43" i="20"/>
  <c r="O43" i="20"/>
  <c r="N43" i="20"/>
  <c r="M43" i="20"/>
  <c r="L43" i="20"/>
  <c r="K43" i="20"/>
  <c r="J43" i="20"/>
  <c r="I43" i="20"/>
  <c r="H43" i="20"/>
  <c r="G43" i="20"/>
  <c r="F43" i="20"/>
  <c r="E43" i="20"/>
  <c r="D43" i="20"/>
  <c r="BW42" i="20"/>
  <c r="BV42" i="20"/>
  <c r="BU42" i="20"/>
  <c r="BU40" i="20" s="1"/>
  <c r="BT42" i="20"/>
  <c r="BS42" i="20"/>
  <c r="BS40" i="20" s="1"/>
  <c r="BR42" i="20"/>
  <c r="BQ42" i="20"/>
  <c r="BQ40" i="20" s="1"/>
  <c r="BP42" i="20"/>
  <c r="BO42" i="20"/>
  <c r="BO40" i="20" s="1"/>
  <c r="BN42" i="20"/>
  <c r="BM42" i="20"/>
  <c r="BM40" i="20" s="1"/>
  <c r="BL42" i="20"/>
  <c r="BK42" i="20"/>
  <c r="BK40" i="20" s="1"/>
  <c r="BJ42" i="20"/>
  <c r="BI42" i="20"/>
  <c r="BI40" i="20" s="1"/>
  <c r="BH42" i="20"/>
  <c r="BG42" i="20"/>
  <c r="BG40" i="20" s="1"/>
  <c r="BF42" i="20"/>
  <c r="BE42" i="20"/>
  <c r="BE40" i="20" s="1"/>
  <c r="BE7" i="12" s="1"/>
  <c r="BD42" i="20"/>
  <c r="BC42" i="20"/>
  <c r="BC40" i="20" s="1"/>
  <c r="BC7" i="12" s="1"/>
  <c r="BB42" i="20"/>
  <c r="BA42" i="20"/>
  <c r="BA40" i="20" s="1"/>
  <c r="AZ42" i="20"/>
  <c r="AY42" i="20"/>
  <c r="AY40" i="20" s="1"/>
  <c r="AY7" i="12" s="1"/>
  <c r="AX42" i="20"/>
  <c r="AW42" i="20"/>
  <c r="AW40" i="20" s="1"/>
  <c r="AV42" i="20"/>
  <c r="AU42" i="20"/>
  <c r="AU40" i="20" s="1"/>
  <c r="AU7" i="12" s="1"/>
  <c r="AT42" i="20"/>
  <c r="AS42" i="20"/>
  <c r="AS40" i="20" s="1"/>
  <c r="AR42" i="20"/>
  <c r="AQ42" i="20"/>
  <c r="AQ40" i="20" s="1"/>
  <c r="AQ7" i="12" s="1"/>
  <c r="AP42" i="20"/>
  <c r="AO42" i="20"/>
  <c r="AO40" i="20" s="1"/>
  <c r="AN42" i="20"/>
  <c r="AM42" i="20"/>
  <c r="AM40" i="20" s="1"/>
  <c r="AM7" i="12" s="1"/>
  <c r="AL42" i="20"/>
  <c r="AK42" i="20"/>
  <c r="AK40" i="20" s="1"/>
  <c r="AJ42" i="20"/>
  <c r="AI42" i="20"/>
  <c r="AI40" i="20" s="1"/>
  <c r="AI7" i="12" s="1"/>
  <c r="AH42" i="20"/>
  <c r="AG42" i="20"/>
  <c r="AG40" i="20" s="1"/>
  <c r="AF42" i="20"/>
  <c r="AE42" i="20"/>
  <c r="AE40" i="20" s="1"/>
  <c r="AD42" i="20"/>
  <c r="AC42" i="20"/>
  <c r="AC40" i="20" s="1"/>
  <c r="AB42" i="20"/>
  <c r="AA42" i="20"/>
  <c r="AA40" i="20" s="1"/>
  <c r="Z42" i="20"/>
  <c r="Y42" i="20"/>
  <c r="Y40" i="20" s="1"/>
  <c r="X42" i="20"/>
  <c r="W42" i="20"/>
  <c r="W40" i="20" s="1"/>
  <c r="V42" i="20"/>
  <c r="U42" i="20"/>
  <c r="U40" i="20" s="1"/>
  <c r="T42" i="20"/>
  <c r="S42" i="20"/>
  <c r="S40" i="20" s="1"/>
  <c r="R42" i="20"/>
  <c r="Q42" i="20"/>
  <c r="Q40" i="20" s="1"/>
  <c r="P42" i="20"/>
  <c r="O42" i="20"/>
  <c r="O40" i="20" s="1"/>
  <c r="N42" i="20"/>
  <c r="M42" i="20"/>
  <c r="M40" i="20" s="1"/>
  <c r="L42" i="20"/>
  <c r="K42" i="20"/>
  <c r="K40" i="20" s="1"/>
  <c r="J42" i="20"/>
  <c r="I42" i="20"/>
  <c r="I40" i="20" s="1"/>
  <c r="H42" i="20"/>
  <c r="G42" i="20"/>
  <c r="G40" i="20" s="1"/>
  <c r="F42" i="20"/>
  <c r="E42" i="20"/>
  <c r="E40" i="20" s="1"/>
  <c r="D42" i="20"/>
  <c r="BW40" i="20"/>
  <c r="BW126" i="19"/>
  <c r="BV126" i="19"/>
  <c r="BU126" i="19"/>
  <c r="BT126" i="19"/>
  <c r="BS126" i="19"/>
  <c r="BR126" i="19"/>
  <c r="BQ126" i="19"/>
  <c r="BP126" i="19"/>
  <c r="BO126" i="19"/>
  <c r="BN126" i="19"/>
  <c r="BM126" i="19"/>
  <c r="BL126" i="19"/>
  <c r="BK126" i="19"/>
  <c r="BJ126" i="19"/>
  <c r="BI126" i="19"/>
  <c r="BH126" i="19"/>
  <c r="BG126" i="19"/>
  <c r="BF126" i="19"/>
  <c r="BE126" i="19"/>
  <c r="BD126" i="19"/>
  <c r="BC126" i="19"/>
  <c r="BB126" i="19"/>
  <c r="BA126" i="19"/>
  <c r="AZ126" i="19"/>
  <c r="AY126" i="19"/>
  <c r="AX126" i="19"/>
  <c r="AW126" i="19"/>
  <c r="AV126" i="19"/>
  <c r="AU126" i="19"/>
  <c r="AT126" i="19"/>
  <c r="AS126" i="19"/>
  <c r="AR126" i="19"/>
  <c r="AU106" i="19"/>
  <c r="AT106" i="19"/>
  <c r="AS106" i="19"/>
  <c r="AR106" i="19"/>
  <c r="AQ106" i="19"/>
  <c r="AP106" i="19"/>
  <c r="AO106" i="19"/>
  <c r="AN106" i="19"/>
  <c r="AM106" i="19"/>
  <c r="AL106" i="19"/>
  <c r="AK106" i="19"/>
  <c r="AJ106" i="19"/>
  <c r="AI106" i="19"/>
  <c r="AH106" i="19"/>
  <c r="BW106" i="19"/>
  <c r="BV106" i="19"/>
  <c r="BU106" i="19"/>
  <c r="BT106" i="19"/>
  <c r="BS106" i="19"/>
  <c r="BR106" i="19"/>
  <c r="BQ106" i="19"/>
  <c r="BP106" i="19"/>
  <c r="BO106" i="19"/>
  <c r="BN106" i="19"/>
  <c r="BM106" i="19"/>
  <c r="BL106" i="19"/>
  <c r="BK106" i="19"/>
  <c r="BJ106" i="19"/>
  <c r="BI106" i="19"/>
  <c r="BH106" i="19"/>
  <c r="BG106" i="19"/>
  <c r="BF106" i="19"/>
  <c r="BE106" i="19"/>
  <c r="BD106" i="19"/>
  <c r="BC106" i="19"/>
  <c r="BB106" i="19"/>
  <c r="BA106" i="19"/>
  <c r="AZ106" i="19"/>
  <c r="AY106" i="19"/>
  <c r="AX106" i="19"/>
  <c r="AW106" i="19"/>
  <c r="AV106" i="19"/>
  <c r="BM105" i="19"/>
  <c r="BL105" i="19"/>
  <c r="BK105" i="19"/>
  <c r="BJ105" i="19"/>
  <c r="BI105" i="19"/>
  <c r="BH105" i="19"/>
  <c r="BG105" i="19"/>
  <c r="BF105" i="19"/>
  <c r="BE105" i="19"/>
  <c r="BD105" i="19"/>
  <c r="BC105" i="19"/>
  <c r="BB105" i="19"/>
  <c r="BA105" i="19"/>
  <c r="AZ105" i="19"/>
  <c r="AY105" i="19"/>
  <c r="AX105" i="19"/>
  <c r="AW105" i="19"/>
  <c r="AV105" i="19"/>
  <c r="BM99" i="19"/>
  <c r="BL99" i="19"/>
  <c r="BK99" i="19"/>
  <c r="BJ99" i="19"/>
  <c r="BI99" i="19"/>
  <c r="BH99" i="19"/>
  <c r="BG99" i="19"/>
  <c r="BF99" i="19"/>
  <c r="BE99" i="19"/>
  <c r="BD99" i="19"/>
  <c r="BC99" i="19"/>
  <c r="BB99" i="19"/>
  <c r="BA99" i="19"/>
  <c r="AZ99" i="19"/>
  <c r="AY99" i="19"/>
  <c r="AX99" i="19"/>
  <c r="AW99" i="19"/>
  <c r="AV99" i="19"/>
  <c r="AU99" i="19"/>
  <c r="AT99" i="19"/>
  <c r="AS99" i="19"/>
  <c r="AR99" i="19"/>
  <c r="AQ99" i="19"/>
  <c r="AP99" i="19"/>
  <c r="AO99" i="19"/>
  <c r="AN99" i="19"/>
  <c r="AM99" i="19"/>
  <c r="AL99" i="19"/>
  <c r="AK99" i="19"/>
  <c r="AJ99" i="19"/>
  <c r="AI99" i="19"/>
  <c r="AH99" i="19"/>
  <c r="BV46" i="19"/>
  <c r="BT46" i="19"/>
  <c r="BR46" i="19"/>
  <c r="BP46" i="19"/>
  <c r="BN46" i="19"/>
  <c r="BL46" i="19"/>
  <c r="BJ46" i="19"/>
  <c r="BH46" i="19"/>
  <c r="BF46" i="19"/>
  <c r="BD46" i="19"/>
  <c r="BB46" i="19"/>
  <c r="AZ46" i="19"/>
  <c r="AX46" i="19"/>
  <c r="AV46" i="19"/>
  <c r="AT46" i="19"/>
  <c r="AR46" i="19"/>
  <c r="AP46" i="19"/>
  <c r="AN46" i="19"/>
  <c r="AL46" i="19"/>
  <c r="AJ46" i="19"/>
  <c r="AH46" i="19"/>
  <c r="AF46" i="19"/>
  <c r="AD46" i="19"/>
  <c r="AB46" i="19"/>
  <c r="Z46" i="19"/>
  <c r="X46" i="19"/>
  <c r="V46" i="19"/>
  <c r="T46" i="19"/>
  <c r="R46" i="19"/>
  <c r="P46" i="19"/>
  <c r="N46" i="19"/>
  <c r="L46" i="19"/>
  <c r="J46" i="19"/>
  <c r="H46" i="19"/>
  <c r="F46" i="19"/>
  <c r="D46" i="19"/>
  <c r="BW46" i="19"/>
  <c r="BU46" i="19"/>
  <c r="BS46" i="19"/>
  <c r="BQ46" i="19"/>
  <c r="BO46" i="19"/>
  <c r="BM46" i="19"/>
  <c r="BK46" i="19"/>
  <c r="BI46" i="19"/>
  <c r="BG46" i="19"/>
  <c r="BE46" i="19"/>
  <c r="BC46" i="19"/>
  <c r="BA46" i="19"/>
  <c r="AY46" i="19"/>
  <c r="AW46" i="19"/>
  <c r="AU46" i="19"/>
  <c r="AS46" i="19"/>
  <c r="AQ46" i="19"/>
  <c r="AO46" i="19"/>
  <c r="AM46" i="19"/>
  <c r="AK46" i="19"/>
  <c r="AI46" i="19"/>
  <c r="AG46" i="19"/>
  <c r="AE46" i="19"/>
  <c r="AC46" i="19"/>
  <c r="AA46" i="19"/>
  <c r="Y46" i="19"/>
  <c r="W46" i="19"/>
  <c r="U46" i="19"/>
  <c r="S46" i="19"/>
  <c r="Q46" i="19"/>
  <c r="O46" i="19"/>
  <c r="M46" i="19"/>
  <c r="K46" i="19"/>
  <c r="I46" i="19"/>
  <c r="G46" i="19"/>
  <c r="E46" i="19"/>
  <c r="AS42" i="19"/>
  <c r="AQ42" i="19"/>
  <c r="AO42" i="19"/>
  <c r="AM42" i="19"/>
  <c r="AK42" i="19"/>
  <c r="AI42" i="19"/>
  <c r="AG42" i="19"/>
  <c r="AE42" i="19"/>
  <c r="AC42" i="19"/>
  <c r="AA42" i="19"/>
  <c r="Y42" i="19"/>
  <c r="W42" i="19"/>
  <c r="U42" i="19"/>
  <c r="S42" i="19"/>
  <c r="Q42" i="19"/>
  <c r="O42" i="19"/>
  <c r="M42" i="19"/>
  <c r="K42" i="19"/>
  <c r="I42" i="19"/>
  <c r="G42" i="19"/>
  <c r="E42" i="19"/>
  <c r="BV42" i="19"/>
  <c r="BT42" i="19"/>
  <c r="BR42" i="19"/>
  <c r="BP42" i="19"/>
  <c r="BN42" i="19"/>
  <c r="BL42" i="19"/>
  <c r="BJ42" i="19"/>
  <c r="BH42" i="19"/>
  <c r="BF42" i="19"/>
  <c r="BD42" i="19"/>
  <c r="BB42" i="19"/>
  <c r="AZ42" i="19"/>
  <c r="AX42" i="19"/>
  <c r="BW42" i="19"/>
  <c r="BU42" i="19"/>
  <c r="BS42" i="19"/>
  <c r="BQ42" i="19"/>
  <c r="BO42" i="19"/>
  <c r="BM42" i="19"/>
  <c r="BK42" i="19"/>
  <c r="BI42" i="19"/>
  <c r="BG42" i="19"/>
  <c r="BE42" i="19"/>
  <c r="BC42" i="19"/>
  <c r="BA42" i="19"/>
  <c r="AY42" i="19"/>
  <c r="AT42" i="19"/>
  <c r="AR42" i="19"/>
  <c r="AP42" i="19"/>
  <c r="AN42" i="19"/>
  <c r="AL42" i="19"/>
  <c r="AJ42" i="19"/>
  <c r="AH42" i="19"/>
  <c r="AF42" i="19"/>
  <c r="AD42" i="19"/>
  <c r="AB42" i="19"/>
  <c r="Z42" i="19"/>
  <c r="X42" i="19"/>
  <c r="V42" i="19"/>
  <c r="T42" i="19"/>
  <c r="R42" i="19"/>
  <c r="P42" i="19"/>
  <c r="N42" i="19"/>
  <c r="L42" i="19"/>
  <c r="J42" i="19"/>
  <c r="H42" i="19"/>
  <c r="F42" i="19"/>
  <c r="D42" i="19"/>
  <c r="BV37" i="19"/>
  <c r="BT37" i="19"/>
  <c r="BR37" i="19"/>
  <c r="BP37" i="19"/>
  <c r="BN37" i="19"/>
  <c r="BL37" i="19"/>
  <c r="BJ37" i="19"/>
  <c r="BH37" i="19"/>
  <c r="BF37" i="19"/>
  <c r="BD37" i="19"/>
  <c r="BB37" i="19"/>
  <c r="AZ37" i="19"/>
  <c r="AX37" i="19"/>
  <c r="AV37" i="19"/>
  <c r="AT37" i="19"/>
  <c r="AR37" i="19"/>
  <c r="AP37" i="19"/>
  <c r="AN37" i="19"/>
  <c r="AL37" i="19"/>
  <c r="AJ37" i="19"/>
  <c r="AH37" i="19"/>
  <c r="AF37" i="19"/>
  <c r="AD37" i="19"/>
  <c r="AB37" i="19"/>
  <c r="Z37" i="19"/>
  <c r="X37" i="19"/>
  <c r="V37" i="19"/>
  <c r="T37" i="19"/>
  <c r="R37" i="19"/>
  <c r="P37" i="19"/>
  <c r="N37" i="19"/>
  <c r="L37" i="19"/>
  <c r="J37" i="19"/>
  <c r="H37" i="19"/>
  <c r="F37" i="19"/>
  <c r="D37" i="19"/>
  <c r="BW37" i="19"/>
  <c r="BU37" i="19"/>
  <c r="BS37" i="19"/>
  <c r="BQ37" i="19"/>
  <c r="BO37" i="19"/>
  <c r="BM37" i="19"/>
  <c r="BK37" i="19"/>
  <c r="BI37" i="19"/>
  <c r="BG37" i="19"/>
  <c r="BE37" i="19"/>
  <c r="BC37" i="19"/>
  <c r="BA37" i="19"/>
  <c r="AY37" i="19"/>
  <c r="AW37" i="19"/>
  <c r="AU37" i="19"/>
  <c r="AS37" i="19"/>
  <c r="AQ37" i="19"/>
  <c r="AO37" i="19"/>
  <c r="AM37" i="19"/>
  <c r="AK37" i="19"/>
  <c r="AI37" i="19"/>
  <c r="AG37" i="19"/>
  <c r="AE37" i="19"/>
  <c r="AC37" i="19"/>
  <c r="AA37" i="19"/>
  <c r="Y37" i="19"/>
  <c r="W37" i="19"/>
  <c r="U37" i="19"/>
  <c r="S37" i="19"/>
  <c r="Q37" i="19"/>
  <c r="O37" i="19"/>
  <c r="M37" i="19"/>
  <c r="K37" i="19"/>
  <c r="I37" i="19"/>
  <c r="G37" i="19"/>
  <c r="E37" i="19"/>
  <c r="BV33" i="19"/>
  <c r="BT33" i="19"/>
  <c r="BR33" i="19"/>
  <c r="BP33" i="19"/>
  <c r="BN33" i="19"/>
  <c r="BL33" i="19"/>
  <c r="BJ33" i="19"/>
  <c r="BH33" i="19"/>
  <c r="BF33" i="19"/>
  <c r="BD33" i="19"/>
  <c r="BB33" i="19"/>
  <c r="AZ33" i="19"/>
  <c r="AX33" i="19"/>
  <c r="AV33" i="19"/>
  <c r="AT33" i="19"/>
  <c r="AR33" i="19"/>
  <c r="AP33" i="19"/>
  <c r="AN33" i="19"/>
  <c r="AL33" i="19"/>
  <c r="AJ33" i="19"/>
  <c r="AH33" i="19"/>
  <c r="AF33" i="19"/>
  <c r="AD33" i="19"/>
  <c r="AB33" i="19"/>
  <c r="Z33" i="19"/>
  <c r="X33" i="19"/>
  <c r="V33" i="19"/>
  <c r="T33" i="19"/>
  <c r="R33" i="19"/>
  <c r="P33" i="19"/>
  <c r="N33" i="19"/>
  <c r="L33" i="19"/>
  <c r="J33" i="19"/>
  <c r="H33" i="19"/>
  <c r="F33" i="19"/>
  <c r="D33" i="19"/>
  <c r="BW33" i="19"/>
  <c r="BU33" i="19"/>
  <c r="BS33" i="19"/>
  <c r="BQ33" i="19"/>
  <c r="BO33" i="19"/>
  <c r="BM33" i="19"/>
  <c r="BK33" i="19"/>
  <c r="BI33" i="19"/>
  <c r="BG33" i="19"/>
  <c r="BE33" i="19"/>
  <c r="BC33" i="19"/>
  <c r="BA33" i="19"/>
  <c r="AY33" i="19"/>
  <c r="AW33" i="19"/>
  <c r="AU33" i="19"/>
  <c r="AS33" i="19"/>
  <c r="AQ33" i="19"/>
  <c r="AO33" i="19"/>
  <c r="AM33" i="19"/>
  <c r="AK33" i="19"/>
  <c r="AI33" i="19"/>
  <c r="AG33" i="19"/>
  <c r="AE33" i="19"/>
  <c r="AC33" i="19"/>
  <c r="AA33" i="19"/>
  <c r="Y33" i="19"/>
  <c r="W33" i="19"/>
  <c r="U33" i="19"/>
  <c r="S33" i="19"/>
  <c r="Q33" i="19"/>
  <c r="O33" i="19"/>
  <c r="M33" i="19"/>
  <c r="K33" i="19"/>
  <c r="I33" i="19"/>
  <c r="G33" i="19"/>
  <c r="E33" i="19"/>
  <c r="BW31" i="19"/>
  <c r="BV31" i="19"/>
  <c r="BU31" i="19"/>
  <c r="BT31" i="19"/>
  <c r="BS31" i="19"/>
  <c r="BR31" i="19"/>
  <c r="BQ31" i="19"/>
  <c r="BP31" i="19"/>
  <c r="BO31" i="19"/>
  <c r="BN31" i="19"/>
  <c r="BM31" i="19"/>
  <c r="BL31" i="19"/>
  <c r="BK31" i="19"/>
  <c r="BJ31" i="19"/>
  <c r="BI31" i="19"/>
  <c r="BH31" i="19"/>
  <c r="BG31" i="19"/>
  <c r="BF31" i="19"/>
  <c r="BE31" i="19"/>
  <c r="BD31" i="19"/>
  <c r="BC31" i="19"/>
  <c r="BB31" i="19"/>
  <c r="BA31" i="19"/>
  <c r="AZ31" i="19"/>
  <c r="AY31" i="19"/>
  <c r="AX31" i="19"/>
  <c r="AW31" i="19"/>
  <c r="AV31" i="19"/>
  <c r="AU31" i="19"/>
  <c r="AT31" i="19"/>
  <c r="AS31" i="19"/>
  <c r="AR31" i="19"/>
  <c r="AQ31" i="19"/>
  <c r="AP31" i="19"/>
  <c r="AO31" i="19"/>
  <c r="AN31" i="19"/>
  <c r="AM31" i="19"/>
  <c r="AL31" i="19"/>
  <c r="AK31" i="19"/>
  <c r="AJ31" i="19"/>
  <c r="AI31" i="19"/>
  <c r="AH31" i="19"/>
  <c r="AG31" i="19"/>
  <c r="AF31" i="19"/>
  <c r="AE31" i="19"/>
  <c r="AD31" i="19"/>
  <c r="AC31" i="19"/>
  <c r="AB31" i="19"/>
  <c r="AA31" i="19"/>
  <c r="Z31" i="19"/>
  <c r="Y31" i="19"/>
  <c r="X31" i="19"/>
  <c r="W31" i="19"/>
  <c r="V31" i="19"/>
  <c r="U31" i="19"/>
  <c r="T31" i="19"/>
  <c r="S31" i="19"/>
  <c r="R31" i="19"/>
  <c r="Q31" i="19"/>
  <c r="P31" i="19"/>
  <c r="O31" i="19"/>
  <c r="N31" i="19"/>
  <c r="M31" i="19"/>
  <c r="L31" i="19"/>
  <c r="K31" i="19"/>
  <c r="J31" i="19"/>
  <c r="I31" i="19"/>
  <c r="H31" i="19"/>
  <c r="G31" i="19"/>
  <c r="F31" i="19"/>
  <c r="E31" i="19"/>
  <c r="D31" i="19"/>
  <c r="BW10" i="19"/>
  <c r="BV10" i="19"/>
  <c r="BU10" i="19"/>
  <c r="BT10" i="19"/>
  <c r="BS10" i="19"/>
  <c r="BR10" i="19"/>
  <c r="BQ10" i="19"/>
  <c r="BP10" i="19"/>
  <c r="BO10" i="19"/>
  <c r="BN10" i="19"/>
  <c r="BM10" i="19"/>
  <c r="BL10" i="19"/>
  <c r="BK10" i="19"/>
  <c r="BJ10" i="19"/>
  <c r="BI10" i="19"/>
  <c r="BH10" i="19"/>
  <c r="BG10" i="19"/>
  <c r="BF10" i="19"/>
  <c r="BE10" i="19"/>
  <c r="BD10" i="19"/>
  <c r="BC10" i="19"/>
  <c r="BB10" i="19"/>
  <c r="BA10" i="19"/>
  <c r="AZ10" i="19"/>
  <c r="AY10" i="19"/>
  <c r="AX10" i="19"/>
  <c r="BL4" i="18"/>
  <c r="BJ4" i="18"/>
  <c r="BH4" i="18"/>
  <c r="BF4" i="18"/>
  <c r="BD4" i="18"/>
  <c r="BB4" i="18"/>
  <c r="AZ4" i="18"/>
  <c r="AX4" i="18"/>
  <c r="AV4" i="18"/>
  <c r="AT4" i="18"/>
  <c r="AR4" i="18"/>
  <c r="AP4" i="18"/>
  <c r="AN4" i="18"/>
  <c r="AL4" i="18"/>
  <c r="AJ4" i="18"/>
  <c r="AH4" i="18"/>
  <c r="AF4" i="18"/>
  <c r="AD4" i="18"/>
  <c r="AB4" i="18"/>
  <c r="Z4" i="18"/>
  <c r="X4" i="18"/>
  <c r="V4" i="18"/>
  <c r="T4" i="18"/>
  <c r="R4" i="18"/>
  <c r="P4" i="18"/>
  <c r="N4" i="18"/>
  <c r="L4" i="18"/>
  <c r="J4" i="18"/>
  <c r="H4" i="18"/>
  <c r="F4" i="18"/>
  <c r="D4" i="18"/>
  <c r="BK4" i="18"/>
  <c r="AU4" i="18"/>
  <c r="AE4" i="18"/>
  <c r="O4" i="18"/>
  <c r="BW101" i="17"/>
  <c r="BS101" i="17"/>
  <c r="BQ101" i="17"/>
  <c r="BO101" i="17"/>
  <c r="BK101" i="17"/>
  <c r="BI101" i="17"/>
  <c r="BG101" i="17"/>
  <c r="BC101" i="17"/>
  <c r="BA101" i="17"/>
  <c r="AY101" i="17"/>
  <c r="AU101" i="17"/>
  <c r="AS101" i="17"/>
  <c r="BS81" i="17"/>
  <c r="BK81" i="17"/>
  <c r="BC81" i="17"/>
  <c r="AU81" i="17"/>
  <c r="BW81" i="17"/>
  <c r="BU81" i="17"/>
  <c r="BR81" i="17"/>
  <c r="BQ81" i="17"/>
  <c r="BP81" i="17"/>
  <c r="BO81" i="17"/>
  <c r="BM81" i="17"/>
  <c r="BI81" i="17"/>
  <c r="BH81" i="17"/>
  <c r="BG81" i="17"/>
  <c r="BE81" i="17"/>
  <c r="BA81" i="17"/>
  <c r="AZ81" i="17"/>
  <c r="AY81" i="17"/>
  <c r="AW81" i="17"/>
  <c r="AT81" i="17"/>
  <c r="AS81" i="17"/>
  <c r="AR81" i="17"/>
  <c r="BK60" i="12"/>
  <c r="BJ60" i="12"/>
  <c r="BI60" i="12"/>
  <c r="BH60" i="12"/>
  <c r="BG60" i="12"/>
  <c r="BF60" i="12"/>
  <c r="BE60" i="12"/>
  <c r="BD60" i="12"/>
  <c r="BC60" i="12"/>
  <c r="BB60" i="12"/>
  <c r="BA60" i="12"/>
  <c r="AZ60" i="12"/>
  <c r="AY60" i="12"/>
  <c r="AX60" i="12"/>
  <c r="AW60" i="12"/>
  <c r="AV60" i="12"/>
  <c r="AU60" i="12"/>
  <c r="AT60" i="12"/>
  <c r="AS60" i="12"/>
  <c r="AR60" i="12"/>
  <c r="AQ60" i="12"/>
  <c r="AP60" i="12"/>
  <c r="AO60" i="12"/>
  <c r="AN60" i="12"/>
  <c r="AM60" i="12"/>
  <c r="AL60" i="12"/>
  <c r="AK60" i="12"/>
  <c r="AJ60" i="12"/>
  <c r="AI60" i="12"/>
  <c r="AH60" i="12"/>
  <c r="BK59" i="12"/>
  <c r="BJ59" i="12"/>
  <c r="BI59" i="12"/>
  <c r="BH59" i="12"/>
  <c r="BG59" i="12"/>
  <c r="BF59" i="12"/>
  <c r="BE59" i="12"/>
  <c r="BD59" i="12"/>
  <c r="BC59" i="12"/>
  <c r="BB59" i="12"/>
  <c r="BA59" i="12"/>
  <c r="AZ59" i="12"/>
  <c r="AY59" i="12"/>
  <c r="AX59" i="12"/>
  <c r="AW59" i="12"/>
  <c r="AV59" i="12"/>
  <c r="AU59" i="12"/>
  <c r="AT59" i="12"/>
  <c r="AS59" i="12"/>
  <c r="AR59" i="12"/>
  <c r="AQ59" i="12"/>
  <c r="AP59" i="12"/>
  <c r="AO59" i="12"/>
  <c r="AN59" i="12"/>
  <c r="AM59" i="12"/>
  <c r="AL59" i="12"/>
  <c r="AK59" i="12"/>
  <c r="AJ59" i="12"/>
  <c r="AI59" i="12"/>
  <c r="AH59" i="12"/>
  <c r="AX17" i="17"/>
  <c r="AX62" i="12" s="1"/>
  <c r="AH17" i="17"/>
  <c r="AH62" i="12" s="1"/>
  <c r="Z17" i="17"/>
  <c r="J17" i="17"/>
  <c r="BK16" i="17"/>
  <c r="BJ16" i="17"/>
  <c r="BI16" i="17"/>
  <c r="BI61" i="12" s="1"/>
  <c r="BH16" i="17"/>
  <c r="BG16" i="17"/>
  <c r="BF16" i="17"/>
  <c r="BD16" i="17"/>
  <c r="BD61" i="12" s="1"/>
  <c r="BC16" i="17"/>
  <c r="BC61" i="12" s="1"/>
  <c r="BB16" i="17"/>
  <c r="BA16" i="17"/>
  <c r="AZ16" i="17"/>
  <c r="AX16" i="17"/>
  <c r="AW16" i="17"/>
  <c r="AW61" i="12" s="1"/>
  <c r="AV16" i="17"/>
  <c r="AV61" i="12" s="1"/>
  <c r="AU16" i="17"/>
  <c r="AT16" i="17"/>
  <c r="AR16" i="17"/>
  <c r="AQ16" i="17"/>
  <c r="AP16" i="17"/>
  <c r="AO16" i="17"/>
  <c r="AO61" i="12" s="1"/>
  <c r="AN16" i="17"/>
  <c r="AN61" i="12" s="1"/>
  <c r="AM16" i="17"/>
  <c r="AM61" i="12" s="1"/>
  <c r="AL16" i="17"/>
  <c r="AK16" i="17"/>
  <c r="AJ16" i="17"/>
  <c r="AI16" i="17"/>
  <c r="AI61" i="12" s="1"/>
  <c r="AH16" i="17"/>
  <c r="AG16" i="17"/>
  <c r="AF16" i="17"/>
  <c r="AE16" i="17"/>
  <c r="AD16" i="17"/>
  <c r="AC16" i="17"/>
  <c r="AB16" i="17"/>
  <c r="AA16" i="17"/>
  <c r="Z16" i="17"/>
  <c r="X16" i="17"/>
  <c r="W16" i="17"/>
  <c r="V16" i="17"/>
  <c r="U16" i="17"/>
  <c r="T16" i="17"/>
  <c r="S16" i="17"/>
  <c r="R16" i="17"/>
  <c r="Q16" i="17"/>
  <c r="P16" i="17"/>
  <c r="O16" i="17"/>
  <c r="N16" i="17"/>
  <c r="M16" i="17"/>
  <c r="K16" i="17"/>
  <c r="J16" i="17"/>
  <c r="I16" i="17"/>
  <c r="H16" i="17"/>
  <c r="G16" i="17"/>
  <c r="F16" i="17"/>
  <c r="E16" i="17"/>
  <c r="BF17" i="17"/>
  <c r="AV17" i="17"/>
  <c r="AF17" i="17"/>
  <c r="P17" i="17"/>
  <c r="F17" i="17"/>
  <c r="BE16" i="17"/>
  <c r="AY16" i="17"/>
  <c r="AS16" i="17"/>
  <c r="Y16" i="17"/>
  <c r="L16" i="17"/>
  <c r="D16" i="17"/>
  <c r="BV17" i="17"/>
  <c r="BU17" i="17"/>
  <c r="BT17" i="17"/>
  <c r="BS17" i="17"/>
  <c r="BL17" i="17"/>
  <c r="BS10" i="15"/>
  <c r="BO10" i="15"/>
  <c r="BK10" i="15"/>
  <c r="BI10" i="15"/>
  <c r="BE10" i="15"/>
  <c r="BC10" i="15"/>
  <c r="BA10" i="15"/>
  <c r="AU10" i="15"/>
  <c r="BM10" i="15"/>
  <c r="AW10" i="15"/>
  <c r="BW6" i="15"/>
  <c r="BV6" i="15"/>
  <c r="BU6" i="15"/>
  <c r="BT6" i="15"/>
  <c r="BS6" i="15"/>
  <c r="BN6" i="15"/>
  <c r="BM6" i="15"/>
  <c r="BL6" i="15"/>
  <c r="BK6" i="15"/>
  <c r="BI6" i="15"/>
  <c r="BF6" i="15"/>
  <c r="BD6" i="15"/>
  <c r="BC6" i="15"/>
  <c r="AX6" i="15"/>
  <c r="AW6" i="15"/>
  <c r="AV6" i="15"/>
  <c r="AU6" i="15"/>
  <c r="AP6" i="15"/>
  <c r="AO6" i="15"/>
  <c r="AN6" i="15"/>
  <c r="AH6" i="15"/>
  <c r="BW7" i="15"/>
  <c r="BV5" i="15"/>
  <c r="BO7" i="15"/>
  <c r="BH7" i="15"/>
  <c r="BG7" i="15"/>
  <c r="BF5" i="15"/>
  <c r="BD5" i="15"/>
  <c r="BB7" i="15"/>
  <c r="AZ5" i="15"/>
  <c r="AY7" i="15"/>
  <c r="AT5" i="15"/>
  <c r="AQ5" i="15"/>
  <c r="AP5" i="15"/>
  <c r="AO5" i="15"/>
  <c r="AN5" i="15"/>
  <c r="AL5" i="15"/>
  <c r="AI5" i="15"/>
  <c r="AH5" i="15"/>
  <c r="AG5" i="15"/>
  <c r="AF5" i="15"/>
  <c r="AA5" i="15"/>
  <c r="Z5" i="15"/>
  <c r="Y5" i="15"/>
  <c r="X5" i="15"/>
  <c r="V5" i="15"/>
  <c r="T5" i="15"/>
  <c r="S5" i="15"/>
  <c r="R5" i="15"/>
  <c r="Q5" i="15"/>
  <c r="P5" i="15"/>
  <c r="K5" i="15"/>
  <c r="J5" i="15"/>
  <c r="I5" i="15"/>
  <c r="H5" i="15"/>
  <c r="D5" i="15"/>
  <c r="BR7" i="15"/>
  <c r="BO6" i="15"/>
  <c r="BE6" i="15"/>
  <c r="AY6" i="15"/>
  <c r="AM6" i="15"/>
  <c r="AI6" i="15"/>
  <c r="BT5" i="15"/>
  <c r="BR5" i="15"/>
  <c r="BB5" i="15"/>
  <c r="AJ5" i="15"/>
  <c r="BM44" i="14"/>
  <c r="BL44" i="14"/>
  <c r="BK42" i="14"/>
  <c r="BJ42" i="14"/>
  <c r="BI42" i="14"/>
  <c r="BH42" i="14"/>
  <c r="BG42" i="14"/>
  <c r="BF42" i="14"/>
  <c r="BE42" i="14"/>
  <c r="BD42" i="14"/>
  <c r="BC42" i="14"/>
  <c r="BB42" i="14"/>
  <c r="BA42" i="14"/>
  <c r="AZ42" i="14"/>
  <c r="AY42" i="14"/>
  <c r="AX42" i="14"/>
  <c r="AW42" i="14"/>
  <c r="AV42" i="14"/>
  <c r="AU42" i="14"/>
  <c r="AT42" i="14"/>
  <c r="AS42" i="14"/>
  <c r="AR42" i="14"/>
  <c r="AQ42" i="14"/>
  <c r="AP42" i="14"/>
  <c r="AO42" i="14"/>
  <c r="AN42" i="14"/>
  <c r="AM42" i="14"/>
  <c r="AL42" i="14"/>
  <c r="AK42" i="14"/>
  <c r="AJ42" i="14"/>
  <c r="AI42" i="14"/>
  <c r="AH42" i="14"/>
  <c r="BK33" i="14"/>
  <c r="BJ33" i="14"/>
  <c r="BI33" i="14"/>
  <c r="BH33" i="14"/>
  <c r="BG33" i="14"/>
  <c r="BF33" i="14"/>
  <c r="BE33" i="14"/>
  <c r="BD33" i="14"/>
  <c r="BC33" i="14"/>
  <c r="BB33" i="14"/>
  <c r="BA33" i="14"/>
  <c r="AZ33" i="14"/>
  <c r="AY33" i="14"/>
  <c r="AX33" i="14"/>
  <c r="AW33" i="14"/>
  <c r="AV33" i="14"/>
  <c r="AU33" i="14"/>
  <c r="AT33" i="14"/>
  <c r="AS33" i="14"/>
  <c r="AR33" i="14"/>
  <c r="AQ33" i="14"/>
  <c r="AP33" i="14"/>
  <c r="AO33" i="14"/>
  <c r="AN33" i="14"/>
  <c r="AM33" i="14"/>
  <c r="AL33" i="14"/>
  <c r="AK33" i="14"/>
  <c r="AJ33" i="14"/>
  <c r="AI33" i="14"/>
  <c r="AH33" i="14"/>
  <c r="BK100" i="12"/>
  <c r="BJ100" i="12"/>
  <c r="BI100" i="12"/>
  <c r="BH100" i="12"/>
  <c r="BG100" i="12"/>
  <c r="BF100" i="12"/>
  <c r="BE100" i="12"/>
  <c r="BD100" i="12"/>
  <c r="BC100" i="12"/>
  <c r="BB100" i="12"/>
  <c r="BA100" i="12"/>
  <c r="AZ100" i="12"/>
  <c r="AY100" i="12"/>
  <c r="AX100" i="12"/>
  <c r="AW100" i="12"/>
  <c r="AV100" i="12"/>
  <c r="AU100" i="12"/>
  <c r="AT100" i="12"/>
  <c r="AS100" i="12"/>
  <c r="AR100" i="12"/>
  <c r="AQ100" i="12"/>
  <c r="AP100" i="12"/>
  <c r="AO100" i="12"/>
  <c r="AN100" i="12"/>
  <c r="AM100" i="12"/>
  <c r="AL100" i="12"/>
  <c r="AK100" i="12"/>
  <c r="AJ100" i="12"/>
  <c r="AI100" i="12"/>
  <c r="AH100" i="12"/>
  <c r="BK89" i="12"/>
  <c r="BJ89" i="12"/>
  <c r="BI89" i="12"/>
  <c r="BH89" i="12"/>
  <c r="BG89" i="12"/>
  <c r="BF89" i="12"/>
  <c r="BE89" i="12"/>
  <c r="BD89" i="12"/>
  <c r="BC89" i="12"/>
  <c r="BB89" i="12"/>
  <c r="BA89" i="12"/>
  <c r="AZ89" i="12"/>
  <c r="AY89" i="12"/>
  <c r="AX89" i="12"/>
  <c r="AW89" i="12"/>
  <c r="AV89" i="12"/>
  <c r="AU89" i="12"/>
  <c r="AT89" i="12"/>
  <c r="AS89" i="12"/>
  <c r="AR89" i="12"/>
  <c r="AQ89" i="12"/>
  <c r="AP89" i="12"/>
  <c r="AO89" i="12"/>
  <c r="AN89" i="12"/>
  <c r="AM89" i="12"/>
  <c r="AL89" i="12"/>
  <c r="AK89" i="12"/>
  <c r="AJ89" i="12"/>
  <c r="AI89" i="12"/>
  <c r="AH89" i="12"/>
  <c r="BW71" i="12"/>
  <c r="BV71" i="12"/>
  <c r="BU71" i="12"/>
  <c r="BT71" i="12"/>
  <c r="BS71" i="12"/>
  <c r="BR71" i="12"/>
  <c r="BQ71" i="12"/>
  <c r="BP71" i="12"/>
  <c r="BO71" i="12"/>
  <c r="BN71" i="12"/>
  <c r="BM71" i="12"/>
  <c r="BL71" i="12"/>
  <c r="BK71" i="12"/>
  <c r="BJ71" i="12"/>
  <c r="BI71" i="12"/>
  <c r="BH71" i="12"/>
  <c r="BG71" i="12"/>
  <c r="BF71" i="12"/>
  <c r="BE71" i="12"/>
  <c r="BD71" i="12"/>
  <c r="BC71" i="12"/>
  <c r="BB71" i="12"/>
  <c r="BA71" i="12"/>
  <c r="AZ71" i="12"/>
  <c r="AY71" i="12"/>
  <c r="AX71" i="12"/>
  <c r="AW71" i="12"/>
  <c r="AV71" i="12"/>
  <c r="AU71" i="12"/>
  <c r="AT71" i="12"/>
  <c r="AS71" i="12"/>
  <c r="AR71" i="12"/>
  <c r="AQ71" i="12"/>
  <c r="AP71" i="12"/>
  <c r="AO71" i="12"/>
  <c r="AN71" i="12"/>
  <c r="AM71" i="12"/>
  <c r="AL71" i="12"/>
  <c r="AK71" i="12"/>
  <c r="AJ71" i="12"/>
  <c r="AI71" i="12"/>
  <c r="AH71" i="12"/>
  <c r="BW70" i="12"/>
  <c r="BV70" i="12"/>
  <c r="BU70" i="12"/>
  <c r="BT70" i="12"/>
  <c r="BS70" i="12"/>
  <c r="BR70" i="12"/>
  <c r="BQ70" i="12"/>
  <c r="BP70" i="12"/>
  <c r="BO70" i="12"/>
  <c r="BN70" i="12"/>
  <c r="BM70" i="12"/>
  <c r="BL70" i="12"/>
  <c r="BK70" i="12"/>
  <c r="BJ70" i="12"/>
  <c r="BI70" i="12"/>
  <c r="BH70" i="12"/>
  <c r="BG70" i="12"/>
  <c r="BF70" i="12"/>
  <c r="BE70" i="12"/>
  <c r="BD70" i="12"/>
  <c r="BC70" i="12"/>
  <c r="BB70" i="12"/>
  <c r="BA70" i="12"/>
  <c r="AZ70" i="12"/>
  <c r="AY70" i="12"/>
  <c r="AX70" i="12"/>
  <c r="AW70" i="12"/>
  <c r="AV70" i="12"/>
  <c r="AU70" i="12"/>
  <c r="AT70" i="12"/>
  <c r="AS70" i="12"/>
  <c r="AR70" i="12"/>
  <c r="AQ70" i="12"/>
  <c r="AP70" i="12"/>
  <c r="AO70" i="12"/>
  <c r="AN70" i="12"/>
  <c r="AM70" i="12"/>
  <c r="AL70" i="12"/>
  <c r="AK70" i="12"/>
  <c r="AJ70" i="12"/>
  <c r="AI70" i="12"/>
  <c r="AH70" i="12"/>
  <c r="BW69" i="12"/>
  <c r="BV69" i="12"/>
  <c r="BU69" i="12"/>
  <c r="BT69" i="12"/>
  <c r="BS69" i="12"/>
  <c r="BR69" i="12"/>
  <c r="BQ69" i="12"/>
  <c r="BP69" i="12"/>
  <c r="BO69" i="12"/>
  <c r="BN69" i="12"/>
  <c r="BM69" i="12"/>
  <c r="BL69" i="12"/>
  <c r="BW68" i="12"/>
  <c r="BV68" i="12"/>
  <c r="BU68" i="12"/>
  <c r="BT68" i="12"/>
  <c r="BS68" i="12"/>
  <c r="BR68" i="12"/>
  <c r="BQ68" i="12"/>
  <c r="BP68" i="12"/>
  <c r="BO68" i="12"/>
  <c r="BN68" i="12"/>
  <c r="BM68" i="12"/>
  <c r="BL68" i="12"/>
  <c r="BW67" i="12"/>
  <c r="BV67" i="12"/>
  <c r="BU67" i="12"/>
  <c r="BT67" i="12"/>
  <c r="BS67" i="12"/>
  <c r="BR67" i="12"/>
  <c r="BQ67" i="12"/>
  <c r="BP67" i="12"/>
  <c r="BO67" i="12"/>
  <c r="BN67" i="12"/>
  <c r="BM67" i="12"/>
  <c r="BL67" i="12"/>
  <c r="BK67" i="12"/>
  <c r="BJ67" i="12"/>
  <c r="BI67" i="12"/>
  <c r="BH67" i="12"/>
  <c r="BG67" i="12"/>
  <c r="BF67" i="12"/>
  <c r="BE67" i="12"/>
  <c r="BD67" i="12"/>
  <c r="BC67" i="12"/>
  <c r="BB67" i="12"/>
  <c r="BA67" i="12"/>
  <c r="AZ67" i="12"/>
  <c r="AY67" i="12"/>
  <c r="AX67" i="12"/>
  <c r="AW67" i="12"/>
  <c r="AV67" i="12"/>
  <c r="AU67" i="12"/>
  <c r="AT67" i="12"/>
  <c r="AS67" i="12"/>
  <c r="AR67" i="12"/>
  <c r="AQ67" i="12"/>
  <c r="AP67" i="12"/>
  <c r="AO67" i="12"/>
  <c r="AN67" i="12"/>
  <c r="AM67" i="12"/>
  <c r="AL67" i="12"/>
  <c r="AK67" i="12"/>
  <c r="AJ67" i="12"/>
  <c r="AI67" i="12"/>
  <c r="AH67" i="12"/>
  <c r="BW66" i="12"/>
  <c r="BV66" i="12"/>
  <c r="BU66" i="12"/>
  <c r="BT66" i="12"/>
  <c r="BS66" i="12"/>
  <c r="BR66" i="12"/>
  <c r="BQ66" i="12"/>
  <c r="BP66" i="12"/>
  <c r="BO66" i="12"/>
  <c r="BN66" i="12"/>
  <c r="BM66" i="12"/>
  <c r="BL66" i="12"/>
  <c r="BK66" i="12"/>
  <c r="BJ66" i="12"/>
  <c r="BI66" i="12"/>
  <c r="BH66" i="12"/>
  <c r="BG66" i="12"/>
  <c r="BF66" i="12"/>
  <c r="BE66" i="12"/>
  <c r="BD66" i="12"/>
  <c r="BC66" i="12"/>
  <c r="BB66" i="12"/>
  <c r="BA66" i="12"/>
  <c r="AZ66" i="12"/>
  <c r="AY66" i="12"/>
  <c r="AX66" i="12"/>
  <c r="AW66" i="12"/>
  <c r="AV66" i="12"/>
  <c r="AU66" i="12"/>
  <c r="AT66" i="12"/>
  <c r="AS66" i="12"/>
  <c r="AR66" i="12"/>
  <c r="AQ66" i="12"/>
  <c r="AP66" i="12"/>
  <c r="AO66" i="12"/>
  <c r="AN66" i="12"/>
  <c r="AM66" i="12"/>
  <c r="AL66" i="12"/>
  <c r="AK66" i="12"/>
  <c r="AJ66" i="12"/>
  <c r="AI66" i="12"/>
  <c r="AH66" i="12"/>
  <c r="BW65" i="12"/>
  <c r="BV65" i="12"/>
  <c r="BU65" i="12"/>
  <c r="BT65" i="12"/>
  <c r="BS65" i="12"/>
  <c r="BR65" i="12"/>
  <c r="BQ65" i="12"/>
  <c r="BP65" i="12"/>
  <c r="BO65" i="12"/>
  <c r="BN65" i="12"/>
  <c r="BM65" i="12"/>
  <c r="BL65" i="12"/>
  <c r="BK65" i="12"/>
  <c r="BJ65" i="12"/>
  <c r="BI65" i="12"/>
  <c r="BH65" i="12"/>
  <c r="BG65"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BV62" i="12"/>
  <c r="BU62" i="12"/>
  <c r="BT62" i="12"/>
  <c r="BS62" i="12"/>
  <c r="BL62" i="12"/>
  <c r="BF62" i="12"/>
  <c r="AV62" i="12"/>
  <c r="BW61" i="12"/>
  <c r="BV61" i="12"/>
  <c r="BU61" i="12"/>
  <c r="BT61" i="12"/>
  <c r="BS61" i="12"/>
  <c r="BR61" i="12"/>
  <c r="BQ61" i="12"/>
  <c r="BP61" i="12"/>
  <c r="BO61" i="12"/>
  <c r="BN61" i="12"/>
  <c r="BM61" i="12"/>
  <c r="BL61" i="12"/>
  <c r="BK61" i="12"/>
  <c r="BJ61" i="12"/>
  <c r="BH61" i="12"/>
  <c r="BG61" i="12"/>
  <c r="BF61" i="12"/>
  <c r="BE61" i="12"/>
  <c r="BB61" i="12"/>
  <c r="BA61" i="12"/>
  <c r="AZ61" i="12"/>
  <c r="AY61" i="12"/>
  <c r="AX61" i="12"/>
  <c r="AU61" i="12"/>
  <c r="AT61" i="12"/>
  <c r="AS61" i="12"/>
  <c r="AR61" i="12"/>
  <c r="AQ61" i="12"/>
  <c r="AP61" i="12"/>
  <c r="AL61" i="12"/>
  <c r="AK61" i="12"/>
  <c r="AJ61" i="12"/>
  <c r="AH61" i="12"/>
  <c r="BW60" i="12"/>
  <c r="BV60" i="12"/>
  <c r="BU60" i="12"/>
  <c r="BT60" i="12"/>
  <c r="BS60" i="12"/>
  <c r="BR60" i="12"/>
  <c r="BQ60" i="12"/>
  <c r="BP60" i="12"/>
  <c r="BO60" i="12"/>
  <c r="BN60" i="12"/>
  <c r="BM60" i="12"/>
  <c r="BL60" i="12"/>
  <c r="BW59" i="12"/>
  <c r="BV59" i="12"/>
  <c r="BU59" i="12"/>
  <c r="BT59" i="12"/>
  <c r="BS59" i="12"/>
  <c r="BR59" i="12"/>
  <c r="BQ59" i="12"/>
  <c r="BP59" i="12"/>
  <c r="BO59" i="12"/>
  <c r="BN59" i="12"/>
  <c r="BM59" i="12"/>
  <c r="BL59" i="12"/>
  <c r="BW58" i="12"/>
  <c r="BV58" i="12"/>
  <c r="BU58" i="12"/>
  <c r="BT58" i="12"/>
  <c r="BS58" i="12"/>
  <c r="BR58" i="12"/>
  <c r="BQ58" i="12"/>
  <c r="BP58" i="12"/>
  <c r="BO58" i="12"/>
  <c r="BN58" i="12"/>
  <c r="BM58" i="12"/>
  <c r="BL58" i="12"/>
  <c r="BK58" i="12"/>
  <c r="BJ58" i="12"/>
  <c r="BI58" i="12"/>
  <c r="BH58" i="12"/>
  <c r="BG58" i="12"/>
  <c r="BF58" i="12"/>
  <c r="BE58" i="12"/>
  <c r="BD58" i="12"/>
  <c r="BC58" i="12"/>
  <c r="BB58" i="12"/>
  <c r="BA58" i="12"/>
  <c r="AZ58" i="12"/>
  <c r="AY58" i="12"/>
  <c r="AX58" i="12"/>
  <c r="AW58" i="12"/>
  <c r="AV58" i="12"/>
  <c r="AU58" i="12"/>
  <c r="AT58" i="12"/>
  <c r="AS58" i="12"/>
  <c r="AR58" i="12"/>
  <c r="AQ58" i="12"/>
  <c r="AP58" i="12"/>
  <c r="AO58" i="12"/>
  <c r="AN58" i="12"/>
  <c r="AM58" i="12"/>
  <c r="AL58" i="12"/>
  <c r="AK58" i="12"/>
  <c r="AJ58" i="12"/>
  <c r="AI58" i="12"/>
  <c r="AH58" i="12"/>
  <c r="BW57" i="12"/>
  <c r="BV57" i="12"/>
  <c r="BU57" i="12"/>
  <c r="BT57" i="12"/>
  <c r="BS57" i="12"/>
  <c r="BR57" i="12"/>
  <c r="BQ57" i="12"/>
  <c r="BP57" i="12"/>
  <c r="BO57" i="12"/>
  <c r="BN57" i="12"/>
  <c r="BM57" i="12"/>
  <c r="BL57" i="12"/>
  <c r="BJ57" i="12"/>
  <c r="BI57" i="12"/>
  <c r="BH57" i="12"/>
  <c r="BG57" i="12"/>
  <c r="BF57" i="12"/>
  <c r="BE57" i="12"/>
  <c r="BD57" i="12"/>
  <c r="BB57" i="12"/>
  <c r="BA57" i="12"/>
  <c r="AZ57" i="12"/>
  <c r="AY57" i="12"/>
  <c r="AX57" i="12"/>
  <c r="AW57" i="12"/>
  <c r="AV57" i="12"/>
  <c r="AT57" i="12"/>
  <c r="AS57" i="12"/>
  <c r="AR57" i="12"/>
  <c r="AQ57" i="12"/>
  <c r="AP57" i="12"/>
  <c r="AO57" i="12"/>
  <c r="AN57" i="12"/>
  <c r="AL57" i="12"/>
  <c r="AK57" i="12"/>
  <c r="AJ57" i="12"/>
  <c r="AI57" i="12"/>
  <c r="AH57" i="12"/>
  <c r="BW56" i="12"/>
  <c r="BV56" i="12"/>
  <c r="BU56" i="12"/>
  <c r="BT56" i="12"/>
  <c r="BS56" i="12"/>
  <c r="BR56" i="12"/>
  <c r="BQ56" i="12"/>
  <c r="BP56" i="12"/>
  <c r="BO56" i="12"/>
  <c r="BN56" i="12"/>
  <c r="BM56" i="12"/>
  <c r="BL56" i="12"/>
  <c r="BK56" i="12"/>
  <c r="BJ56" i="12"/>
  <c r="BI56" i="12"/>
  <c r="BH56" i="12"/>
  <c r="BG56" i="12"/>
  <c r="BF56" i="12"/>
  <c r="BE56" i="12"/>
  <c r="BC56" i="12"/>
  <c r="BB56" i="12"/>
  <c r="BA56" i="12"/>
  <c r="AZ56" i="12"/>
  <c r="AY56" i="12"/>
  <c r="AX56" i="12"/>
  <c r="AW56" i="12"/>
  <c r="AU56" i="12"/>
  <c r="AT56" i="12"/>
  <c r="AS56" i="12"/>
  <c r="AR56" i="12"/>
  <c r="AQ56" i="12"/>
  <c r="AP56" i="12"/>
  <c r="AO56" i="12"/>
  <c r="AM56" i="12"/>
  <c r="AL56" i="12"/>
  <c r="AK56" i="12"/>
  <c r="AJ56" i="12"/>
  <c r="AI56" i="12"/>
  <c r="AH56" i="12"/>
  <c r="BG35" i="12"/>
  <c r="BF35" i="12"/>
  <c r="BE35" i="12"/>
  <c r="BD35" i="12"/>
  <c r="BC35" i="12"/>
  <c r="BB35" i="12"/>
  <c r="BA35" i="12"/>
  <c r="AZ35" i="12"/>
  <c r="AY35" i="12"/>
  <c r="AX35" i="12"/>
  <c r="AW35" i="12"/>
  <c r="AV35" i="12"/>
  <c r="AU35" i="12"/>
  <c r="AT35" i="12"/>
  <c r="AS35" i="12"/>
  <c r="AR35" i="12"/>
  <c r="AQ35" i="12"/>
  <c r="AP35" i="12"/>
  <c r="AO35" i="12"/>
  <c r="AN35" i="12"/>
  <c r="AM35" i="12"/>
  <c r="AL35" i="12"/>
  <c r="AK35" i="12"/>
  <c r="AJ35" i="12"/>
  <c r="AI35" i="12"/>
  <c r="AH35" i="12"/>
  <c r="BG34" i="12"/>
  <c r="BF34" i="12"/>
  <c r="BE34" i="12"/>
  <c r="BD34" i="12"/>
  <c r="BC34" i="12"/>
  <c r="BB34" i="12"/>
  <c r="BA34" i="12"/>
  <c r="AZ34" i="12"/>
  <c r="AY34" i="12"/>
  <c r="AX34" i="12"/>
  <c r="AW34" i="12"/>
  <c r="AV34" i="12"/>
  <c r="AU34" i="12"/>
  <c r="AT34" i="12"/>
  <c r="AS34" i="12"/>
  <c r="AR34" i="12"/>
  <c r="AQ34" i="12"/>
  <c r="AP34" i="12"/>
  <c r="AO34" i="12"/>
  <c r="AN34" i="12"/>
  <c r="AM34" i="12"/>
  <c r="AL34" i="12"/>
  <c r="AK34" i="12"/>
  <c r="AJ34" i="12"/>
  <c r="AI34" i="12"/>
  <c r="AH34" i="12"/>
  <c r="BW30" i="12"/>
  <c r="BV30" i="12"/>
  <c r="BU30" i="12"/>
  <c r="BT30" i="12"/>
  <c r="BS30" i="12"/>
  <c r="BR30" i="12"/>
  <c r="BQ30" i="12"/>
  <c r="BP30" i="12"/>
  <c r="BO30" i="12"/>
  <c r="BN30" i="12"/>
  <c r="BM30" i="12"/>
  <c r="BL30" i="12"/>
  <c r="BK30" i="12"/>
  <c r="BJ30" i="12"/>
  <c r="BI30" i="12"/>
  <c r="BH30" i="12"/>
  <c r="BG30" i="12"/>
  <c r="BF30" i="12"/>
  <c r="BE30" i="12"/>
  <c r="BD30" i="12"/>
  <c r="BC30" i="12"/>
  <c r="BB30" i="12"/>
  <c r="BA30" i="12"/>
  <c r="AZ30" i="12"/>
  <c r="AY30" i="12"/>
  <c r="AX30" i="12"/>
  <c r="AW30" i="12"/>
  <c r="AV30" i="12"/>
  <c r="AU30" i="12"/>
  <c r="AT30" i="12"/>
  <c r="AS30" i="12"/>
  <c r="AR30" i="12"/>
  <c r="AQ30" i="12"/>
  <c r="AP30" i="12"/>
  <c r="AO30" i="12"/>
  <c r="AN30" i="12"/>
  <c r="AM30" i="12"/>
  <c r="AL30" i="12"/>
  <c r="AK30" i="12"/>
  <c r="AJ30" i="12"/>
  <c r="AI30" i="12"/>
  <c r="AH30" i="12"/>
  <c r="BW28" i="12"/>
  <c r="BV28" i="12"/>
  <c r="BU28" i="12"/>
  <c r="BT28" i="12"/>
  <c r="BS28" i="12"/>
  <c r="BR28" i="12"/>
  <c r="BQ28" i="12"/>
  <c r="BP28" i="12"/>
  <c r="BO28" i="12"/>
  <c r="BN28" i="12"/>
  <c r="BM28" i="12"/>
  <c r="BL28" i="12"/>
  <c r="BK28" i="12"/>
  <c r="BJ28" i="12"/>
  <c r="BI28" i="12"/>
  <c r="BH28" i="12"/>
  <c r="BG28" i="12"/>
  <c r="BF28" i="12"/>
  <c r="BE28" i="12"/>
  <c r="BD28" i="12"/>
  <c r="BC28" i="12"/>
  <c r="BB28" i="12"/>
  <c r="BA28" i="12"/>
  <c r="AZ28" i="12"/>
  <c r="AY28" i="12"/>
  <c r="AX28" i="12"/>
  <c r="AW28" i="12"/>
  <c r="AV28" i="12"/>
  <c r="AU28" i="12"/>
  <c r="AT28" i="12"/>
  <c r="AS28" i="12"/>
  <c r="AR28" i="12"/>
  <c r="AQ28" i="12"/>
  <c r="AP28" i="12"/>
  <c r="AO28" i="12"/>
  <c r="AN28" i="12"/>
  <c r="AM28" i="12"/>
  <c r="AL28" i="12"/>
  <c r="AK28" i="12"/>
  <c r="AJ28" i="12"/>
  <c r="AI28" i="12"/>
  <c r="AH28" i="12"/>
  <c r="BM27" i="12"/>
  <c r="BL27" i="12"/>
  <c r="BK27" i="12"/>
  <c r="BJ27" i="12"/>
  <c r="BI27" i="12"/>
  <c r="BH27" i="12"/>
  <c r="BG27" i="12"/>
  <c r="BF27" i="12"/>
  <c r="BE27" i="12"/>
  <c r="BD27" i="12"/>
  <c r="BC27" i="12"/>
  <c r="BB27" i="12"/>
  <c r="BA27" i="12"/>
  <c r="AZ27" i="12"/>
  <c r="AY27" i="12"/>
  <c r="AX27" i="12"/>
  <c r="AW27" i="12"/>
  <c r="AV27" i="12"/>
  <c r="AU27" i="12"/>
  <c r="AT27" i="12"/>
  <c r="AS27" i="12"/>
  <c r="AR27" i="12"/>
  <c r="AQ27" i="12"/>
  <c r="AP27" i="12"/>
  <c r="AO27" i="12"/>
  <c r="AN27" i="12"/>
  <c r="AM27" i="12"/>
  <c r="AL27" i="12"/>
  <c r="AK27" i="12"/>
  <c r="AJ27" i="12"/>
  <c r="AI27" i="12"/>
  <c r="AH27" i="12"/>
  <c r="BG26" i="12"/>
  <c r="BF26" i="12"/>
  <c r="BE26" i="12"/>
  <c r="BD26" i="12"/>
  <c r="BC26" i="12"/>
  <c r="BB26" i="12"/>
  <c r="BA26" i="12"/>
  <c r="AZ26" i="12"/>
  <c r="AY26" i="12"/>
  <c r="AX26" i="12"/>
  <c r="AW26" i="12"/>
  <c r="AV26" i="12"/>
  <c r="AU26" i="12"/>
  <c r="AT26" i="12"/>
  <c r="AS26" i="12"/>
  <c r="AR26" i="12"/>
  <c r="AQ26" i="12"/>
  <c r="AP26" i="12"/>
  <c r="AO26" i="12"/>
  <c r="AN26" i="12"/>
  <c r="AM26" i="12"/>
  <c r="AL26" i="12"/>
  <c r="AK26" i="12"/>
  <c r="AJ26" i="12"/>
  <c r="AI26" i="12"/>
  <c r="AH26" i="12"/>
  <c r="BW10" i="12"/>
  <c r="BW41" i="12" s="1"/>
  <c r="BV10" i="12"/>
  <c r="BV41" i="12" s="1"/>
  <c r="BU10" i="12"/>
  <c r="BU41" i="12" s="1"/>
  <c r="BT10" i="12"/>
  <c r="BT41" i="12" s="1"/>
  <c r="BS10" i="12"/>
  <c r="BS41" i="12" s="1"/>
  <c r="BR10" i="12"/>
  <c r="BR41" i="12" s="1"/>
  <c r="BQ10" i="12"/>
  <c r="BQ41" i="12" s="1"/>
  <c r="BP10" i="12"/>
  <c r="BO10" i="12"/>
  <c r="BO41" i="12" s="1"/>
  <c r="BN10" i="12"/>
  <c r="BN41" i="12" s="1"/>
  <c r="BM10" i="12"/>
  <c r="BM41" i="12" s="1"/>
  <c r="BL10" i="12"/>
  <c r="BL41" i="12" s="1"/>
  <c r="BK10" i="12"/>
  <c r="BK41" i="12" s="1"/>
  <c r="BJ10" i="12"/>
  <c r="BJ41" i="12" s="1"/>
  <c r="BI10" i="12"/>
  <c r="BI41" i="12" s="1"/>
  <c r="BH10" i="12"/>
  <c r="BG10" i="12"/>
  <c r="BG41" i="12" s="1"/>
  <c r="BF10" i="12"/>
  <c r="BF41" i="12" s="1"/>
  <c r="BE10" i="12"/>
  <c r="BE41" i="12" s="1"/>
  <c r="BD10" i="12"/>
  <c r="BD41" i="12" s="1"/>
  <c r="BC10" i="12"/>
  <c r="BC41" i="12" s="1"/>
  <c r="BB10" i="12"/>
  <c r="BB41" i="12" s="1"/>
  <c r="BA10" i="12"/>
  <c r="BA41" i="12" s="1"/>
  <c r="AZ10" i="12"/>
  <c r="AY10" i="12"/>
  <c r="AY41" i="12" s="1"/>
  <c r="AX10" i="12"/>
  <c r="AX41" i="12" s="1"/>
  <c r="AW10" i="12"/>
  <c r="AW41" i="12" s="1"/>
  <c r="AV10" i="12"/>
  <c r="AV41" i="12" s="1"/>
  <c r="AU10" i="12"/>
  <c r="AU41" i="12" s="1"/>
  <c r="AT10" i="12"/>
  <c r="AT41" i="12" s="1"/>
  <c r="AS10" i="12"/>
  <c r="AS41" i="12" s="1"/>
  <c r="AR10" i="12"/>
  <c r="AQ10" i="12"/>
  <c r="AQ41" i="12" s="1"/>
  <c r="AP10" i="12"/>
  <c r="AP41" i="12" s="1"/>
  <c r="AO10" i="12"/>
  <c r="AO41" i="12" s="1"/>
  <c r="AN10" i="12"/>
  <c r="AN41" i="12" s="1"/>
  <c r="AM10" i="12"/>
  <c r="AM41" i="12" s="1"/>
  <c r="AL10" i="12"/>
  <c r="AL41" i="12" s="1"/>
  <c r="AK10" i="12"/>
  <c r="AK41" i="12" s="1"/>
  <c r="AJ10" i="12"/>
  <c r="AI10" i="12"/>
  <c r="AI41" i="12" s="1"/>
  <c r="AH10" i="12"/>
  <c r="AH41" i="12" s="1"/>
  <c r="BW8" i="12"/>
  <c r="BW39" i="12" s="1"/>
  <c r="BV8" i="12"/>
  <c r="BV39" i="12" s="1"/>
  <c r="BU8" i="12"/>
  <c r="BU39" i="12" s="1"/>
  <c r="BT8" i="12"/>
  <c r="BS8" i="12"/>
  <c r="BS39" i="12" s="1"/>
  <c r="BR8" i="12"/>
  <c r="BR39" i="12" s="1"/>
  <c r="BQ8" i="12"/>
  <c r="BQ39" i="12" s="1"/>
  <c r="BP8" i="12"/>
  <c r="BP39" i="12" s="1"/>
  <c r="BO8" i="12"/>
  <c r="BO39" i="12" s="1"/>
  <c r="BN8" i="12"/>
  <c r="BN39" i="12" s="1"/>
  <c r="BM8" i="12"/>
  <c r="BM39" i="12" s="1"/>
  <c r="BL8" i="12"/>
  <c r="BK8" i="12"/>
  <c r="BK39" i="12" s="1"/>
  <c r="BJ8" i="12"/>
  <c r="BJ39" i="12" s="1"/>
  <c r="BI8" i="12"/>
  <c r="BI39" i="12" s="1"/>
  <c r="BH8" i="12"/>
  <c r="BH39" i="12" s="1"/>
  <c r="BG8" i="12"/>
  <c r="BG39" i="12" s="1"/>
  <c r="BF8" i="12"/>
  <c r="BF39" i="12" s="1"/>
  <c r="BE8" i="12"/>
  <c r="BE39" i="12" s="1"/>
  <c r="BD8" i="12"/>
  <c r="BC8" i="12"/>
  <c r="BC39" i="12" s="1"/>
  <c r="BB8" i="12"/>
  <c r="BB39" i="12" s="1"/>
  <c r="BA8" i="12"/>
  <c r="BA39" i="12" s="1"/>
  <c r="AZ8" i="12"/>
  <c r="AZ39" i="12" s="1"/>
  <c r="AY8" i="12"/>
  <c r="AY39" i="12" s="1"/>
  <c r="AX8" i="12"/>
  <c r="AX39" i="12" s="1"/>
  <c r="AW8" i="12"/>
  <c r="AW39" i="12" s="1"/>
  <c r="AV8" i="12"/>
  <c r="AU8" i="12"/>
  <c r="AU39" i="12" s="1"/>
  <c r="AT8" i="12"/>
  <c r="AT39" i="12" s="1"/>
  <c r="AS8" i="12"/>
  <c r="AS39" i="12" s="1"/>
  <c r="AR8" i="12"/>
  <c r="AR39" i="12" s="1"/>
  <c r="AQ8" i="12"/>
  <c r="AQ39" i="12" s="1"/>
  <c r="AP8" i="12"/>
  <c r="AP39" i="12" s="1"/>
  <c r="AO8" i="12"/>
  <c r="AO39" i="12" s="1"/>
  <c r="AN8" i="12"/>
  <c r="AM8" i="12"/>
  <c r="AM39" i="12" s="1"/>
  <c r="AL8" i="12"/>
  <c r="AL39" i="12" s="1"/>
  <c r="AK8" i="12"/>
  <c r="AK39" i="12" s="1"/>
  <c r="AJ8" i="12"/>
  <c r="AJ39" i="12" s="1"/>
  <c r="AI8" i="12"/>
  <c r="AI39" i="12" s="1"/>
  <c r="AH8" i="12"/>
  <c r="AH39" i="12" s="1"/>
  <c r="BG7" i="12"/>
  <c r="BW6" i="12"/>
  <c r="BW37" i="12" s="1"/>
  <c r="BV6" i="12"/>
  <c r="BU6" i="12"/>
  <c r="BU37" i="12" s="1"/>
  <c r="BT6" i="12"/>
  <c r="BT37" i="12" s="1"/>
  <c r="BS6" i="12"/>
  <c r="BS37" i="12" s="1"/>
  <c r="BR6" i="12"/>
  <c r="BR37" i="12" s="1"/>
  <c r="BQ6" i="12"/>
  <c r="BP6" i="12"/>
  <c r="BO6" i="12"/>
  <c r="BO37" i="12" s="1"/>
  <c r="BN6" i="12"/>
  <c r="BM6" i="12"/>
  <c r="BM37" i="12" s="1"/>
  <c r="BL6" i="12"/>
  <c r="BL37" i="12" s="1"/>
  <c r="BK6" i="12"/>
  <c r="BK37" i="12" s="1"/>
  <c r="BJ6" i="12"/>
  <c r="BJ37" i="12" s="1"/>
  <c r="BI6" i="12"/>
  <c r="BH6" i="12"/>
  <c r="BG6" i="12"/>
  <c r="BG37" i="12" s="1"/>
  <c r="BF6" i="12"/>
  <c r="BE6" i="12"/>
  <c r="BE37" i="12" s="1"/>
  <c r="BD6" i="12"/>
  <c r="BD37" i="12" s="1"/>
  <c r="BC6" i="12"/>
  <c r="BC37" i="12" s="1"/>
  <c r="BB6" i="12"/>
  <c r="BA6" i="12"/>
  <c r="AZ6" i="12"/>
  <c r="AY6" i="12"/>
  <c r="AY37" i="12" s="1"/>
  <c r="AX6" i="12"/>
  <c r="AW6" i="12"/>
  <c r="AW37" i="12" s="1"/>
  <c r="AV6" i="12"/>
  <c r="AV37" i="12" s="1"/>
  <c r="AU6" i="12"/>
  <c r="AU37" i="12" s="1"/>
  <c r="AT6" i="12"/>
  <c r="AS6" i="12"/>
  <c r="AR6" i="12"/>
  <c r="AQ6" i="12"/>
  <c r="AQ37" i="12" s="1"/>
  <c r="AP6" i="12"/>
  <c r="AO6" i="12"/>
  <c r="AO37" i="12" s="1"/>
  <c r="AN6" i="12"/>
  <c r="AN37" i="12" s="1"/>
  <c r="AM6" i="12"/>
  <c r="AM37" i="12" s="1"/>
  <c r="AL6" i="12"/>
  <c r="AK6" i="12"/>
  <c r="AJ6" i="12"/>
  <c r="AI6" i="12"/>
  <c r="AI37" i="12" s="1"/>
  <c r="AH6" i="12"/>
  <c r="BP89" i="12"/>
  <c r="BP100" i="12" s="1"/>
  <c r="BO89" i="12"/>
  <c r="BO100" i="12" s="1"/>
  <c r="BN89" i="12"/>
  <c r="BN100" i="12" s="1"/>
  <c r="BM89" i="12"/>
  <c r="BM100" i="12" s="1"/>
  <c r="BL89" i="12"/>
  <c r="BL100" i="12" s="1"/>
  <c r="AW87" i="4"/>
  <c r="AV87" i="4"/>
  <c r="AU87" i="4"/>
  <c r="A2" i="4"/>
  <c r="BD4" i="16" l="1"/>
  <c r="BM17" i="17"/>
  <c r="BM62" i="12" s="1"/>
  <c r="BM63" i="12" s="1"/>
  <c r="G4" i="18"/>
  <c r="W4" i="18"/>
  <c r="AM4" i="18"/>
  <c r="BC4" i="18"/>
  <c r="G17" i="17"/>
  <c r="O17" i="17"/>
  <c r="W17" i="17"/>
  <c r="AE17" i="17"/>
  <c r="AM17" i="17"/>
  <c r="AM62" i="12" s="1"/>
  <c r="AU17" i="17"/>
  <c r="AU62" i="12" s="1"/>
  <c r="BC17" i="17"/>
  <c r="BC62" i="12" s="1"/>
  <c r="BK17" i="17"/>
  <c r="BK62" i="12" s="1"/>
  <c r="AV81" i="17"/>
  <c r="BD81" i="17"/>
  <c r="BL81" i="17"/>
  <c r="BT81" i="17"/>
  <c r="AR101" i="17"/>
  <c r="AZ101" i="17"/>
  <c r="BH101" i="17"/>
  <c r="BP101" i="17"/>
  <c r="E4" i="18"/>
  <c r="I4" i="18"/>
  <c r="M4" i="18"/>
  <c r="Q4" i="18"/>
  <c r="U4" i="18"/>
  <c r="Y4" i="18"/>
  <c r="AC4" i="18"/>
  <c r="AG4" i="18"/>
  <c r="AK4" i="18"/>
  <c r="AO4" i="18"/>
  <c r="AS4" i="18"/>
  <c r="AW4" i="18"/>
  <c r="BA4" i="18"/>
  <c r="BE4" i="18"/>
  <c r="BI4" i="18"/>
  <c r="BM4" i="18"/>
  <c r="AD4" i="16"/>
  <c r="BL4" i="16"/>
  <c r="F26" i="17"/>
  <c r="J26" i="17"/>
  <c r="N26" i="17"/>
  <c r="V26" i="17"/>
  <c r="AD26" i="17"/>
  <c r="AZ7" i="15"/>
  <c r="BP7" i="15"/>
  <c r="AK72" i="12"/>
  <c r="AM72" i="12"/>
  <c r="AS72" i="12"/>
  <c r="AU72" i="12"/>
  <c r="BA72" i="12"/>
  <c r="BC72" i="12"/>
  <c r="BI72" i="12"/>
  <c r="BK72" i="12"/>
  <c r="AK11" i="14"/>
  <c r="AM11" i="14"/>
  <c r="AS11" i="14"/>
  <c r="AU11" i="14"/>
  <c r="BA11" i="14"/>
  <c r="BC11" i="14"/>
  <c r="BI11" i="14"/>
  <c r="BK11" i="14"/>
  <c r="AI19" i="14"/>
  <c r="AK19" i="14"/>
  <c r="AQ19" i="14"/>
  <c r="AQ20" i="14" s="1"/>
  <c r="AS19" i="14"/>
  <c r="AY19" i="14"/>
  <c r="BA19" i="14"/>
  <c r="BG19" i="14"/>
  <c r="BG20" i="14" s="1"/>
  <c r="BI19" i="14"/>
  <c r="AM34" i="14"/>
  <c r="AM35" i="14" s="1"/>
  <c r="AO34" i="14"/>
  <c r="AU34" i="14"/>
  <c r="AU35" i="14" s="1"/>
  <c r="AW34" i="14"/>
  <c r="BC34" i="14"/>
  <c r="BE34" i="14"/>
  <c r="BK34" i="14"/>
  <c r="BK35" i="14" s="1"/>
  <c r="AL43" i="14"/>
  <c r="AN43" i="14"/>
  <c r="AN44" i="14" s="1"/>
  <c r="AT43" i="14"/>
  <c r="AV43" i="14"/>
  <c r="AV44" i="14" s="1"/>
  <c r="BB43" i="14"/>
  <c r="BD43" i="14"/>
  <c r="BD44" i="14" s="1"/>
  <c r="BJ43" i="14"/>
  <c r="D4" i="16"/>
  <c r="F4" i="16"/>
  <c r="H4" i="16"/>
  <c r="J4" i="16"/>
  <c r="L4" i="16"/>
  <c r="N4" i="16"/>
  <c r="P4" i="16"/>
  <c r="R4" i="16"/>
  <c r="T4" i="16"/>
  <c r="V4" i="16"/>
  <c r="X4" i="16"/>
  <c r="AB4" i="16"/>
  <c r="AJ4" i="16"/>
  <c r="AL4" i="16"/>
  <c r="AN4" i="16"/>
  <c r="AR4" i="16"/>
  <c r="AT4" i="16"/>
  <c r="AV4" i="16"/>
  <c r="AZ4" i="16"/>
  <c r="BB4" i="16"/>
  <c r="BH4" i="16"/>
  <c r="BJ4" i="16"/>
  <c r="H17" i="17"/>
  <c r="L17" i="17"/>
  <c r="R17" i="17"/>
  <c r="V17" i="17"/>
  <c r="X17" i="17"/>
  <c r="AL17" i="17"/>
  <c r="AL62" i="12" s="1"/>
  <c r="AN17" i="17"/>
  <c r="AN62" i="12" s="1"/>
  <c r="AR17" i="17"/>
  <c r="AR62" i="12" s="1"/>
  <c r="BD17" i="17"/>
  <c r="BD62" i="12" s="1"/>
  <c r="AN11" i="14"/>
  <c r="AV11" i="14"/>
  <c r="AV12" i="14" s="1"/>
  <c r="BD11" i="14"/>
  <c r="BL11" i="14"/>
  <c r="AM43" i="14"/>
  <c r="AO43" i="14"/>
  <c r="AO44" i="14" s="1"/>
  <c r="AU43" i="14"/>
  <c r="AW43" i="14"/>
  <c r="AW44" i="14" s="1"/>
  <c r="BC43" i="14"/>
  <c r="BE43" i="14"/>
  <c r="BE44" i="14" s="1"/>
  <c r="BK43" i="14"/>
  <c r="BD7" i="15"/>
  <c r="BV7" i="15"/>
  <c r="AV7" i="15"/>
  <c r="AX7" i="15"/>
  <c r="BF7" i="15"/>
  <c r="BL7" i="15"/>
  <c r="BN7" i="15"/>
  <c r="BT7" i="15"/>
  <c r="AX10" i="15"/>
  <c r="BF10" i="15"/>
  <c r="BN10" i="15"/>
  <c r="BV10" i="15"/>
  <c r="AL26" i="17"/>
  <c r="AP26" i="17"/>
  <c r="AT26" i="17"/>
  <c r="BB26" i="17"/>
  <c r="BJ26" i="17"/>
  <c r="BR26" i="17"/>
  <c r="F5" i="15"/>
  <c r="N5" i="15"/>
  <c r="AD5" i="15"/>
  <c r="BP5" i="15"/>
  <c r="AQ6" i="15"/>
  <c r="AS6" i="15"/>
  <c r="AY10" i="15"/>
  <c r="AY4" i="15" s="1"/>
  <c r="BG10" i="15"/>
  <c r="BU10" i="15"/>
  <c r="BW10" i="15"/>
  <c r="BB17" i="17"/>
  <c r="BB62" i="12" s="1"/>
  <c r="AB17" i="17"/>
  <c r="AX81" i="17"/>
  <c r="BB81" i="17"/>
  <c r="BF81" i="17"/>
  <c r="BJ81" i="17"/>
  <c r="BN81" i="17"/>
  <c r="BV81" i="17"/>
  <c r="K4" i="18"/>
  <c r="S4" i="18"/>
  <c r="AA4" i="18"/>
  <c r="AI4" i="18"/>
  <c r="AQ4" i="18"/>
  <c r="AY4" i="18"/>
  <c r="BG4" i="18"/>
  <c r="AV4" i="25"/>
  <c r="BD4" i="25"/>
  <c r="BL4" i="25"/>
  <c r="BJ7" i="15"/>
  <c r="Z4" i="16"/>
  <c r="AP17" i="17"/>
  <c r="AP62" i="12" s="1"/>
  <c r="AP63" i="12" s="1"/>
  <c r="BH17" i="17"/>
  <c r="BH62" i="12" s="1"/>
  <c r="BV26" i="17"/>
  <c r="AS4" i="25"/>
  <c r="BA4" i="25"/>
  <c r="BI4" i="25"/>
  <c r="AH37" i="12"/>
  <c r="AP37" i="12"/>
  <c r="AX37" i="12"/>
  <c r="BF37" i="12"/>
  <c r="BN37" i="12"/>
  <c r="BV37" i="12"/>
  <c r="AJ19" i="14"/>
  <c r="AJ20" i="14" s="1"/>
  <c r="AR19" i="14"/>
  <c r="AR20" i="14" s="1"/>
  <c r="AZ19" i="14"/>
  <c r="AZ20" i="14" s="1"/>
  <c r="BH19" i="14"/>
  <c r="BH20" i="14" s="1"/>
  <c r="AN34" i="14"/>
  <c r="AV34" i="14"/>
  <c r="AV35" i="14" s="1"/>
  <c r="BD34" i="14"/>
  <c r="AW7" i="15"/>
  <c r="AW4" i="15" s="1"/>
  <c r="BE7" i="15"/>
  <c r="BE4" i="15" s="1"/>
  <c r="BM7" i="15"/>
  <c r="BM4" i="15" s="1"/>
  <c r="BU7" i="15"/>
  <c r="BB10" i="15"/>
  <c r="BB4" i="15" s="1"/>
  <c r="BJ10" i="15"/>
  <c r="BR10" i="15"/>
  <c r="BR4" i="15" s="1"/>
  <c r="AH4" i="16"/>
  <c r="AP4" i="16"/>
  <c r="AX4" i="16"/>
  <c r="BF4" i="16"/>
  <c r="N17" i="17"/>
  <c r="AD17" i="17"/>
  <c r="AT17" i="17"/>
  <c r="AT62" i="12" s="1"/>
  <c r="BJ17" i="17"/>
  <c r="BJ62" i="12" s="1"/>
  <c r="AJ37" i="12"/>
  <c r="AR37" i="12"/>
  <c r="AZ37" i="12"/>
  <c r="BH37" i="12"/>
  <c r="BP37" i="12"/>
  <c r="AO11" i="14"/>
  <c r="AW11" i="14"/>
  <c r="AW12" i="14" s="1"/>
  <c r="BE11" i="14"/>
  <c r="BE12" i="14" s="1"/>
  <c r="BM11" i="14"/>
  <c r="BM12" i="14" s="1"/>
  <c r="AL19" i="14"/>
  <c r="AT19" i="14"/>
  <c r="AT20" i="14" s="1"/>
  <c r="BB19" i="14"/>
  <c r="BJ19" i="14"/>
  <c r="AH34" i="14"/>
  <c r="AP34" i="14"/>
  <c r="AP35" i="14" s="1"/>
  <c r="AX34" i="14"/>
  <c r="AX35" i="14" s="1"/>
  <c r="BF34" i="14"/>
  <c r="BF35" i="14" s="1"/>
  <c r="AH43" i="14"/>
  <c r="AP43" i="14"/>
  <c r="AX43" i="14"/>
  <c r="BF43" i="14"/>
  <c r="BJ5" i="15"/>
  <c r="BG6" i="15"/>
  <c r="BG4" i="15"/>
  <c r="BO4" i="15"/>
  <c r="BW4" i="15"/>
  <c r="BO17" i="17"/>
  <c r="BO62" i="12" s="1"/>
  <c r="AK37" i="12"/>
  <c r="AS37" i="12"/>
  <c r="BA37" i="12"/>
  <c r="BI37" i="12"/>
  <c r="BQ37" i="12"/>
  <c r="BG38" i="12"/>
  <c r="AN39" i="12"/>
  <c r="AV39" i="12"/>
  <c r="BD39" i="12"/>
  <c r="BL39" i="12"/>
  <c r="BT39" i="12"/>
  <c r="AJ41" i="12"/>
  <c r="AR41" i="12"/>
  <c r="AZ41" i="12"/>
  <c r="BH41" i="12"/>
  <c r="BP41" i="12"/>
  <c r="AO72" i="12"/>
  <c r="AW72" i="12"/>
  <c r="BE72" i="12"/>
  <c r="AH11" i="14"/>
  <c r="AP11" i="14"/>
  <c r="AX11" i="14"/>
  <c r="BF11" i="14"/>
  <c r="AM19" i="14"/>
  <c r="AM20" i="14" s="1"/>
  <c r="AU19" i="14"/>
  <c r="AU20" i="14" s="1"/>
  <c r="BC19" i="14"/>
  <c r="BK19" i="14"/>
  <c r="BK20" i="14" s="1"/>
  <c r="AI34" i="14"/>
  <c r="AQ34" i="14"/>
  <c r="AQ35" i="14" s="1"/>
  <c r="AY34" i="14"/>
  <c r="AY35" i="14" s="1"/>
  <c r="BG34" i="14"/>
  <c r="BG35" i="14" s="1"/>
  <c r="AI43" i="14"/>
  <c r="AQ43" i="14"/>
  <c r="AY43" i="14"/>
  <c r="BG43" i="14"/>
  <c r="BL5" i="15"/>
  <c r="L5" i="15"/>
  <c r="AB5" i="15"/>
  <c r="AR5" i="15"/>
  <c r="BH5" i="15"/>
  <c r="BP17" i="17"/>
  <c r="BP62" i="12" s="1"/>
  <c r="BP63" i="12" s="1"/>
  <c r="I17" i="17"/>
  <c r="Q17" i="17"/>
  <c r="Y17" i="17"/>
  <c r="AG17" i="17"/>
  <c r="AO17" i="17"/>
  <c r="AO62" i="12" s="1"/>
  <c r="AW17" i="17"/>
  <c r="AW62" i="12" s="1"/>
  <c r="AW63" i="12" s="1"/>
  <c r="BE17" i="17"/>
  <c r="BE62" i="12" s="1"/>
  <c r="AL37" i="12"/>
  <c r="AT37" i="12"/>
  <c r="BB37" i="12"/>
  <c r="AI11" i="14"/>
  <c r="AQ11" i="14"/>
  <c r="AQ12" i="14" s="1"/>
  <c r="AY11" i="14"/>
  <c r="AY12" i="14" s="1"/>
  <c r="BG11" i="14"/>
  <c r="BG12" i="14" s="1"/>
  <c r="AN19" i="14"/>
  <c r="AV19" i="14"/>
  <c r="BD19" i="14"/>
  <c r="BL19" i="14"/>
  <c r="BL20" i="14" s="1"/>
  <c r="AJ34" i="14"/>
  <c r="AR34" i="14"/>
  <c r="AR35" i="14" s="1"/>
  <c r="AZ34" i="14"/>
  <c r="BH34" i="14"/>
  <c r="AJ43" i="14"/>
  <c r="AR43" i="14"/>
  <c r="AR44" i="14" s="1"/>
  <c r="AZ43" i="14"/>
  <c r="BH43" i="14"/>
  <c r="BH44" i="14" s="1"/>
  <c r="AV5" i="15"/>
  <c r="BN5" i="15"/>
  <c r="H26" i="17"/>
  <c r="P26" i="17"/>
  <c r="X26" i="17"/>
  <c r="AF26" i="17"/>
  <c r="AN26" i="17"/>
  <c r="AV26" i="17"/>
  <c r="BD26" i="17"/>
  <c r="BL26" i="17"/>
  <c r="BT26" i="17"/>
  <c r="AN56" i="12"/>
  <c r="AV56" i="12"/>
  <c r="BD56" i="12"/>
  <c r="AI72" i="12"/>
  <c r="AQ72" i="12"/>
  <c r="AY72" i="12"/>
  <c r="BG72" i="12"/>
  <c r="AJ11" i="14"/>
  <c r="AR11" i="14"/>
  <c r="AR12" i="14" s="1"/>
  <c r="AZ11" i="14"/>
  <c r="BH11" i="14"/>
  <c r="BH12" i="14" s="1"/>
  <c r="AO19" i="14"/>
  <c r="AW19" i="14"/>
  <c r="AW20" i="14" s="1"/>
  <c r="BE19" i="14"/>
  <c r="BE20" i="14" s="1"/>
  <c r="BM19" i="14"/>
  <c r="BM20" i="14" s="1"/>
  <c r="AK34" i="14"/>
  <c r="AS34" i="14"/>
  <c r="BA34" i="14"/>
  <c r="BI34" i="14"/>
  <c r="AK43" i="14"/>
  <c r="AX5" i="15"/>
  <c r="AK6" i="15"/>
  <c r="BA6" i="15"/>
  <c r="AH19" i="14"/>
  <c r="AH20" i="14" s="1"/>
  <c r="AP19" i="14"/>
  <c r="AX19" i="14"/>
  <c r="AX20" i="14" s="1"/>
  <c r="BF19" i="14"/>
  <c r="AL34" i="14"/>
  <c r="AL35" i="14" s="1"/>
  <c r="AT34" i="14"/>
  <c r="AT35" i="14" s="1"/>
  <c r="BB34" i="14"/>
  <c r="BB35" i="14" s="1"/>
  <c r="BJ34" i="14"/>
  <c r="G5" i="15"/>
  <c r="O5" i="15"/>
  <c r="W5" i="15"/>
  <c r="AE5" i="15"/>
  <c r="AM5" i="15"/>
  <c r="AU7" i="15"/>
  <c r="AU4" i="15" s="1"/>
  <c r="BC7" i="15"/>
  <c r="BC4" i="15" s="1"/>
  <c r="BK7" i="15"/>
  <c r="BK4" i="15" s="1"/>
  <c r="BS7" i="15"/>
  <c r="BS4" i="15" s="1"/>
  <c r="AL6" i="15"/>
  <c r="AT6" i="15"/>
  <c r="BB6" i="15"/>
  <c r="BJ6" i="15"/>
  <c r="BR6" i="15"/>
  <c r="AZ10" i="15"/>
  <c r="AZ4" i="15" s="1"/>
  <c r="BH10" i="15"/>
  <c r="BH4" i="15" s="1"/>
  <c r="BP10" i="15"/>
  <c r="BP4" i="15" s="1"/>
  <c r="D17" i="17"/>
  <c r="T17" i="17"/>
  <c r="AJ17" i="17"/>
  <c r="AJ62" i="12" s="1"/>
  <c r="AJ63" i="12" s="1"/>
  <c r="AZ17" i="17"/>
  <c r="AZ62" i="12" s="1"/>
  <c r="AZ63" i="12" s="1"/>
  <c r="R26" i="17"/>
  <c r="Z26" i="17"/>
  <c r="AH26" i="17"/>
  <c r="AX26" i="17"/>
  <c r="BF26" i="17"/>
  <c r="BN26" i="17"/>
  <c r="AM57" i="12"/>
  <c r="AU57" i="12"/>
  <c r="BC57" i="12"/>
  <c r="BK57" i="12"/>
  <c r="AL11" i="14"/>
  <c r="AT11" i="14"/>
  <c r="BB11" i="14"/>
  <c r="BJ11" i="14"/>
  <c r="BJ12" i="14" s="1"/>
  <c r="BR17" i="17"/>
  <c r="BR62" i="12" s="1"/>
  <c r="D26" i="17"/>
  <c r="L26" i="17"/>
  <c r="T26" i="17"/>
  <c r="AB26" i="17"/>
  <c r="AJ26" i="17"/>
  <c r="AR26" i="17"/>
  <c r="AZ26" i="17"/>
  <c r="BH26" i="17"/>
  <c r="BP26" i="17"/>
  <c r="K39" i="21"/>
  <c r="S39" i="21"/>
  <c r="AA39" i="21"/>
  <c r="AI39" i="21"/>
  <c r="AQ39" i="21"/>
  <c r="AY39" i="21"/>
  <c r="BG39" i="21"/>
  <c r="BQ39" i="21"/>
  <c r="AT101" i="17"/>
  <c r="BB101" i="17"/>
  <c r="BJ101" i="17"/>
  <c r="BR101" i="17"/>
  <c r="D39" i="21"/>
  <c r="L39" i="21"/>
  <c r="T39" i="21"/>
  <c r="AB39" i="21"/>
  <c r="AJ39" i="21"/>
  <c r="AR39" i="21"/>
  <c r="AZ39" i="21"/>
  <c r="BH39" i="21"/>
  <c r="BR39" i="21"/>
  <c r="E39" i="21"/>
  <c r="M39" i="21"/>
  <c r="U39" i="21"/>
  <c r="AC39" i="21"/>
  <c r="AK39" i="21"/>
  <c r="AS39" i="21"/>
  <c r="BA39" i="21"/>
  <c r="BI39" i="21"/>
  <c r="BS39" i="21"/>
  <c r="K17" i="17"/>
  <c r="S17" i="17"/>
  <c r="AA17" i="17"/>
  <c r="AI17" i="17"/>
  <c r="AI62" i="12" s="1"/>
  <c r="AI63" i="12" s="1"/>
  <c r="AQ17" i="17"/>
  <c r="AQ62" i="12" s="1"/>
  <c r="AQ63" i="12" s="1"/>
  <c r="AY17" i="17"/>
  <c r="AY62" i="12" s="1"/>
  <c r="AY63" i="12" s="1"/>
  <c r="BG17" i="17"/>
  <c r="BG62" i="12" s="1"/>
  <c r="AV101" i="17"/>
  <c r="BD101" i="17"/>
  <c r="BL101" i="17"/>
  <c r="BT101" i="17"/>
  <c r="F39" i="21"/>
  <c r="N39" i="21"/>
  <c r="V39" i="21"/>
  <c r="AD39" i="21"/>
  <c r="AL39" i="21"/>
  <c r="AT39" i="21"/>
  <c r="BB39" i="21"/>
  <c r="BJ39" i="21"/>
  <c r="BT39" i="21"/>
  <c r="AW101" i="17"/>
  <c r="BE101" i="17"/>
  <c r="BM101" i="17"/>
  <c r="BU101" i="17"/>
  <c r="G39" i="21"/>
  <c r="O39" i="21"/>
  <c r="W39" i="21"/>
  <c r="AE39" i="21"/>
  <c r="AM39" i="21"/>
  <c r="AU39" i="21"/>
  <c r="BC39" i="21"/>
  <c r="BK39" i="21"/>
  <c r="BU39" i="21"/>
  <c r="AS43" i="14"/>
  <c r="BA43" i="14"/>
  <c r="BA44" i="14" s="1"/>
  <c r="BI43" i="14"/>
  <c r="BI44" i="14" s="1"/>
  <c r="E5" i="15"/>
  <c r="M5" i="15"/>
  <c r="U5" i="15"/>
  <c r="AC5" i="15"/>
  <c r="AK5" i="15"/>
  <c r="AS5" i="15"/>
  <c r="BA7" i="15"/>
  <c r="BA4" i="15" s="1"/>
  <c r="BI7" i="15"/>
  <c r="BI4" i="15" s="1"/>
  <c r="AJ6" i="15"/>
  <c r="AR6" i="15"/>
  <c r="AZ6" i="15"/>
  <c r="BH6" i="15"/>
  <c r="BP6" i="15"/>
  <c r="AV10" i="15"/>
  <c r="BD10" i="15"/>
  <c r="BD4" i="15" s="1"/>
  <c r="BL10" i="15"/>
  <c r="BL4" i="15" s="1"/>
  <c r="BT10" i="15"/>
  <c r="BT4" i="15" s="1"/>
  <c r="BN17" i="17"/>
  <c r="BN62" i="12" s="1"/>
  <c r="BW17" i="17"/>
  <c r="BW62" i="12" s="1"/>
  <c r="BW63" i="12" s="1"/>
  <c r="E17" i="17"/>
  <c r="M17" i="17"/>
  <c r="U17" i="17"/>
  <c r="AC17" i="17"/>
  <c r="AK17" i="17"/>
  <c r="AK62" i="12" s="1"/>
  <c r="AK63" i="12" s="1"/>
  <c r="AS17" i="17"/>
  <c r="AS62" i="12" s="1"/>
  <c r="AS63" i="12" s="1"/>
  <c r="BA17" i="17"/>
  <c r="BA62" i="12" s="1"/>
  <c r="BI17" i="17"/>
  <c r="BI62" i="12" s="1"/>
  <c r="BI63" i="12" s="1"/>
  <c r="AX101" i="17"/>
  <c r="BF101" i="17"/>
  <c r="BN101" i="17"/>
  <c r="BV101" i="17"/>
  <c r="H39" i="21"/>
  <c r="P39" i="21"/>
  <c r="X39" i="21"/>
  <c r="AF39" i="21"/>
  <c r="AN39" i="21"/>
  <c r="AV39" i="21"/>
  <c r="BD39" i="21"/>
  <c r="BL39" i="21"/>
  <c r="BN39" i="21"/>
  <c r="BV39" i="21"/>
  <c r="AU5" i="15"/>
  <c r="AW5" i="15"/>
  <c r="AY5" i="15"/>
  <c r="BA5" i="15"/>
  <c r="BC5" i="15"/>
  <c r="BE5" i="15"/>
  <c r="BG5" i="15"/>
  <c r="BI5" i="15"/>
  <c r="BK5" i="15"/>
  <c r="BM5" i="15"/>
  <c r="BO5" i="15"/>
  <c r="BS5" i="15"/>
  <c r="BU5" i="15"/>
  <c r="BW5" i="15"/>
  <c r="E4" i="16"/>
  <c r="G4" i="16"/>
  <c r="I4" i="16"/>
  <c r="K4" i="16"/>
  <c r="M4" i="16"/>
  <c r="O4" i="16"/>
  <c r="Q4" i="16"/>
  <c r="S4" i="16"/>
  <c r="U4" i="16"/>
  <c r="W4" i="16"/>
  <c r="Y4" i="16"/>
  <c r="AA4" i="16"/>
  <c r="AC4" i="16"/>
  <c r="AE4" i="16"/>
  <c r="AI4" i="16"/>
  <c r="AK4" i="16"/>
  <c r="AM4" i="16"/>
  <c r="AO4" i="16"/>
  <c r="AQ4" i="16"/>
  <c r="AS4" i="16"/>
  <c r="AU4" i="16"/>
  <c r="AW4" i="16"/>
  <c r="AY4" i="16"/>
  <c r="BA4" i="16"/>
  <c r="BC4" i="16"/>
  <c r="BE4" i="16"/>
  <c r="BG4" i="16"/>
  <c r="BI4" i="16"/>
  <c r="BK4" i="16"/>
  <c r="BM4" i="16"/>
  <c r="D24" i="17"/>
  <c r="F24" i="17"/>
  <c r="H24" i="17"/>
  <c r="J24" i="17"/>
  <c r="L24" i="17"/>
  <c r="N24" i="17"/>
  <c r="P24" i="17"/>
  <c r="R24" i="17"/>
  <c r="T24" i="17"/>
  <c r="V24" i="17"/>
  <c r="X24" i="17"/>
  <c r="Z24" i="17"/>
  <c r="AB24" i="17"/>
  <c r="AD24" i="17"/>
  <c r="AF24" i="17"/>
  <c r="AH24" i="17"/>
  <c r="AJ24" i="17"/>
  <c r="AL24" i="17"/>
  <c r="AN24" i="17"/>
  <c r="AP24" i="17"/>
  <c r="AR24" i="17"/>
  <c r="AT24" i="17"/>
  <c r="AQ38" i="12"/>
  <c r="AV24" i="17"/>
  <c r="AX24" i="17"/>
  <c r="AZ24" i="17"/>
  <c r="BB24" i="17"/>
  <c r="BD24" i="17"/>
  <c r="BF24" i="17"/>
  <c r="BH24" i="17"/>
  <c r="BJ24" i="17"/>
  <c r="BL24" i="17"/>
  <c r="BN24" i="17"/>
  <c r="BP24" i="17"/>
  <c r="BR24" i="17"/>
  <c r="BT24" i="17"/>
  <c r="BV24" i="17"/>
  <c r="E26" i="17"/>
  <c r="G26" i="17"/>
  <c r="I26" i="17"/>
  <c r="K26" i="17"/>
  <c r="M26" i="17"/>
  <c r="O26" i="17"/>
  <c r="Q26" i="17"/>
  <c r="S26" i="17"/>
  <c r="U26" i="17"/>
  <c r="W26" i="17"/>
  <c r="Y26" i="17"/>
  <c r="AA26" i="17"/>
  <c r="AC26" i="17"/>
  <c r="AE26" i="17"/>
  <c r="AG26" i="17"/>
  <c r="AI26" i="17"/>
  <c r="AK26" i="17"/>
  <c r="AM26" i="17"/>
  <c r="AO26" i="17"/>
  <c r="AQ26" i="17"/>
  <c r="AS26" i="17"/>
  <c r="AU26" i="17"/>
  <c r="AW26" i="17"/>
  <c r="AY26" i="17"/>
  <c r="BA26" i="17"/>
  <c r="BC26" i="17"/>
  <c r="BE26" i="17"/>
  <c r="BG26" i="17"/>
  <c r="BI26" i="17"/>
  <c r="BK26" i="17"/>
  <c r="BM26" i="17"/>
  <c r="BO26" i="17"/>
  <c r="BQ26" i="17"/>
  <c r="BS26" i="17"/>
  <c r="BU26" i="17"/>
  <c r="BW26" i="17"/>
  <c r="E24" i="17"/>
  <c r="G24" i="17"/>
  <c r="I24" i="17"/>
  <c r="K24" i="17"/>
  <c r="M24" i="17"/>
  <c r="O24" i="17"/>
  <c r="Q24" i="17"/>
  <c r="S24" i="17"/>
  <c r="U24" i="17"/>
  <c r="W24" i="17"/>
  <c r="Y24" i="17"/>
  <c r="AA24" i="17"/>
  <c r="AC24" i="17"/>
  <c r="AE24" i="17"/>
  <c r="AG24" i="17"/>
  <c r="AI24" i="17"/>
  <c r="AK24" i="17"/>
  <c r="AI38" i="12"/>
  <c r="AM38" i="12"/>
  <c r="AU38" i="12"/>
  <c r="AU95" i="12" s="1"/>
  <c r="AY38" i="12"/>
  <c r="BC38" i="12"/>
  <c r="D40" i="20"/>
  <c r="F40" i="20"/>
  <c r="H40" i="20"/>
  <c r="J40" i="20"/>
  <c r="L40" i="20"/>
  <c r="N40" i="20"/>
  <c r="P40" i="20"/>
  <c r="R40" i="20"/>
  <c r="T40" i="20"/>
  <c r="V40" i="20"/>
  <c r="X40" i="20"/>
  <c r="Z40" i="20"/>
  <c r="AB40" i="20"/>
  <c r="AD40" i="20"/>
  <c r="AF40" i="20"/>
  <c r="AH40" i="20"/>
  <c r="AJ40" i="20"/>
  <c r="AL40" i="20"/>
  <c r="AN40" i="20"/>
  <c r="AP40" i="20"/>
  <c r="AR40" i="20"/>
  <c r="BE38" i="12"/>
  <c r="BE95" i="12" s="1"/>
  <c r="AK7" i="12"/>
  <c r="AK38" i="12" s="1"/>
  <c r="AO7" i="12"/>
  <c r="AO38" i="12" s="1"/>
  <c r="AO95" i="12" s="1"/>
  <c r="AS7" i="12"/>
  <c r="AS38" i="12" s="1"/>
  <c r="AS95" i="12" s="1"/>
  <c r="AW7" i="12"/>
  <c r="AW38" i="12" s="1"/>
  <c r="AW95" i="12" s="1"/>
  <c r="BA7" i="12"/>
  <c r="BA38" i="12" s="1"/>
  <c r="AT40" i="20"/>
  <c r="AV40" i="20"/>
  <c r="AX40" i="20"/>
  <c r="AZ40" i="20"/>
  <c r="BB40" i="20"/>
  <c r="BD40" i="20"/>
  <c r="BD7" i="12" s="1"/>
  <c r="BD38" i="12" s="1"/>
  <c r="BF40" i="20"/>
  <c r="BF7" i="12" s="1"/>
  <c r="BF38" i="12" s="1"/>
  <c r="BH40" i="20"/>
  <c r="BJ40" i="20"/>
  <c r="BL40" i="20"/>
  <c r="BN40" i="20"/>
  <c r="BP40" i="20"/>
  <c r="BR40" i="20"/>
  <c r="BT40" i="20"/>
  <c r="BV40" i="20"/>
  <c r="BN72" i="12"/>
  <c r="BP72" i="12"/>
  <c r="BR72" i="12"/>
  <c r="BT72" i="12"/>
  <c r="BV72" i="12"/>
  <c r="AH72" i="12"/>
  <c r="AJ72" i="12"/>
  <c r="AL72" i="12"/>
  <c r="AN72" i="12"/>
  <c r="AP72" i="12"/>
  <c r="AR72" i="12"/>
  <c r="AT72" i="12"/>
  <c r="AV72" i="12"/>
  <c r="AX72" i="12"/>
  <c r="AZ72" i="12"/>
  <c r="BB72" i="12"/>
  <c r="BD72" i="12"/>
  <c r="BF72" i="12"/>
  <c r="BH72" i="12"/>
  <c r="BJ72" i="12"/>
  <c r="BL72" i="12"/>
  <c r="BM72" i="12"/>
  <c r="BO72" i="12"/>
  <c r="BQ72" i="12"/>
  <c r="BS72" i="12"/>
  <c r="BU72" i="12"/>
  <c r="BW72" i="12"/>
  <c r="BH21" i="21"/>
  <c r="BH17" i="21"/>
  <c r="BH15" i="21" s="1"/>
  <c r="BJ21" i="21"/>
  <c r="BJ17" i="21"/>
  <c r="BJ15" i="21" s="1"/>
  <c r="BL21" i="21"/>
  <c r="BL17" i="21"/>
  <c r="BL15" i="21" s="1"/>
  <c r="BN21" i="21"/>
  <c r="BN17" i="21"/>
  <c r="BP21" i="21"/>
  <c r="BP17" i="21"/>
  <c r="BR21" i="21"/>
  <c r="BR17" i="21"/>
  <c r="BT21" i="21"/>
  <c r="BT17" i="21"/>
  <c r="BV21" i="21"/>
  <c r="BV17" i="21"/>
  <c r="BI21" i="21"/>
  <c r="BI17" i="21"/>
  <c r="BI15" i="21" s="1"/>
  <c r="BK21" i="21"/>
  <c r="BK17" i="21"/>
  <c r="BK15" i="21" s="1"/>
  <c r="BM21" i="21"/>
  <c r="BM17" i="21"/>
  <c r="BM15" i="21" s="1"/>
  <c r="BO21" i="21"/>
  <c r="BO17" i="21"/>
  <c r="BQ21" i="21"/>
  <c r="BQ17" i="21"/>
  <c r="BS21" i="21"/>
  <c r="BS17" i="21"/>
  <c r="BU21" i="21"/>
  <c r="BU17" i="21"/>
  <c r="BW21" i="21"/>
  <c r="BW17" i="21"/>
  <c r="AI95" i="12"/>
  <c r="AK95" i="12"/>
  <c r="AM95" i="12"/>
  <c r="AQ95" i="12"/>
  <c r="AY95" i="12"/>
  <c r="BA95" i="12"/>
  <c r="BC95" i="12"/>
  <c r="BG95" i="12"/>
  <c r="AI12" i="14"/>
  <c r="AK12" i="14"/>
  <c r="AM12" i="14"/>
  <c r="AO12" i="14"/>
  <c r="AS12" i="14"/>
  <c r="AU12" i="14"/>
  <c r="BA12" i="14"/>
  <c r="BC12" i="14"/>
  <c r="AH12" i="14"/>
  <c r="AJ12" i="14"/>
  <c r="AL12" i="14"/>
  <c r="AN12" i="14"/>
  <c r="AP12" i="14"/>
  <c r="AT12" i="14"/>
  <c r="AX12" i="14"/>
  <c r="AZ12" i="14"/>
  <c r="BB12" i="14"/>
  <c r="BD12" i="14"/>
  <c r="BI12" i="14"/>
  <c r="BK12" i="14"/>
  <c r="AI20" i="14"/>
  <c r="AK20" i="14"/>
  <c r="AO20" i="14"/>
  <c r="AS20" i="14"/>
  <c r="AY20" i="14"/>
  <c r="BA20" i="14"/>
  <c r="BC20" i="14"/>
  <c r="BI20" i="14"/>
  <c r="BF12" i="14"/>
  <c r="BL12" i="14"/>
  <c r="AL20" i="14"/>
  <c r="AN20" i="14"/>
  <c r="AP20" i="14"/>
  <c r="AV20" i="14"/>
  <c r="BB20" i="14"/>
  <c r="BD20" i="14"/>
  <c r="BF20" i="14"/>
  <c r="BJ20" i="14"/>
  <c r="AM24" i="17"/>
  <c r="AO24" i="17"/>
  <c r="AQ24" i="17"/>
  <c r="AS24" i="17"/>
  <c r="AU24" i="17"/>
  <c r="AW24" i="17"/>
  <c r="AY24" i="17"/>
  <c r="BA24" i="17"/>
  <c r="BC24" i="17"/>
  <c r="BE24" i="17"/>
  <c r="BG24" i="17"/>
  <c r="BI24" i="17"/>
  <c r="BK24" i="17"/>
  <c r="BM24" i="17"/>
  <c r="BO24" i="17"/>
  <c r="BQ24" i="17"/>
  <c r="BS24" i="17"/>
  <c r="BU24" i="17"/>
  <c r="BW24" i="17"/>
  <c r="BE63" i="12"/>
  <c r="BG63" i="12"/>
  <c r="BK63" i="12"/>
  <c r="BO63" i="12"/>
  <c r="BS63" i="12"/>
  <c r="BU63" i="12"/>
  <c r="AH63" i="12"/>
  <c r="AL63" i="12"/>
  <c r="AN63" i="12"/>
  <c r="AR63" i="12"/>
  <c r="AT63" i="12"/>
  <c r="AV63" i="12"/>
  <c r="AX63" i="12"/>
  <c r="BB63" i="12"/>
  <c r="BH63" i="12"/>
  <c r="BL63" i="12"/>
  <c r="BN63" i="12"/>
  <c r="BR63" i="12"/>
  <c r="BT63" i="12"/>
  <c r="BV63" i="12"/>
  <c r="AM63" i="12"/>
  <c r="AO63" i="12"/>
  <c r="AU63" i="12"/>
  <c r="BA63" i="12"/>
  <c r="BC63" i="12"/>
  <c r="BF63" i="12"/>
  <c r="BJ63" i="12"/>
  <c r="AI35" i="14"/>
  <c r="AK35" i="14"/>
  <c r="AO35" i="14"/>
  <c r="AS35" i="14"/>
  <c r="AW35" i="14"/>
  <c r="BA35" i="14"/>
  <c r="BC35" i="14"/>
  <c r="BE35" i="14"/>
  <c r="BI35" i="14"/>
  <c r="AI44" i="14"/>
  <c r="AK44" i="14"/>
  <c r="AM44" i="14"/>
  <c r="AQ44" i="14"/>
  <c r="AS44" i="14"/>
  <c r="AU44" i="14"/>
  <c r="AY44" i="14"/>
  <c r="BC44" i="14"/>
  <c r="BG44" i="14"/>
  <c r="BK44" i="14"/>
  <c r="AH35" i="14"/>
  <c r="AJ35" i="14"/>
  <c r="AN35" i="14"/>
  <c r="AZ35" i="14"/>
  <c r="BD35" i="14"/>
  <c r="BH35" i="14"/>
  <c r="BJ35" i="14"/>
  <c r="AH44" i="14"/>
  <c r="AJ44" i="14"/>
  <c r="AL44" i="14"/>
  <c r="AP44" i="14"/>
  <c r="AT44" i="14"/>
  <c r="AX44" i="14"/>
  <c r="AZ44" i="14"/>
  <c r="BB44" i="14"/>
  <c r="BF44" i="14"/>
  <c r="BJ44" i="14"/>
  <c r="BD63" i="12" l="1"/>
  <c r="AV4" i="15"/>
  <c r="BJ4" i="15"/>
  <c r="BU4" i="15"/>
  <c r="BN4" i="15"/>
  <c r="BF4" i="15"/>
  <c r="AX4" i="15"/>
  <c r="BV4" i="15"/>
  <c r="AR7" i="12"/>
  <c r="AN7" i="12"/>
  <c r="AJ7" i="12"/>
  <c r="AP7" i="12"/>
  <c r="AL7" i="12"/>
  <c r="AH7" i="12"/>
  <c r="AZ7" i="12"/>
  <c r="AV7" i="12"/>
  <c r="BB7" i="12"/>
  <c r="AX7" i="12"/>
  <c r="AT7" i="12"/>
  <c r="BD95" i="12"/>
  <c r="BF95" i="12"/>
  <c r="AH38" i="12" l="1"/>
  <c r="AP38" i="12"/>
  <c r="AN38" i="12"/>
  <c r="AL38" i="12"/>
  <c r="AJ38" i="12"/>
  <c r="AR38" i="12"/>
  <c r="AX38" i="12"/>
  <c r="AV38" i="12"/>
  <c r="AZ38" i="12"/>
  <c r="AT38" i="12"/>
  <c r="BB38" i="12"/>
  <c r="AJ95" i="12" l="1"/>
  <c r="AL95" i="12"/>
  <c r="AN95" i="12"/>
  <c r="AH95" i="12"/>
  <c r="AR95" i="12"/>
  <c r="AP95" i="12"/>
  <c r="AT95" i="12"/>
  <c r="AV95" i="12"/>
  <c r="BB95" i="12"/>
  <c r="AZ95" i="12"/>
  <c r="AX95" i="12"/>
  <c r="BH38" i="12" l="1"/>
  <c r="BH95" i="12" s="1"/>
  <c r="BI38" i="12"/>
  <c r="BI95" i="12" s="1"/>
  <c r="BJ38" i="12"/>
  <c r="BJ95" i="12" s="1"/>
  <c r="BK38" i="12"/>
  <c r="BK95" i="12" s="1"/>
  <c r="BL38" i="12"/>
  <c r="BL95" i="12" s="1"/>
  <c r="BM38" i="12"/>
  <c r="BM95" i="12" s="1"/>
  <c r="BU45" i="20"/>
  <c r="BN45" i="20"/>
  <c r="BM45" i="20"/>
  <c r="AE45" i="20"/>
  <c r="W45" i="20"/>
  <c r="BT27" i="20"/>
  <c r="BS27" i="20"/>
  <c r="BQ27" i="20"/>
  <c r="BK27" i="20"/>
  <c r="BC27" i="20"/>
  <c r="BA27" i="20"/>
  <c r="AV27" i="20"/>
  <c r="AU27" i="20"/>
  <c r="AM27" i="20"/>
  <c r="AK27" i="20"/>
  <c r="AE27" i="20"/>
  <c r="AA27" i="20"/>
  <c r="V27" i="20"/>
  <c r="U27" i="20"/>
  <c r="T27" i="20"/>
  <c r="O27" i="20"/>
  <c r="H27" i="20"/>
  <c r="E27" i="20"/>
  <c r="AY6" i="20"/>
  <c r="AN6" i="20"/>
  <c r="D27" i="20" l="1"/>
  <c r="F27" i="20"/>
  <c r="Z27" i="20"/>
  <c r="AL27" i="20"/>
  <c r="BD27" i="20"/>
  <c r="BN27" i="20"/>
  <c r="BD45" i="20"/>
  <c r="K6" i="20"/>
  <c r="T6" i="20"/>
  <c r="O45" i="20"/>
  <c r="AW45" i="20"/>
  <c r="M6" i="20"/>
  <c r="V6" i="20"/>
  <c r="AF6" i="20"/>
  <c r="BI6" i="20"/>
  <c r="AW27" i="20"/>
  <c r="BF27" i="20"/>
  <c r="BF4" i="20" s="1"/>
  <c r="Y45" i="20"/>
  <c r="AG45" i="20"/>
  <c r="BF45" i="20"/>
  <c r="BO45" i="20"/>
  <c r="Q27" i="20"/>
  <c r="AO45" i="20"/>
  <c r="E6" i="20"/>
  <c r="O6" i="20"/>
  <c r="AR6" i="20"/>
  <c r="BA6" i="20"/>
  <c r="BK6" i="20"/>
  <c r="AX27" i="20"/>
  <c r="BG27" i="20"/>
  <c r="I45" i="20"/>
  <c r="Q45" i="20"/>
  <c r="AQ45" i="20"/>
  <c r="AY45" i="20"/>
  <c r="BH45" i="20"/>
  <c r="BP45" i="20"/>
  <c r="BE27" i="20"/>
  <c r="X6" i="20"/>
  <c r="I27" i="20"/>
  <c r="AG27" i="20"/>
  <c r="AG4" i="20" s="1"/>
  <c r="AA45" i="20"/>
  <c r="AZ45" i="20"/>
  <c r="BI45" i="20"/>
  <c r="BQ45" i="20"/>
  <c r="BV27" i="20"/>
  <c r="BE45" i="20"/>
  <c r="G6" i="20"/>
  <c r="Q6" i="20"/>
  <c r="AJ6" i="20"/>
  <c r="BC6" i="20"/>
  <c r="BM6" i="20"/>
  <c r="J27" i="20"/>
  <c r="K45" i="20"/>
  <c r="AK45" i="20"/>
  <c r="AS45" i="20"/>
  <c r="BA45" i="20"/>
  <c r="BJ45" i="20"/>
  <c r="BR45" i="20"/>
  <c r="G45" i="20"/>
  <c r="R6" i="20"/>
  <c r="AL6" i="20"/>
  <c r="AV6" i="20"/>
  <c r="K27" i="20"/>
  <c r="K4" i="20" s="1"/>
  <c r="X27" i="20"/>
  <c r="X4" i="20" s="1"/>
  <c r="AJ27" i="20"/>
  <c r="AJ4" i="20" s="1"/>
  <c r="AR27" i="20"/>
  <c r="BL27" i="20"/>
  <c r="BU27" i="20"/>
  <c r="U45" i="20"/>
  <c r="AC45" i="20"/>
  <c r="BB45" i="20"/>
  <c r="BK45" i="20"/>
  <c r="BS45" i="20"/>
  <c r="I6" i="20"/>
  <c r="AB6" i="20"/>
  <c r="BE6" i="20"/>
  <c r="Y27" i="20"/>
  <c r="BM27" i="20"/>
  <c r="E45" i="20"/>
  <c r="M45" i="20"/>
  <c r="AM45" i="20"/>
  <c r="AU45" i="20"/>
  <c r="BC45" i="20"/>
  <c r="BL45" i="20"/>
  <c r="BT45" i="20"/>
  <c r="AO27" i="20"/>
  <c r="AQ27" i="20"/>
  <c r="AQ4" i="20" s="1"/>
  <c r="AS27" i="20"/>
  <c r="AS4" i="20" s="1"/>
  <c r="D45" i="20"/>
  <c r="F45" i="20"/>
  <c r="H45" i="20"/>
  <c r="J45" i="20"/>
  <c r="L45" i="20"/>
  <c r="N45" i="20"/>
  <c r="P45" i="20"/>
  <c r="R45" i="20"/>
  <c r="T45" i="20"/>
  <c r="V45" i="20"/>
  <c r="X45" i="20"/>
  <c r="Z45" i="20"/>
  <c r="AB45" i="20"/>
  <c r="AD45" i="20"/>
  <c r="AF45" i="20"/>
  <c r="AH45" i="20"/>
  <c r="AJ45" i="20"/>
  <c r="AL45" i="20"/>
  <c r="AN45" i="20"/>
  <c r="AP45" i="20"/>
  <c r="AR45" i="20"/>
  <c r="AT45" i="20"/>
  <c r="AV45" i="20"/>
  <c r="AX45" i="20"/>
  <c r="E5" i="20"/>
  <c r="E4" i="20"/>
  <c r="G5" i="20"/>
  <c r="I5" i="20"/>
  <c r="K5" i="20"/>
  <c r="M5" i="20"/>
  <c r="O5" i="20"/>
  <c r="O4" i="20"/>
  <c r="Q4" i="20"/>
  <c r="Q5" i="20"/>
  <c r="S5" i="20"/>
  <c r="U4" i="20"/>
  <c r="U5" i="20"/>
  <c r="W5" i="20"/>
  <c r="Y5" i="20"/>
  <c r="AA4" i="20"/>
  <c r="AA5" i="20"/>
  <c r="AC5" i="20"/>
  <c r="AE5" i="20"/>
  <c r="AE4" i="20"/>
  <c r="AG5" i="20"/>
  <c r="AI5" i="20"/>
  <c r="AK5" i="20"/>
  <c r="AK4" i="20"/>
  <c r="AM4" i="20"/>
  <c r="AM5" i="20"/>
  <c r="AO5" i="20"/>
  <c r="AQ5" i="20"/>
  <c r="AS5" i="20"/>
  <c r="AU4" i="20"/>
  <c r="AU5" i="20"/>
  <c r="AW5" i="20"/>
  <c r="AW4" i="20"/>
  <c r="AY5" i="20"/>
  <c r="BA5" i="20"/>
  <c r="BA4" i="20"/>
  <c r="BC4" i="20"/>
  <c r="BC5" i="20"/>
  <c r="BE5" i="20"/>
  <c r="BG4" i="20"/>
  <c r="BG5" i="20"/>
  <c r="BI5" i="20"/>
  <c r="BK4" i="20"/>
  <c r="BK5" i="20"/>
  <c r="BM5" i="20"/>
  <c r="BM4" i="20"/>
  <c r="I4" i="20"/>
  <c r="AO4" i="20"/>
  <c r="Z6" i="20"/>
  <c r="AD6" i="20"/>
  <c r="AH6" i="20"/>
  <c r="AP6" i="20"/>
  <c r="AT6" i="20"/>
  <c r="L27" i="20"/>
  <c r="L4" i="20" s="1"/>
  <c r="N27" i="20"/>
  <c r="S27" i="20"/>
  <c r="S4" i="20" s="1"/>
  <c r="AB27" i="20"/>
  <c r="AD27" i="20"/>
  <c r="AI27" i="20"/>
  <c r="AI4" i="20" s="1"/>
  <c r="BI27" i="20"/>
  <c r="BI4" i="20" s="1"/>
  <c r="S45" i="20"/>
  <c r="AI45" i="20"/>
  <c r="BW45" i="20"/>
  <c r="BW27" i="20"/>
  <c r="D4" i="20"/>
  <c r="D5" i="20"/>
  <c r="F4" i="20"/>
  <c r="F5" i="20"/>
  <c r="H4" i="20"/>
  <c r="H5" i="20"/>
  <c r="J5" i="20"/>
  <c r="J4" i="20"/>
  <c r="L5" i="20"/>
  <c r="N4" i="20"/>
  <c r="N5" i="20"/>
  <c r="P5" i="20"/>
  <c r="R5" i="20"/>
  <c r="T4" i="20"/>
  <c r="T5" i="20"/>
  <c r="V4" i="20"/>
  <c r="V5" i="20"/>
  <c r="X5" i="20"/>
  <c r="Z5" i="20"/>
  <c r="Z4" i="20"/>
  <c r="AB4" i="20"/>
  <c r="AB5" i="20"/>
  <c r="AD5" i="20"/>
  <c r="AH5" i="20"/>
  <c r="AJ5" i="20"/>
  <c r="AL5" i="20"/>
  <c r="AL4" i="20"/>
  <c r="AN5" i="20"/>
  <c r="AP5" i="20"/>
  <c r="AR4" i="20"/>
  <c r="AR5" i="20"/>
  <c r="AT5" i="20"/>
  <c r="AV5" i="20"/>
  <c r="AX4" i="20"/>
  <c r="AX5" i="20"/>
  <c r="AZ5" i="20"/>
  <c r="BB5" i="20"/>
  <c r="BD5" i="20"/>
  <c r="BD4" i="20"/>
  <c r="BF5" i="20"/>
  <c r="BH5" i="20"/>
  <c r="BJ5" i="20"/>
  <c r="BL5" i="20"/>
  <c r="BL4" i="20"/>
  <c r="Y4" i="20"/>
  <c r="BE4" i="20"/>
  <c r="D6" i="20"/>
  <c r="F6" i="20"/>
  <c r="H6" i="20"/>
  <c r="J6" i="20"/>
  <c r="L6" i="20"/>
  <c r="N6" i="20"/>
  <c r="P6" i="20"/>
  <c r="S6" i="20"/>
  <c r="U6" i="20"/>
  <c r="W6" i="20"/>
  <c r="Y6" i="20"/>
  <c r="AA6" i="20"/>
  <c r="AC6" i="20"/>
  <c r="AE6" i="20"/>
  <c r="AG6" i="20"/>
  <c r="AI6" i="20"/>
  <c r="AK6" i="20"/>
  <c r="AM6" i="20"/>
  <c r="AO6" i="20"/>
  <c r="AQ6" i="20"/>
  <c r="AS6" i="20"/>
  <c r="AU6" i="20"/>
  <c r="AW6" i="20"/>
  <c r="AX6" i="20"/>
  <c r="AZ6" i="20"/>
  <c r="BB6" i="20"/>
  <c r="BD6" i="20"/>
  <c r="BF6" i="20"/>
  <c r="BG6" i="20"/>
  <c r="BH6" i="20"/>
  <c r="BJ6" i="20"/>
  <c r="BL6" i="20"/>
  <c r="G27" i="20"/>
  <c r="G4" i="20" s="1"/>
  <c r="M27" i="20"/>
  <c r="M4" i="20" s="1"/>
  <c r="P27" i="20"/>
  <c r="P4" i="20" s="1"/>
  <c r="R27" i="20"/>
  <c r="R4" i="20" s="1"/>
  <c r="W27" i="20"/>
  <c r="W4" i="20" s="1"/>
  <c r="AC27" i="20"/>
  <c r="AC4" i="20" s="1"/>
  <c r="AF27" i="20"/>
  <c r="AH27" i="20"/>
  <c r="AH4" i="20" s="1"/>
  <c r="AN27" i="20"/>
  <c r="AN4" i="20" s="1"/>
  <c r="AP27" i="20"/>
  <c r="AP4" i="20" s="1"/>
  <c r="AT27" i="20"/>
  <c r="AT4" i="20" s="1"/>
  <c r="AY27" i="20"/>
  <c r="AY4" i="20" s="1"/>
  <c r="AZ27" i="20"/>
  <c r="AZ4" i="20" s="1"/>
  <c r="BB27" i="20"/>
  <c r="BB4" i="20" s="1"/>
  <c r="BH27" i="20"/>
  <c r="BH4" i="20" s="1"/>
  <c r="BJ27" i="20"/>
  <c r="BJ4" i="20" s="1"/>
  <c r="BO27" i="20"/>
  <c r="BP27" i="20"/>
  <c r="BR27" i="20"/>
  <c r="AV4" i="20"/>
  <c r="BG45" i="20"/>
  <c r="BV45" i="20"/>
  <c r="BH23" i="12"/>
  <c r="BH24" i="12" s="1"/>
  <c r="BJ23" i="12"/>
  <c r="BJ24" i="12" s="1"/>
  <c r="BI23" i="12"/>
  <c r="BI24" i="12" s="1"/>
  <c r="BK23" i="12"/>
  <c r="BK24" i="12" s="1"/>
  <c r="BL23" i="12"/>
  <c r="BL24" i="12" s="1"/>
  <c r="BM23" i="12"/>
  <c r="BM24" i="12" s="1"/>
  <c r="AD4" i="20" l="1"/>
  <c r="AF4" i="20"/>
  <c r="AF5" i="20"/>
  <c r="BR80" i="12" l="1"/>
  <c r="BR89" i="12" s="1"/>
  <c r="BR100" i="12" s="1"/>
  <c r="BQ80" i="12"/>
  <c r="BQ89" i="12" s="1"/>
  <c r="BQ100" i="12" s="1"/>
  <c r="BS67" i="8"/>
  <c r="BS79" i="12" s="1"/>
  <c r="BS88" i="12" s="1"/>
  <c r="BS99" i="12" s="1"/>
  <c r="BW67" i="8" l="1"/>
  <c r="BW79" i="12" s="1"/>
  <c r="BW88" i="12" s="1"/>
  <c r="BW99" i="12" s="1"/>
  <c r="BU67" i="8"/>
  <c r="BU79" i="12" s="1"/>
  <c r="BU88" i="12" s="1"/>
  <c r="BU99" i="12" s="1"/>
  <c r="BV67" i="8"/>
  <c r="BV79" i="12" s="1"/>
  <c r="BV88" i="12" s="1"/>
  <c r="BV99" i="12" s="1"/>
  <c r="BT67" i="8"/>
  <c r="BT79" i="12" s="1"/>
  <c r="BT88" i="12" s="1"/>
  <c r="BT99" i="12" s="1"/>
  <c r="BJ77" i="12" l="1"/>
  <c r="BK77" i="12"/>
  <c r="BL77" i="12"/>
  <c r="BM77" i="12"/>
  <c r="BN77" i="12"/>
  <c r="BO77" i="12"/>
  <c r="BP77" i="12"/>
  <c r="BR77" i="12"/>
  <c r="BS77" i="12"/>
  <c r="BT77" i="12"/>
  <c r="BU77" i="12"/>
  <c r="BV77" i="12"/>
  <c r="BW77" i="12"/>
  <c r="BQ77" i="12"/>
  <c r="BJ78" i="12"/>
  <c r="BK78" i="12"/>
  <c r="BL78" i="12"/>
  <c r="BM78" i="12"/>
  <c r="BN78" i="12"/>
  <c r="BO78" i="12"/>
  <c r="BP78" i="12"/>
  <c r="BR78" i="12"/>
  <c r="BS78" i="12"/>
  <c r="BT78" i="12"/>
  <c r="BU78" i="12"/>
  <c r="BV78" i="12"/>
  <c r="BW78" i="12"/>
  <c r="BQ78" i="12"/>
  <c r="AH29" i="12"/>
  <c r="AH31" i="12" s="1"/>
  <c r="AH32" i="12" s="1"/>
  <c r="AI29" i="12"/>
  <c r="AI31" i="12" s="1"/>
  <c r="AI32" i="12" s="1"/>
  <c r="AJ29" i="12"/>
  <c r="AJ31" i="12" s="1"/>
  <c r="AJ32" i="12" s="1"/>
  <c r="AK29" i="12"/>
  <c r="AK31" i="12" s="1"/>
  <c r="AK32" i="12" s="1"/>
  <c r="AL29" i="12"/>
  <c r="AL31" i="12" s="1"/>
  <c r="AL32" i="12" s="1"/>
  <c r="AM29" i="12"/>
  <c r="AM31" i="12" s="1"/>
  <c r="AM32" i="12" s="1"/>
  <c r="AN29" i="12"/>
  <c r="AN31" i="12" s="1"/>
  <c r="AN32" i="12" s="1"/>
  <c r="AO29" i="12"/>
  <c r="AO31" i="12" s="1"/>
  <c r="AO32" i="12" s="1"/>
  <c r="AP29" i="12"/>
  <c r="AP31" i="12" s="1"/>
  <c r="AP32" i="12" s="1"/>
  <c r="AQ29" i="12"/>
  <c r="AQ31" i="12" s="1"/>
  <c r="AQ32" i="12" s="1"/>
  <c r="AR29" i="12"/>
  <c r="AR31" i="12" s="1"/>
  <c r="AR32" i="12" s="1"/>
  <c r="AS29" i="12"/>
  <c r="AS31" i="12" s="1"/>
  <c r="AS32" i="12" s="1"/>
  <c r="AT29" i="12"/>
  <c r="AT31" i="12" s="1"/>
  <c r="AT32" i="12" s="1"/>
  <c r="AU29" i="12"/>
  <c r="AU31" i="12" s="1"/>
  <c r="AU32" i="12" s="1"/>
  <c r="AV29" i="12"/>
  <c r="AV31" i="12" s="1"/>
  <c r="AV32" i="12" s="1"/>
  <c r="AW29" i="12"/>
  <c r="AW31" i="12" s="1"/>
  <c r="AW32" i="12" s="1"/>
  <c r="AX29" i="12"/>
  <c r="AX31" i="12" s="1"/>
  <c r="AX32" i="12" s="1"/>
  <c r="AY29" i="12"/>
  <c r="AY31" i="12" s="1"/>
  <c r="AY32" i="12" s="1"/>
  <c r="AZ29" i="12"/>
  <c r="AZ31" i="12" s="1"/>
  <c r="AZ32" i="12" s="1"/>
  <c r="BA29" i="12"/>
  <c r="BA31" i="12" s="1"/>
  <c r="BA32" i="12" s="1"/>
  <c r="BB29" i="12"/>
  <c r="BB31" i="12" s="1"/>
  <c r="BB32" i="12" s="1"/>
  <c r="BC29" i="12"/>
  <c r="BC31" i="12" s="1"/>
  <c r="BC32" i="12" s="1"/>
  <c r="BD29" i="12"/>
  <c r="BD31" i="12" s="1"/>
  <c r="BD32" i="12" s="1"/>
  <c r="BE29" i="12"/>
  <c r="BE31" i="12" s="1"/>
  <c r="BE32" i="12" s="1"/>
  <c r="BF29" i="12"/>
  <c r="BF31" i="12" s="1"/>
  <c r="BF32" i="12" s="1"/>
  <c r="BG29" i="12"/>
  <c r="BG31" i="12" s="1"/>
  <c r="BG32" i="12" s="1"/>
  <c r="BH29" i="12"/>
  <c r="BH31" i="12" s="1"/>
  <c r="BH32" i="12" s="1"/>
  <c r="BI29" i="12"/>
  <c r="BI31" i="12" s="1"/>
  <c r="BI32" i="12" s="1"/>
  <c r="BJ29" i="12"/>
  <c r="BJ31" i="12" s="1"/>
  <c r="BJ32" i="12" s="1"/>
  <c r="BK29" i="12"/>
  <c r="BK31" i="12" s="1"/>
  <c r="BK32" i="12" s="1"/>
  <c r="BL29" i="12"/>
  <c r="BL31" i="12" s="1"/>
  <c r="BL32" i="12" s="1"/>
  <c r="BM29" i="12"/>
  <c r="BM31" i="12" s="1"/>
  <c r="BM32" i="12" s="1"/>
  <c r="BN29" i="12"/>
  <c r="BO29" i="12"/>
  <c r="BP29" i="12"/>
  <c r="BQ29" i="12"/>
  <c r="BR29" i="12"/>
  <c r="BS29" i="12"/>
  <c r="BT29" i="12"/>
  <c r="BU29" i="12"/>
  <c r="BV29" i="12"/>
  <c r="BW29" i="12"/>
  <c r="AJ125" i="8" l="1"/>
  <c r="AY125" i="8"/>
  <c r="BC125" i="8"/>
  <c r="BF125" i="8"/>
  <c r="BJ76" i="8"/>
  <c r="BJ77" i="8" s="1"/>
  <c r="BH76" i="8"/>
  <c r="BF76" i="8"/>
  <c r="BD76" i="8"/>
  <c r="BB76" i="8"/>
  <c r="BM76" i="8"/>
  <c r="BL76" i="8"/>
  <c r="BK76" i="8"/>
  <c r="BI76" i="8"/>
  <c r="BG76" i="8"/>
  <c r="BG77" i="8" s="1"/>
  <c r="BE76" i="8"/>
  <c r="BC76" i="8"/>
  <c r="BA76" i="8"/>
  <c r="AZ76" i="8"/>
  <c r="AY76" i="8"/>
  <c r="AX76" i="8"/>
  <c r="AW76" i="8"/>
  <c r="AV76" i="8"/>
  <c r="AU76" i="8"/>
  <c r="AT76" i="8"/>
  <c r="AS76" i="8"/>
  <c r="AR76" i="8"/>
  <c r="AQ76" i="8"/>
  <c r="AP76" i="8"/>
  <c r="AO76" i="8"/>
  <c r="AN76" i="8"/>
  <c r="AM76" i="8"/>
  <c r="AL76" i="8"/>
  <c r="AK76" i="8"/>
  <c r="AI76" i="8"/>
  <c r="AH76" i="8"/>
  <c r="AH77" i="8" s="1"/>
  <c r="BJ125" i="8"/>
  <c r="AV125" i="8"/>
  <c r="AZ125" i="8"/>
  <c r="BD125" i="8"/>
  <c r="BI125" i="8"/>
  <c r="BH125" i="8"/>
  <c r="BB125" i="8"/>
  <c r="BA125" i="8"/>
  <c r="AX125" i="8"/>
  <c r="AT125" i="8"/>
  <c r="AR125" i="8"/>
  <c r="AP125" i="8"/>
  <c r="AN125" i="8"/>
  <c r="AL125" i="8"/>
  <c r="AH125" i="8"/>
  <c r="BB77" i="8"/>
  <c r="BQ94" i="12"/>
  <c r="BQ83" i="12"/>
  <c r="BQ90" i="12"/>
  <c r="BQ101" i="12"/>
  <c r="BW83" i="12"/>
  <c r="BW94" i="12"/>
  <c r="BW90" i="12"/>
  <c r="BW101" i="12"/>
  <c r="BT94" i="12"/>
  <c r="BT90" i="12"/>
  <c r="BT83" i="12"/>
  <c r="BT101" i="12"/>
  <c r="BR90" i="12"/>
  <c r="BR83" i="12"/>
  <c r="BR94" i="12"/>
  <c r="BR101" i="12"/>
  <c r="BP94" i="12"/>
  <c r="BP90" i="12"/>
  <c r="BP83" i="12"/>
  <c r="BP101" i="12"/>
  <c r="BN90" i="12"/>
  <c r="BN83" i="12"/>
  <c r="BN94" i="12"/>
  <c r="BN101" i="12"/>
  <c r="BL94" i="12"/>
  <c r="BL101" i="12"/>
  <c r="BL83" i="12"/>
  <c r="BL90" i="12"/>
  <c r="BJ94" i="12"/>
  <c r="BJ83" i="12"/>
  <c r="BJ90" i="12"/>
  <c r="BJ101" i="12"/>
  <c r="BH83" i="12"/>
  <c r="BH94" i="12"/>
  <c r="BH90" i="12"/>
  <c r="BH101" i="12"/>
  <c r="BE94" i="12"/>
  <c r="BE83" i="12"/>
  <c r="BE90" i="12"/>
  <c r="BE101" i="12"/>
  <c r="BC83" i="12"/>
  <c r="BC94" i="12"/>
  <c r="BC90" i="12"/>
  <c r="BC101" i="12"/>
  <c r="BA94" i="12"/>
  <c r="BA83" i="12"/>
  <c r="BA90" i="12"/>
  <c r="BA101" i="12"/>
  <c r="AY83" i="12"/>
  <c r="AY94" i="12"/>
  <c r="AY90" i="12"/>
  <c r="AY101" i="12"/>
  <c r="AX94" i="12"/>
  <c r="AX83" i="12"/>
  <c r="AX90" i="12"/>
  <c r="AX101" i="12"/>
  <c r="AV83" i="12"/>
  <c r="AV94" i="12"/>
  <c r="AV90" i="12"/>
  <c r="AV101" i="12"/>
  <c r="AT94" i="12"/>
  <c r="AT83" i="12"/>
  <c r="AT90" i="12"/>
  <c r="AT101" i="12"/>
  <c r="AR83" i="12"/>
  <c r="AR94" i="12"/>
  <c r="AR90" i="12"/>
  <c r="AR101" i="12"/>
  <c r="AO94" i="12"/>
  <c r="AO83" i="12"/>
  <c r="AO90" i="12"/>
  <c r="AO101" i="12"/>
  <c r="AM83" i="12"/>
  <c r="AM94" i="12"/>
  <c r="AM90" i="12"/>
  <c r="AM101" i="12"/>
  <c r="AK94" i="12"/>
  <c r="AK83" i="12"/>
  <c r="AK90" i="12"/>
  <c r="AK101" i="12"/>
  <c r="AJ83" i="12"/>
  <c r="AJ94" i="12"/>
  <c r="AJ90" i="12"/>
  <c r="AJ101" i="12"/>
  <c r="AH94" i="12"/>
  <c r="AH83" i="12"/>
  <c r="AH90" i="12"/>
  <c r="AH101" i="12"/>
  <c r="BG125" i="8"/>
  <c r="BE125" i="8"/>
  <c r="AW125" i="8"/>
  <c r="AU125" i="8"/>
  <c r="AS125" i="8"/>
  <c r="AQ125" i="8"/>
  <c r="AO125" i="8"/>
  <c r="AM125" i="8"/>
  <c r="AK125" i="8"/>
  <c r="AI125" i="8"/>
  <c r="BM77" i="8"/>
  <c r="BC77" i="8"/>
  <c r="BA77" i="8"/>
  <c r="AR77" i="8"/>
  <c r="AL77" i="8"/>
  <c r="BV90" i="12"/>
  <c r="BV83" i="12"/>
  <c r="BV94" i="12"/>
  <c r="BV101" i="12"/>
  <c r="BU90" i="12"/>
  <c r="BU101" i="12"/>
  <c r="BU83" i="12"/>
  <c r="BU94" i="12"/>
  <c r="BS90" i="12"/>
  <c r="BS101" i="12"/>
  <c r="BS94" i="12"/>
  <c r="BS83" i="12"/>
  <c r="BO90" i="12"/>
  <c r="BO101" i="12"/>
  <c r="BO94" i="12"/>
  <c r="BO83" i="12"/>
  <c r="BM90" i="12"/>
  <c r="BM101" i="12"/>
  <c r="BM83" i="12"/>
  <c r="BM94" i="12"/>
  <c r="BK90" i="12"/>
  <c r="BK101" i="12"/>
  <c r="BK94" i="12"/>
  <c r="BK83" i="12"/>
  <c r="BI90" i="12"/>
  <c r="BI101" i="12"/>
  <c r="BI83" i="12"/>
  <c r="BI94" i="12"/>
  <c r="BG90" i="12"/>
  <c r="BG101" i="12"/>
  <c r="BG94" i="12"/>
  <c r="BG83" i="12"/>
  <c r="BF90" i="12"/>
  <c r="BF101" i="12"/>
  <c r="BF83" i="12"/>
  <c r="BF94" i="12"/>
  <c r="BD90" i="12"/>
  <c r="BD101" i="12"/>
  <c r="BD94" i="12"/>
  <c r="BD83" i="12"/>
  <c r="BB90" i="12"/>
  <c r="BB101" i="12"/>
  <c r="BB83" i="12"/>
  <c r="BB94" i="12"/>
  <c r="AZ90" i="12"/>
  <c r="AZ101" i="12"/>
  <c r="AZ94" i="12"/>
  <c r="AZ83" i="12"/>
  <c r="AW90" i="12"/>
  <c r="AW101" i="12"/>
  <c r="AW83" i="12"/>
  <c r="AW94" i="12"/>
  <c r="AU90" i="12"/>
  <c r="AU101" i="12"/>
  <c r="AU94" i="12"/>
  <c r="AU83" i="12"/>
  <c r="AS90" i="12"/>
  <c r="AS101" i="12"/>
  <c r="AS83" i="12"/>
  <c r="AS94" i="12"/>
  <c r="AQ90" i="12"/>
  <c r="AQ101" i="12"/>
  <c r="AQ94" i="12"/>
  <c r="AQ83" i="12"/>
  <c r="AP90" i="12"/>
  <c r="AP101" i="12"/>
  <c r="AP83" i="12"/>
  <c r="AP94" i="12"/>
  <c r="AN83" i="12"/>
  <c r="AN94" i="12"/>
  <c r="AN90" i="12"/>
  <c r="AN101" i="12"/>
  <c r="AL94" i="12"/>
  <c r="AL83" i="12"/>
  <c r="AL90" i="12"/>
  <c r="AL101" i="12"/>
  <c r="AI83" i="12"/>
  <c r="AI94" i="12"/>
  <c r="AI101" i="12"/>
  <c r="AI90" i="12"/>
  <c r="AO126" i="8" l="1"/>
  <c r="AW126" i="8"/>
  <c r="AH126" i="8"/>
  <c r="AR126" i="8"/>
  <c r="BB126" i="8"/>
  <c r="BD126" i="8"/>
  <c r="BJ126" i="8"/>
  <c r="AN77" i="8"/>
  <c r="AV77" i="8"/>
  <c r="AP77" i="8"/>
  <c r="AT77" i="8"/>
  <c r="BI77" i="8"/>
  <c r="AI126" i="8"/>
  <c r="AM126" i="8"/>
  <c r="AQ126" i="8"/>
  <c r="AU126" i="8"/>
  <c r="BE126" i="8"/>
  <c r="AP126" i="8"/>
  <c r="AT126" i="8"/>
  <c r="BA126" i="8"/>
  <c r="BH126" i="8"/>
  <c r="AZ126" i="8"/>
  <c r="AI77" i="8"/>
  <c r="AK77" i="8"/>
  <c r="AM77" i="8"/>
  <c r="AO77" i="8"/>
  <c r="AQ77" i="8"/>
  <c r="AS77" i="8"/>
  <c r="AU77" i="8"/>
  <c r="AW77" i="8"/>
  <c r="AX77" i="8"/>
  <c r="BK77" i="8"/>
  <c r="BD77" i="8"/>
  <c r="BF77" i="8"/>
  <c r="BC126" i="8"/>
  <c r="AK126" i="8"/>
  <c r="AS126" i="8"/>
  <c r="BG126" i="8"/>
  <c r="AN126" i="8"/>
  <c r="AX126" i="8"/>
  <c r="BI126" i="8"/>
  <c r="AV126" i="8"/>
  <c r="AY77" i="8"/>
  <c r="BE77" i="8"/>
  <c r="BL77" i="8"/>
  <c r="BH77" i="8"/>
  <c r="BF126" i="8"/>
  <c r="AY126" i="8"/>
  <c r="AJ126" i="8"/>
  <c r="AJ76" i="8"/>
  <c r="AZ77" i="8"/>
  <c r="AL126" i="8"/>
  <c r="AJ77" i="8" l="1"/>
  <c r="BW67" i="9" l="1"/>
  <c r="BV67" i="9" l="1"/>
  <c r="BT67" i="9" l="1"/>
  <c r="BS67" i="9"/>
  <c r="BU67" i="9"/>
  <c r="BS19" i="24" l="1"/>
  <c r="BU19" i="14"/>
  <c r="BU20" i="14" s="1"/>
  <c r="BT23" i="12"/>
  <c r="BT24" i="12" s="1"/>
  <c r="BV19" i="14"/>
  <c r="BV20" i="14" s="1"/>
  <c r="BV23" i="12"/>
  <c r="BV24" i="12" s="1"/>
  <c r="BT19" i="14"/>
  <c r="BT20" i="14" s="1"/>
  <c r="BS19" i="14"/>
  <c r="BS20" i="14" s="1"/>
  <c r="BR19" i="14"/>
  <c r="BR20" i="14" s="1"/>
  <c r="BQ19" i="14"/>
  <c r="BQ20" i="14" s="1"/>
  <c r="BU23" i="12"/>
  <c r="BU24" i="12" s="1"/>
  <c r="BS23" i="12"/>
  <c r="BS24" i="12" s="1"/>
  <c r="BQ23" i="12"/>
  <c r="BQ24" i="12" s="1"/>
  <c r="AH16" i="8"/>
  <c r="AJ16" i="8"/>
  <c r="BK125" i="8"/>
  <c r="BW19" i="24"/>
  <c r="BW19" i="14"/>
  <c r="BW20" i="14" s="1"/>
  <c r="BR44" i="14"/>
  <c r="BW23" i="12"/>
  <c r="BW24" i="12" s="1"/>
  <c r="BL125" i="8"/>
  <c r="BL16" i="8"/>
  <c r="BB16" i="8"/>
  <c r="AV16" i="8"/>
  <c r="AR16" i="8"/>
  <c r="BP19" i="24"/>
  <c r="BT19" i="24"/>
  <c r="BV19" i="24"/>
  <c r="BI16" i="8"/>
  <c r="BE16" i="8"/>
  <c r="BC16" i="8"/>
  <c r="BA16" i="8"/>
  <c r="AW16" i="8"/>
  <c r="AU16" i="8"/>
  <c r="AQ16" i="8"/>
  <c r="AK16" i="8"/>
  <c r="BO23" i="27"/>
  <c r="BQ19" i="24"/>
  <c r="BU19" i="24"/>
  <c r="BN105" i="19"/>
  <c r="BP105" i="19"/>
  <c r="BQ105" i="19"/>
  <c r="BS105" i="19"/>
  <c r="BV105" i="19"/>
  <c r="BR19" i="24"/>
  <c r="BM16" i="8"/>
  <c r="BF16" i="8"/>
  <c r="BT23" i="27"/>
  <c r="BW23" i="27"/>
  <c r="BV23" i="27"/>
  <c r="BU23" i="27"/>
  <c r="BQ23" i="27"/>
  <c r="BS23" i="27"/>
  <c r="BW105" i="19"/>
  <c r="BO105" i="19"/>
  <c r="BG16" i="8"/>
  <c r="AZ16" i="8"/>
  <c r="BQ44" i="14"/>
  <c r="BD16" i="8"/>
  <c r="BN23" i="27"/>
  <c r="BQ11" i="14"/>
  <c r="BQ12" i="14" s="1"/>
  <c r="AP16" i="8"/>
  <c r="BP99" i="19"/>
  <c r="BU105" i="19"/>
  <c r="BN19" i="24"/>
  <c r="BR23" i="27"/>
  <c r="BT105" i="19"/>
  <c r="BR105" i="19"/>
  <c r="BM125" i="8" l="1"/>
  <c r="BW44" i="14"/>
  <c r="BL126" i="8"/>
  <c r="BK126" i="8"/>
  <c r="BM126" i="8"/>
  <c r="BP19" i="14"/>
  <c r="BP20" i="14" s="1"/>
  <c r="BM4" i="22"/>
  <c r="BL4" i="22"/>
  <c r="AT16" i="8"/>
  <c r="AI16" i="8"/>
  <c r="AI17" i="8" s="1"/>
  <c r="AL16" i="8"/>
  <c r="BR23" i="12"/>
  <c r="BR24" i="12" s="1"/>
  <c r="BN19" i="14"/>
  <c r="BN20" i="14" s="1"/>
  <c r="BO19" i="14"/>
  <c r="BO20" i="14" s="1"/>
  <c r="BN23" i="12"/>
  <c r="BN24" i="12" s="1"/>
  <c r="BP23" i="12"/>
  <c r="BP24" i="12" s="1"/>
  <c r="BV99" i="19"/>
  <c r="AP17" i="8"/>
  <c r="AP128" i="8"/>
  <c r="BJ16" i="8"/>
  <c r="AO16" i="8"/>
  <c r="BD17" i="8"/>
  <c r="BD128" i="8"/>
  <c r="BG17" i="8"/>
  <c r="BG128" i="8"/>
  <c r="AN16" i="8"/>
  <c r="BF17" i="8"/>
  <c r="BF128" i="8"/>
  <c r="AM16" i="8"/>
  <c r="AQ17" i="8"/>
  <c r="AQ128" i="8"/>
  <c r="BA128" i="8"/>
  <c r="BA17" i="8"/>
  <c r="BE17" i="8"/>
  <c r="BE128" i="8"/>
  <c r="AR17" i="8"/>
  <c r="AR128" i="8"/>
  <c r="AV17" i="8"/>
  <c r="AV128" i="8"/>
  <c r="BB128" i="8"/>
  <c r="BB17" i="8"/>
  <c r="BH16" i="8"/>
  <c r="BL17" i="8"/>
  <c r="BL128" i="8"/>
  <c r="BO19" i="24"/>
  <c r="AT128" i="8"/>
  <c r="AT17" i="8"/>
  <c r="AI128" i="8"/>
  <c r="AZ17" i="8"/>
  <c r="AZ128" i="8"/>
  <c r="BM128" i="8"/>
  <c r="BM17" i="8"/>
  <c r="BO44" i="14"/>
  <c r="AK128" i="8"/>
  <c r="AK17" i="8"/>
  <c r="AU17" i="8"/>
  <c r="AU128" i="8"/>
  <c r="AW128" i="8"/>
  <c r="AW17" i="8"/>
  <c r="BC128" i="8"/>
  <c r="BC17" i="8"/>
  <c r="BI128" i="8"/>
  <c r="BI17" i="8"/>
  <c r="AL17" i="8"/>
  <c r="AJ17" i="8"/>
  <c r="AJ128" i="8"/>
  <c r="AH17" i="8"/>
  <c r="AH128" i="8"/>
  <c r="BU44" i="14"/>
  <c r="BT44" i="14"/>
  <c r="BR11" i="14"/>
  <c r="BR12" i="14" s="1"/>
  <c r="BV11" i="14"/>
  <c r="BV12" i="14" s="1"/>
  <c r="BK16" i="8"/>
  <c r="BS44" i="14"/>
  <c r="AS16" i="8"/>
  <c r="AY16" i="8"/>
  <c r="BP11" i="14"/>
  <c r="BP12" i="14" s="1"/>
  <c r="BO11" i="14"/>
  <c r="BO12" i="14" s="1"/>
  <c r="BT99" i="19"/>
  <c r="BO23" i="12"/>
  <c r="BO24" i="12" s="1"/>
  <c r="BU11" i="14"/>
  <c r="BU12" i="14" s="1"/>
  <c r="BQ99" i="19"/>
  <c r="BT11" i="14"/>
  <c r="BT12" i="14" s="1"/>
  <c r="BW11" i="14"/>
  <c r="BW12" i="14" s="1"/>
  <c r="BR99" i="19"/>
  <c r="BS99" i="19"/>
  <c r="BW99" i="19"/>
  <c r="AL128" i="8" l="1"/>
  <c r="BV44" i="14"/>
  <c r="BI129" i="8"/>
  <c r="BC129" i="8"/>
  <c r="AW129" i="8"/>
  <c r="AK129" i="8"/>
  <c r="AZ129" i="8"/>
  <c r="AI129" i="8"/>
  <c r="AT129" i="8"/>
  <c r="AQ129" i="8"/>
  <c r="BD129" i="8"/>
  <c r="AH129" i="8"/>
  <c r="AJ129" i="8"/>
  <c r="AU129" i="8"/>
  <c r="BM129" i="8"/>
  <c r="BL129" i="8"/>
  <c r="BB129" i="8"/>
  <c r="AV129" i="8"/>
  <c r="AR129" i="8"/>
  <c r="BA129" i="8"/>
  <c r="BF129" i="8"/>
  <c r="BG129" i="8"/>
  <c r="AP129" i="8"/>
  <c r="BN44" i="14"/>
  <c r="AX16" i="8"/>
  <c r="AY128" i="8"/>
  <c r="AY17" i="8"/>
  <c r="AS17" i="8"/>
  <c r="AS128" i="8"/>
  <c r="AL129" i="8"/>
  <c r="BH17" i="8"/>
  <c r="BH128" i="8"/>
  <c r="BE129" i="8"/>
  <c r="BJ128" i="8"/>
  <c r="BJ17" i="8"/>
  <c r="BP23" i="27"/>
  <c r="BK128" i="8"/>
  <c r="BK17" i="8"/>
  <c r="BN11" i="14"/>
  <c r="BN12" i="14" s="1"/>
  <c r="BO99" i="19"/>
  <c r="BP44" i="14"/>
  <c r="AM17" i="8"/>
  <c r="AM128" i="8"/>
  <c r="AN17" i="8"/>
  <c r="AN128" i="8"/>
  <c r="AO17" i="8"/>
  <c r="AO128" i="8"/>
  <c r="BS11" i="14"/>
  <c r="BS12" i="14" s="1"/>
  <c r="BN99" i="19"/>
  <c r="BU99" i="19"/>
  <c r="AN129" i="8" l="1"/>
  <c r="BJ129" i="8"/>
  <c r="AY129" i="8"/>
  <c r="AM129" i="8"/>
  <c r="BK129" i="8"/>
  <c r="AS129" i="8"/>
  <c r="AX17" i="8"/>
  <c r="AX128" i="8"/>
  <c r="BH129" i="8"/>
  <c r="AO129" i="8"/>
  <c r="AX129" i="8" l="1"/>
  <c r="BQ10" i="15" l="1"/>
  <c r="BQ6" i="15"/>
  <c r="BQ5" i="15"/>
  <c r="BQ7" i="15" l="1"/>
  <c r="BQ4" i="15" s="1"/>
  <c r="BQ17" i="17"/>
  <c r="BQ62" i="12" s="1"/>
  <c r="BQ63" i="12" s="1"/>
  <c r="BO6" i="20" l="1"/>
  <c r="BN6" i="20"/>
  <c r="BO5" i="22"/>
  <c r="BO16" i="8"/>
  <c r="BN16" i="8"/>
  <c r="BN5" i="25"/>
  <c r="BP5" i="26"/>
  <c r="BP4" i="26" s="1"/>
  <c r="BP5" i="22"/>
  <c r="BP4" i="22" s="1"/>
  <c r="BP6" i="20"/>
  <c r="BP9" i="25"/>
  <c r="BN5" i="26"/>
  <c r="BN4" i="26" s="1"/>
  <c r="BN4" i="16"/>
  <c r="BO9" i="25"/>
  <c r="BP16" i="8" l="1"/>
  <c r="BO4" i="22"/>
  <c r="BO27" i="12"/>
  <c r="BO31" i="12" s="1"/>
  <c r="BO32" i="12" s="1"/>
  <c r="BO10" i="21"/>
  <c r="BN5" i="22"/>
  <c r="BN4" i="22" s="1"/>
  <c r="BO4" i="16"/>
  <c r="BP10" i="21"/>
  <c r="BP27" i="12"/>
  <c r="BP31" i="12" s="1"/>
  <c r="BP32" i="12" s="1"/>
  <c r="BO5" i="26"/>
  <c r="BO4" i="26" s="1"/>
  <c r="BN17" i="8"/>
  <c r="BO17" i="8"/>
  <c r="BN10" i="21"/>
  <c r="BN27" i="12"/>
  <c r="BN31" i="12" s="1"/>
  <c r="BN32" i="12" s="1"/>
  <c r="BP4" i="16"/>
  <c r="BN9" i="25"/>
  <c r="BN4" i="25" s="1"/>
  <c r="BO4" i="27"/>
  <c r="BP4" i="25"/>
  <c r="BP4" i="27"/>
  <c r="BN4" i="27"/>
  <c r="BP125" i="8"/>
  <c r="BN4" i="18"/>
  <c r="BQ4" i="16"/>
  <c r="BP126" i="8" l="1"/>
  <c r="BO4" i="18"/>
  <c r="BS5" i="22"/>
  <c r="BO38" i="12"/>
  <c r="BO125" i="8"/>
  <c r="BP16" i="21"/>
  <c r="BP15" i="21" s="1"/>
  <c r="BP44" i="20"/>
  <c r="BP5" i="20" s="1"/>
  <c r="BN38" i="12"/>
  <c r="BS44" i="20"/>
  <c r="BR27" i="12"/>
  <c r="BR31" i="12" s="1"/>
  <c r="BR32" i="12" s="1"/>
  <c r="BR10" i="21"/>
  <c r="BT27" i="12"/>
  <c r="BT31" i="12" s="1"/>
  <c r="BT32" i="12" s="1"/>
  <c r="BT10" i="21"/>
  <c r="BQ44" i="20"/>
  <c r="BQ5" i="20" s="1"/>
  <c r="BO44" i="20"/>
  <c r="BO16" i="21"/>
  <c r="BO15" i="21" s="1"/>
  <c r="BP38" i="12"/>
  <c r="BN125" i="8"/>
  <c r="BN16" i="21"/>
  <c r="BN15" i="21" s="1"/>
  <c r="BN44" i="20"/>
  <c r="BP17" i="8"/>
  <c r="BQ16" i="21"/>
  <c r="BQ15" i="21" s="1"/>
  <c r="BW5" i="22"/>
  <c r="BS4" i="16"/>
  <c r="BV4" i="27"/>
  <c r="BO76" i="8"/>
  <c r="BP76" i="8"/>
  <c r="BN76" i="8"/>
  <c r="BN126" i="8" l="1"/>
  <c r="BO126" i="8"/>
  <c r="BP77" i="8"/>
  <c r="BP128" i="8"/>
  <c r="BN77" i="8"/>
  <c r="BN128" i="8"/>
  <c r="BO77" i="8"/>
  <c r="BO128" i="8"/>
  <c r="BN95" i="12"/>
  <c r="BO95" i="12"/>
  <c r="BU44" i="20"/>
  <c r="BU5" i="20" s="1"/>
  <c r="BQ27" i="12"/>
  <c r="BQ31" i="12" s="1"/>
  <c r="BQ32" i="12" s="1"/>
  <c r="BQ10" i="21"/>
  <c r="BN4" i="20"/>
  <c r="BN5" i="20"/>
  <c r="BP95" i="12"/>
  <c r="BO5" i="20"/>
  <c r="BO4" i="20"/>
  <c r="BP4" i="20"/>
  <c r="BV6" i="20"/>
  <c r="BU4" i="20"/>
  <c r="BP4" i="18"/>
  <c r="BR5" i="22"/>
  <c r="BR16" i="8"/>
  <c r="BU6" i="20"/>
  <c r="BR6" i="20"/>
  <c r="BT4" i="16"/>
  <c r="BQ5" i="22"/>
  <c r="BW6" i="20"/>
  <c r="BQ6" i="20"/>
  <c r="BT6" i="20"/>
  <c r="BO129" i="8" l="1"/>
  <c r="BN129" i="8"/>
  <c r="BP129" i="8"/>
  <c r="BV27" i="12"/>
  <c r="BV31" i="12" s="1"/>
  <c r="BV32" i="12" s="1"/>
  <c r="BV10" i="21"/>
  <c r="BQ38" i="12"/>
  <c r="BR17" i="8"/>
  <c r="BV80" i="12"/>
  <c r="BV89" i="12" s="1"/>
  <c r="BV100" i="12" s="1"/>
  <c r="BU4" i="16"/>
  <c r="BV9" i="25" l="1"/>
  <c r="BR4" i="22"/>
  <c r="BW44" i="20"/>
  <c r="BW5" i="20" s="1"/>
  <c r="BW16" i="21"/>
  <c r="BW15" i="21" s="1"/>
  <c r="BQ95" i="12"/>
  <c r="BW10" i="21"/>
  <c r="BW27" i="12"/>
  <c r="BW31" i="12" s="1"/>
  <c r="BW32" i="12" s="1"/>
  <c r="BV4" i="25"/>
  <c r="BV5" i="22"/>
  <c r="BV4" i="22" s="1"/>
  <c r="BW16" i="8"/>
  <c r="BR4" i="16"/>
  <c r="BU5" i="26"/>
  <c r="BU4" i="26" s="1"/>
  <c r="BW4" i="20"/>
  <c r="BT80" i="12"/>
  <c r="BT89" i="12" s="1"/>
  <c r="BT100" i="12" s="1"/>
  <c r="BT4" i="27"/>
  <c r="BS16" i="8"/>
  <c r="BS17" i="8" l="1"/>
  <c r="BU27" i="12"/>
  <c r="BU31" i="12" s="1"/>
  <c r="BU32" i="12" s="1"/>
  <c r="BU10" i="21"/>
  <c r="BU16" i="21"/>
  <c r="BU15" i="21" s="1"/>
  <c r="BV38" i="12"/>
  <c r="BS27" i="12"/>
  <c r="BS10" i="21"/>
  <c r="BS16" i="21"/>
  <c r="BS15" i="21" s="1"/>
  <c r="BU38" i="12"/>
  <c r="BS9" i="25"/>
  <c r="BS4" i="25" s="1"/>
  <c r="BV16" i="21"/>
  <c r="BV15" i="21" s="1"/>
  <c r="BV44" i="20"/>
  <c r="BW17" i="8"/>
  <c r="BW38" i="12"/>
  <c r="BU9" i="25"/>
  <c r="BU4" i="25" s="1"/>
  <c r="BU5" i="22"/>
  <c r="BW5" i="26"/>
  <c r="BW4" i="26" s="1"/>
  <c r="BW4" i="22"/>
  <c r="BW4" i="27"/>
  <c r="BQ9" i="25"/>
  <c r="BR67" i="8"/>
  <c r="BR79" i="12" s="1"/>
  <c r="BR88" i="12" s="1"/>
  <c r="BR99" i="12" s="1"/>
  <c r="BS80" i="12"/>
  <c r="BS89" i="12" s="1"/>
  <c r="BS100" i="12" s="1"/>
  <c r="BV16" i="8"/>
  <c r="BS4" i="22"/>
  <c r="BR5" i="26"/>
  <c r="BR4" i="26" s="1"/>
  <c r="BT16" i="8"/>
  <c r="BU80" i="12"/>
  <c r="BU89" i="12" s="1"/>
  <c r="BU100" i="12" s="1"/>
  <c r="BS5" i="20"/>
  <c r="BQ4" i="20"/>
  <c r="BU16" i="8"/>
  <c r="BQ5" i="26"/>
  <c r="BQ4" i="26" s="1"/>
  <c r="BU17" i="8" l="1"/>
  <c r="BT16" i="21"/>
  <c r="BT15" i="21" s="1"/>
  <c r="BT44" i="20"/>
  <c r="BT17" i="8"/>
  <c r="BW95" i="12"/>
  <c r="BS31" i="12"/>
  <c r="BS32" i="12" s="1"/>
  <c r="BS38" i="12"/>
  <c r="BV95" i="12"/>
  <c r="BT38" i="12"/>
  <c r="BV17" i="8"/>
  <c r="BU95" i="12"/>
  <c r="BR4" i="27"/>
  <c r="BR67" i="9"/>
  <c r="BV4" i="16"/>
  <c r="BW4" i="16"/>
  <c r="BR9" i="25"/>
  <c r="BR4" i="25" s="1"/>
  <c r="BT9" i="25"/>
  <c r="BW80" i="12"/>
  <c r="BW89" i="12" s="1"/>
  <c r="BW100" i="12" s="1"/>
  <c r="BV5" i="20"/>
  <c r="BT5" i="22"/>
  <c r="BT4" i="22" s="1"/>
  <c r="BS5" i="26"/>
  <c r="BS4" i="26" s="1"/>
  <c r="BT5" i="26"/>
  <c r="BT4" i="26" s="1"/>
  <c r="BQ16" i="8"/>
  <c r="BQ67" i="8"/>
  <c r="BQ79" i="12" s="1"/>
  <c r="BT4" i="25"/>
  <c r="BQ76" i="8"/>
  <c r="BQ4" i="27"/>
  <c r="BQ77" i="8" l="1"/>
  <c r="BT76" i="8"/>
  <c r="BV76" i="8"/>
  <c r="BW125" i="8"/>
  <c r="BT77" i="8"/>
  <c r="BV77" i="8"/>
  <c r="BQ17" i="8"/>
  <c r="BR44" i="20"/>
  <c r="BR16" i="21"/>
  <c r="BR15" i="21" s="1"/>
  <c r="BS95" i="12"/>
  <c r="BT4" i="20"/>
  <c r="BT5" i="20"/>
  <c r="BQ88" i="12"/>
  <c r="BQ99" i="12" s="1"/>
  <c r="BR38" i="12"/>
  <c r="BT95" i="12"/>
  <c r="BQ4" i="25"/>
  <c r="BW9" i="25"/>
  <c r="BW4" i="25" s="1"/>
  <c r="BV4" i="20"/>
  <c r="BQ67" i="9"/>
  <c r="BV5" i="26"/>
  <c r="BV4" i="26" s="1"/>
  <c r="BU4" i="27"/>
  <c r="BU76" i="8"/>
  <c r="BQ125" i="8"/>
  <c r="BQ4" i="22"/>
  <c r="BU4" i="22"/>
  <c r="BR125" i="8"/>
  <c r="BW76" i="8"/>
  <c r="BS6" i="20"/>
  <c r="BR126" i="8" l="1"/>
  <c r="BQ126" i="8"/>
  <c r="BW126" i="8"/>
  <c r="BW77" i="8"/>
  <c r="BW128" i="8"/>
  <c r="BU125" i="8"/>
  <c r="BU77" i="8"/>
  <c r="BU128" i="8"/>
  <c r="BR76" i="8"/>
  <c r="BT125" i="8"/>
  <c r="BQ128" i="8"/>
  <c r="BS125" i="8"/>
  <c r="BR95" i="12"/>
  <c r="BR5" i="20"/>
  <c r="BR4" i="20"/>
  <c r="BQ129" i="8"/>
  <c r="BS4" i="27"/>
  <c r="BS76" i="8"/>
  <c r="BS4" i="20"/>
  <c r="BV125" i="8"/>
  <c r="BS126" i="8" l="1"/>
  <c r="BU126" i="8"/>
  <c r="BW129" i="8"/>
  <c r="BV126" i="8"/>
  <c r="BV128" i="8"/>
  <c r="BS77" i="8"/>
  <c r="BS128" i="8"/>
  <c r="BT126" i="8"/>
  <c r="BT128" i="8"/>
  <c r="BR77" i="8"/>
  <c r="BR128" i="8"/>
  <c r="BU129" i="8"/>
  <c r="BS129" i="8" l="1"/>
  <c r="BV129" i="8"/>
  <c r="BR129" i="8"/>
  <c r="BT129" i="8"/>
  <c r="BL74" i="12" l="1"/>
  <c r="BQ71" i="4" l="1"/>
  <c r="BR71" i="4"/>
  <c r="AH76" i="12" l="1"/>
  <c r="AI76" i="12"/>
  <c r="AJ76" i="12"/>
  <c r="AK76" i="12"/>
  <c r="AL76" i="12"/>
  <c r="AM76" i="12"/>
  <c r="AN76" i="12"/>
  <c r="AO76" i="12"/>
  <c r="AP76" i="12"/>
  <c r="AQ76" i="12"/>
  <c r="AR76" i="12"/>
  <c r="AS76" i="12"/>
  <c r="AT76" i="12"/>
  <c r="AU76" i="12"/>
  <c r="AV76" i="12"/>
  <c r="AW76" i="12"/>
  <c r="AX76" i="12"/>
  <c r="AY76" i="12"/>
  <c r="AZ76" i="12"/>
  <c r="BA76" i="12"/>
  <c r="BB76" i="12"/>
  <c r="BC76" i="12"/>
  <c r="BD76" i="12"/>
  <c r="BE76" i="12"/>
  <c r="BF76" i="12"/>
  <c r="BG76" i="12"/>
  <c r="BH76" i="12"/>
  <c r="BI76" i="12"/>
  <c r="BJ76" i="12"/>
  <c r="BK76" i="12"/>
  <c r="BL76" i="12"/>
  <c r="BM76" i="12"/>
  <c r="BT75" i="12"/>
  <c r="BT84" i="12" s="1"/>
  <c r="BV75" i="12"/>
  <c r="BV84" i="12" s="1"/>
  <c r="BR75" i="12"/>
  <c r="BR84" i="12" s="1"/>
  <c r="BM75" i="12"/>
  <c r="BM84" i="12" s="1"/>
  <c r="BN75" i="12"/>
  <c r="BN84" i="12" s="1"/>
  <c r="BO75" i="12"/>
  <c r="BO84" i="12" s="1"/>
  <c r="BP75" i="12"/>
  <c r="BP84" i="12" s="1"/>
  <c r="BQ75" i="12"/>
  <c r="BQ84" i="12" s="1"/>
  <c r="BL75" i="12"/>
  <c r="BL84" i="12" s="1"/>
  <c r="AX87" i="4"/>
  <c r="AY87" i="4"/>
  <c r="AZ87" i="4"/>
  <c r="BA87" i="4"/>
  <c r="BB87" i="4"/>
  <c r="BC87" i="4"/>
  <c r="BD87" i="4"/>
  <c r="BE87" i="4"/>
  <c r="BF87" i="4"/>
  <c r="BG87" i="4"/>
  <c r="BH87" i="4"/>
  <c r="BI87" i="4"/>
  <c r="BJ87" i="4"/>
  <c r="BM9" i="12"/>
  <c r="BM54" i="12"/>
  <c r="BM81" i="12"/>
  <c r="BN81" i="12"/>
  <c r="BO81" i="12"/>
  <c r="BP81" i="12"/>
  <c r="BQ81" i="12"/>
  <c r="BR81" i="12"/>
  <c r="BS81" i="12"/>
  <c r="BT81" i="12"/>
  <c r="BU81" i="12"/>
  <c r="BV81" i="12"/>
  <c r="BL54" i="12"/>
  <c r="BL81" i="12"/>
  <c r="E38" i="4"/>
  <c r="F20" i="4"/>
  <c r="F38" i="4"/>
  <c r="AH74" i="12"/>
  <c r="AH75" i="12"/>
  <c r="AH84" i="12" s="1"/>
  <c r="AH54" i="12"/>
  <c r="AH9" i="12"/>
  <c r="AH81" i="12"/>
  <c r="AI74" i="12"/>
  <c r="AI75" i="12"/>
  <c r="AI84" i="12" s="1"/>
  <c r="AI54" i="12"/>
  <c r="AI38" i="4"/>
  <c r="AI9" i="12"/>
  <c r="AI81" i="12"/>
  <c r="AJ74" i="12"/>
  <c r="AJ20" i="4"/>
  <c r="AJ75" i="12"/>
  <c r="AJ84" i="12" s="1"/>
  <c r="AJ54" i="12"/>
  <c r="AJ9" i="12"/>
  <c r="AJ81" i="12"/>
  <c r="AK74" i="12"/>
  <c r="AK75" i="12"/>
  <c r="AK84" i="12" s="1"/>
  <c r="AK54" i="12"/>
  <c r="AK38" i="4"/>
  <c r="AK9" i="12"/>
  <c r="AK81" i="12"/>
  <c r="AL74" i="12"/>
  <c r="AL20" i="4"/>
  <c r="AL75" i="12"/>
  <c r="AL84" i="12" s="1"/>
  <c r="AL54" i="12"/>
  <c r="AL9" i="12"/>
  <c r="AL81" i="12"/>
  <c r="AM74" i="12"/>
  <c r="AM75" i="12"/>
  <c r="AM84" i="12" s="1"/>
  <c r="AM54" i="12"/>
  <c r="AM9" i="12"/>
  <c r="AM81" i="12"/>
  <c r="AN74" i="12"/>
  <c r="AN20" i="4"/>
  <c r="AN75" i="12"/>
  <c r="AN84" i="12" s="1"/>
  <c r="AN54" i="12"/>
  <c r="AN9" i="12"/>
  <c r="AN81" i="12"/>
  <c r="AO74" i="12"/>
  <c r="AO75" i="12"/>
  <c r="AO84" i="12" s="1"/>
  <c r="AO54" i="12"/>
  <c r="AO38" i="4"/>
  <c r="AO9" i="12"/>
  <c r="AO81" i="12"/>
  <c r="AP74" i="12"/>
  <c r="AP20" i="4"/>
  <c r="AP75" i="12"/>
  <c r="AP84" i="12" s="1"/>
  <c r="AP54" i="12"/>
  <c r="AP9" i="12"/>
  <c r="AP81" i="12"/>
  <c r="AQ74" i="12"/>
  <c r="AQ75" i="12"/>
  <c r="AQ84" i="12" s="1"/>
  <c r="AQ54" i="12"/>
  <c r="AQ38" i="4"/>
  <c r="AQ9" i="12"/>
  <c r="AQ81" i="12"/>
  <c r="AR74" i="12"/>
  <c r="AR20" i="4"/>
  <c r="AR75" i="12"/>
  <c r="AR84" i="12" s="1"/>
  <c r="AR54" i="12"/>
  <c r="AR9" i="12"/>
  <c r="AR81" i="12"/>
  <c r="AS74" i="12"/>
  <c r="AS75" i="12"/>
  <c r="AS84" i="12" s="1"/>
  <c r="AS54" i="12"/>
  <c r="AS38" i="4"/>
  <c r="AS9" i="12"/>
  <c r="AS81" i="12"/>
  <c r="AT74" i="12"/>
  <c r="AT20" i="4"/>
  <c r="AT75" i="12"/>
  <c r="AT84" i="12" s="1"/>
  <c r="AT54" i="12"/>
  <c r="AT9" i="12"/>
  <c r="AT81" i="12"/>
  <c r="AU74" i="12"/>
  <c r="AU75" i="12"/>
  <c r="AU84" i="12" s="1"/>
  <c r="AU54" i="12"/>
  <c r="AU38" i="4"/>
  <c r="AU9" i="12"/>
  <c r="AU81" i="12"/>
  <c r="AV74" i="12"/>
  <c r="AV20" i="4"/>
  <c r="AV75" i="12"/>
  <c r="AV84" i="12" s="1"/>
  <c r="AV54" i="12"/>
  <c r="AV9" i="12"/>
  <c r="AV81" i="12"/>
  <c r="AW74" i="12"/>
  <c r="AW20" i="4"/>
  <c r="AW75" i="12"/>
  <c r="AW84" i="12" s="1"/>
  <c r="AW54" i="12"/>
  <c r="AW9" i="12"/>
  <c r="AW81" i="12"/>
  <c r="AX74" i="12"/>
  <c r="AX20" i="4"/>
  <c r="AX75" i="12"/>
  <c r="AX84" i="12" s="1"/>
  <c r="AX54" i="12"/>
  <c r="AX9" i="12"/>
  <c r="AX81" i="12"/>
  <c r="AY74" i="12"/>
  <c r="AY20" i="4"/>
  <c r="AY75" i="12"/>
  <c r="AY84" i="12" s="1"/>
  <c r="AY54" i="12"/>
  <c r="AY9" i="12"/>
  <c r="AY81" i="12"/>
  <c r="AZ74" i="12"/>
  <c r="AZ20" i="4"/>
  <c r="AZ75" i="12"/>
  <c r="AZ84" i="12" s="1"/>
  <c r="AZ54" i="12"/>
  <c r="AZ9" i="12"/>
  <c r="AZ81" i="12"/>
  <c r="BA74" i="12"/>
  <c r="BA20" i="4"/>
  <c r="BA75" i="12"/>
  <c r="BA84" i="12" s="1"/>
  <c r="BA54" i="12"/>
  <c r="BA9" i="12"/>
  <c r="BA81" i="12"/>
  <c r="BB74" i="12"/>
  <c r="BB75" i="12"/>
  <c r="BB84" i="12" s="1"/>
  <c r="BB54" i="12"/>
  <c r="BB38" i="4"/>
  <c r="BB9" i="12"/>
  <c r="BB81" i="12"/>
  <c r="BC74" i="12"/>
  <c r="BC20" i="4"/>
  <c r="BC75" i="12"/>
  <c r="BC84" i="12" s="1"/>
  <c r="BC54" i="12"/>
  <c r="BC9" i="12"/>
  <c r="BC81" i="12"/>
  <c r="BD74" i="12"/>
  <c r="BD75" i="12"/>
  <c r="BD84" i="12" s="1"/>
  <c r="BD54" i="12"/>
  <c r="BD38" i="4"/>
  <c r="BD9" i="12"/>
  <c r="BD81" i="12"/>
  <c r="BE74" i="12"/>
  <c r="BE20" i="4"/>
  <c r="BE75" i="12"/>
  <c r="BE84" i="12" s="1"/>
  <c r="BE54" i="12"/>
  <c r="BE9" i="12"/>
  <c r="BE81" i="12"/>
  <c r="BF74" i="12"/>
  <c r="BF75" i="12"/>
  <c r="BF84" i="12" s="1"/>
  <c r="BF54" i="12"/>
  <c r="BF38" i="4"/>
  <c r="BF9" i="12"/>
  <c r="BF81" i="12"/>
  <c r="BG74" i="12"/>
  <c r="BG75" i="12"/>
  <c r="BG84" i="12" s="1"/>
  <c r="BG54" i="12"/>
  <c r="BG38" i="4"/>
  <c r="BG9" i="12"/>
  <c r="BG81" i="12"/>
  <c r="BH74" i="12"/>
  <c r="BH75" i="12"/>
  <c r="BH84" i="12" s="1"/>
  <c r="BH54" i="12"/>
  <c r="BH9" i="12"/>
  <c r="BH81" i="12"/>
  <c r="BI74" i="12"/>
  <c r="BI75" i="12"/>
  <c r="BI84" i="12" s="1"/>
  <c r="BI54" i="12"/>
  <c r="BI9" i="12"/>
  <c r="BI81" i="12"/>
  <c r="BJ74" i="12"/>
  <c r="BJ75" i="12"/>
  <c r="BJ84" i="12" s="1"/>
  <c r="BJ54" i="12"/>
  <c r="BJ9" i="12"/>
  <c r="BJ81" i="12"/>
  <c r="BK74" i="12"/>
  <c r="BK54" i="12"/>
  <c r="BK9" i="12"/>
  <c r="BK81" i="12"/>
  <c r="BW75" i="12"/>
  <c r="BW84" i="12" s="1"/>
  <c r="BW81" i="12"/>
  <c r="BL87" i="4"/>
  <c r="BK75" i="12"/>
  <c r="BK84" i="12" s="1"/>
  <c r="BM87" i="4"/>
  <c r="BK87" i="4"/>
  <c r="BS74" i="12"/>
  <c r="BV74" i="12"/>
  <c r="BW74" i="12"/>
  <c r="BU74" i="12"/>
  <c r="BR74" i="12"/>
  <c r="BT74" i="12"/>
  <c r="AH20" i="4" l="1"/>
  <c r="D38" i="4"/>
  <c r="BJ38" i="4"/>
  <c r="BI38" i="4"/>
  <c r="BH38" i="4"/>
  <c r="AM38" i="4"/>
  <c r="AG38" i="4"/>
  <c r="AF20" i="4"/>
  <c r="AE38" i="4"/>
  <c r="AD20" i="4"/>
  <c r="AC38" i="4"/>
  <c r="AB20" i="4"/>
  <c r="AA38" i="4"/>
  <c r="Z20" i="4"/>
  <c r="Y38" i="4"/>
  <c r="X20" i="4"/>
  <c r="W38" i="4"/>
  <c r="V20" i="4"/>
  <c r="U38" i="4"/>
  <c r="T20" i="4"/>
  <c r="S38" i="4"/>
  <c r="R20" i="4"/>
  <c r="Q38" i="4"/>
  <c r="P20" i="4"/>
  <c r="O38" i="4"/>
  <c r="N20" i="4"/>
  <c r="M38" i="4"/>
  <c r="L20" i="4"/>
  <c r="K38" i="4"/>
  <c r="J20" i="4"/>
  <c r="I38" i="4"/>
  <c r="H20" i="4"/>
  <c r="G38" i="4"/>
  <c r="BL20" i="4"/>
  <c r="BO74" i="12"/>
  <c r="D20" i="4"/>
  <c r="BK38" i="4"/>
  <c r="BK85" i="12"/>
  <c r="BK96" i="12"/>
  <c r="BK20" i="4"/>
  <c r="BK79" i="4" s="1"/>
  <c r="BK87" i="12"/>
  <c r="BK98" i="12"/>
  <c r="BJ86" i="12"/>
  <c r="BJ11" i="12"/>
  <c r="BJ40" i="12"/>
  <c r="BJ20" i="4"/>
  <c r="BJ79" i="4" s="1"/>
  <c r="BJ98" i="12"/>
  <c r="BJ87" i="12"/>
  <c r="BI11" i="12"/>
  <c r="BI40" i="12"/>
  <c r="BI86" i="12"/>
  <c r="BI20" i="4"/>
  <c r="BI79" i="4" s="1"/>
  <c r="BI98" i="12"/>
  <c r="BI87" i="12"/>
  <c r="BH11" i="12"/>
  <c r="BH86" i="12"/>
  <c r="BH40" i="12"/>
  <c r="BH20" i="4"/>
  <c r="BH79" i="4" s="1"/>
  <c r="BH98" i="12"/>
  <c r="BH87" i="12"/>
  <c r="BG11" i="12"/>
  <c r="BG40" i="12"/>
  <c r="BG86" i="12"/>
  <c r="BG20" i="4"/>
  <c r="BG79" i="4" s="1"/>
  <c r="BG98" i="12"/>
  <c r="BG87" i="12"/>
  <c r="BF40" i="12"/>
  <c r="BF86" i="12"/>
  <c r="BF11" i="12"/>
  <c r="BF20" i="4"/>
  <c r="BF79" i="4" s="1"/>
  <c r="BF87" i="12"/>
  <c r="BF98" i="12"/>
  <c r="BE38" i="4"/>
  <c r="BE85" i="12"/>
  <c r="BE96" i="12"/>
  <c r="BE79" i="4"/>
  <c r="BD40" i="12"/>
  <c r="BD11" i="12"/>
  <c r="BD86" i="12"/>
  <c r="BD20" i="4"/>
  <c r="BD87" i="12"/>
  <c r="BD98" i="12"/>
  <c r="BC38" i="4"/>
  <c r="BC85" i="12"/>
  <c r="BC96" i="12"/>
  <c r="BB86" i="12"/>
  <c r="BB40" i="12"/>
  <c r="BB11" i="12"/>
  <c r="BB20" i="4"/>
  <c r="BB87" i="12"/>
  <c r="BB98" i="12"/>
  <c r="BA38" i="4"/>
  <c r="BA79" i="4" s="1"/>
  <c r="BA96" i="12"/>
  <c r="BA85" i="12"/>
  <c r="AZ38" i="4"/>
  <c r="AZ85" i="12"/>
  <c r="AZ96" i="12"/>
  <c r="AZ79" i="4"/>
  <c r="AY38" i="4"/>
  <c r="AY85" i="12"/>
  <c r="AY96" i="12"/>
  <c r="AX38" i="4"/>
  <c r="AX79" i="4" s="1"/>
  <c r="AX85" i="12"/>
  <c r="AX96" i="12"/>
  <c r="AW38" i="4"/>
  <c r="AW96" i="12"/>
  <c r="AW85" i="12"/>
  <c r="AW79" i="4"/>
  <c r="AV38" i="4"/>
  <c r="AV96" i="12"/>
  <c r="AV85" i="12"/>
  <c r="AV79" i="4"/>
  <c r="AU11" i="12"/>
  <c r="AU40" i="12"/>
  <c r="AU86" i="12"/>
  <c r="AU20" i="4"/>
  <c r="AU98" i="12"/>
  <c r="AU87" i="12"/>
  <c r="AT38" i="4"/>
  <c r="AT85" i="12"/>
  <c r="AT96" i="12"/>
  <c r="AS40" i="12"/>
  <c r="AS86" i="12"/>
  <c r="AS11" i="12"/>
  <c r="AS20" i="4"/>
  <c r="AS98" i="12"/>
  <c r="AS87" i="12"/>
  <c r="AR38" i="4"/>
  <c r="AR79" i="4" s="1"/>
  <c r="AR85" i="12"/>
  <c r="AR96" i="12"/>
  <c r="AQ86" i="12"/>
  <c r="AQ11" i="12"/>
  <c r="AQ40" i="12"/>
  <c r="AQ20" i="4"/>
  <c r="AQ98" i="12"/>
  <c r="AQ87" i="12"/>
  <c r="AP38" i="4"/>
  <c r="AP79" i="4" s="1"/>
  <c r="AP96" i="12"/>
  <c r="AP85" i="12"/>
  <c r="AO11" i="12"/>
  <c r="AO40" i="12"/>
  <c r="AO86" i="12"/>
  <c r="AO20" i="4"/>
  <c r="AO79" i="4" s="1"/>
  <c r="AO87" i="12"/>
  <c r="AO98" i="12"/>
  <c r="AN38" i="4"/>
  <c r="AN79" i="4" s="1"/>
  <c r="AN85" i="12"/>
  <c r="AN96" i="12"/>
  <c r="AM11" i="12"/>
  <c r="AM40" i="12"/>
  <c r="AM86" i="12"/>
  <c r="AM20" i="4"/>
  <c r="AM87" i="12"/>
  <c r="AM98" i="12"/>
  <c r="AL38" i="4"/>
  <c r="AL85" i="12"/>
  <c r="AL96" i="12"/>
  <c r="AK86" i="12"/>
  <c r="AK11" i="12"/>
  <c r="AK40" i="12"/>
  <c r="AK20" i="4"/>
  <c r="AK87" i="12"/>
  <c r="AK98" i="12"/>
  <c r="AJ38" i="4"/>
  <c r="AJ79" i="4" s="1"/>
  <c r="AJ96" i="12"/>
  <c r="AJ85" i="12"/>
  <c r="AI11" i="12"/>
  <c r="AI40" i="12"/>
  <c r="AI86" i="12"/>
  <c r="AI20" i="4"/>
  <c r="AI98" i="12"/>
  <c r="AI87" i="12"/>
  <c r="AH38" i="4"/>
  <c r="AH79" i="4" s="1"/>
  <c r="AH85" i="12"/>
  <c r="AH96" i="12"/>
  <c r="AG20" i="4"/>
  <c r="AF38" i="4"/>
  <c r="AF79" i="4"/>
  <c r="AE20" i="4"/>
  <c r="AD38" i="4"/>
  <c r="AC20" i="4"/>
  <c r="AB38" i="4"/>
  <c r="AA20" i="4"/>
  <c r="Z38" i="4"/>
  <c r="Y20" i="4"/>
  <c r="X38" i="4"/>
  <c r="W20" i="4"/>
  <c r="V38" i="4"/>
  <c r="U20" i="4"/>
  <c r="T38" i="4"/>
  <c r="S20" i="4"/>
  <c r="R38" i="4"/>
  <c r="Q20" i="4"/>
  <c r="P38" i="4"/>
  <c r="O20" i="4"/>
  <c r="N38" i="4"/>
  <c r="N79" i="4" s="1"/>
  <c r="M20" i="4"/>
  <c r="L38" i="4"/>
  <c r="K20" i="4"/>
  <c r="K79" i="4" s="1"/>
  <c r="J38" i="4"/>
  <c r="J79" i="4" s="1"/>
  <c r="I20" i="4"/>
  <c r="I79" i="4" s="1"/>
  <c r="H38" i="4"/>
  <c r="H79" i="4" s="1"/>
  <c r="G20" i="4"/>
  <c r="G79" i="4" s="1"/>
  <c r="BL87" i="12"/>
  <c r="BL98" i="12"/>
  <c r="BL85" i="12"/>
  <c r="BL96" i="12"/>
  <c r="BM96" i="12"/>
  <c r="BM85" i="12"/>
  <c r="BL9" i="12"/>
  <c r="BL38" i="4"/>
  <c r="BL86" i="4" s="1"/>
  <c r="BM38" i="4"/>
  <c r="BU75" i="12"/>
  <c r="BU84" i="12" s="1"/>
  <c r="BS75" i="12"/>
  <c r="BS84" i="12" s="1"/>
  <c r="BT98" i="12"/>
  <c r="BT87" i="12"/>
  <c r="BR98" i="12"/>
  <c r="BR87" i="12"/>
  <c r="BV87" i="12"/>
  <c r="BV98" i="12"/>
  <c r="BP74" i="12"/>
  <c r="BU98" i="12"/>
  <c r="BU87" i="12"/>
  <c r="BW87" i="12"/>
  <c r="BW98" i="12"/>
  <c r="BS98" i="12"/>
  <c r="BS87" i="12"/>
  <c r="BQ74" i="12"/>
  <c r="BN74" i="12"/>
  <c r="D79" i="4"/>
  <c r="BK40" i="12"/>
  <c r="BK86" i="12"/>
  <c r="BK11" i="12"/>
  <c r="BJ85" i="12"/>
  <c r="BJ96" i="12"/>
  <c r="BI85" i="12"/>
  <c r="BI96" i="12"/>
  <c r="BH96" i="12"/>
  <c r="BH85" i="12"/>
  <c r="BG85" i="12"/>
  <c r="BG96" i="12"/>
  <c r="BF85" i="12"/>
  <c r="BF96" i="12"/>
  <c r="BE40" i="12"/>
  <c r="BE86" i="12"/>
  <c r="BE11" i="12"/>
  <c r="BE87" i="12"/>
  <c r="BE98" i="12"/>
  <c r="BD96" i="12"/>
  <c r="BD85" i="12"/>
  <c r="BC40" i="12"/>
  <c r="BC86" i="12"/>
  <c r="BC11" i="12"/>
  <c r="BC98" i="12"/>
  <c r="BC87" i="12"/>
  <c r="BB96" i="12"/>
  <c r="BB85" i="12"/>
  <c r="BA86" i="12"/>
  <c r="BA11" i="12"/>
  <c r="BA40" i="12"/>
  <c r="BA87" i="12"/>
  <c r="BA98" i="12"/>
  <c r="AZ11" i="12"/>
  <c r="AZ86" i="12"/>
  <c r="AZ40" i="12"/>
  <c r="AZ87" i="12"/>
  <c r="AZ98" i="12"/>
  <c r="AY40" i="12"/>
  <c r="AY86" i="12"/>
  <c r="AY11" i="12"/>
  <c r="AY98" i="12"/>
  <c r="AY87" i="12"/>
  <c r="AX40" i="12"/>
  <c r="AX11" i="12"/>
  <c r="AX86" i="12"/>
  <c r="AX87" i="12"/>
  <c r="AX98" i="12"/>
  <c r="AW11" i="12"/>
  <c r="AW40" i="12"/>
  <c r="AW86" i="12"/>
  <c r="AW87" i="12"/>
  <c r="AW98" i="12"/>
  <c r="AV40" i="12"/>
  <c r="AV11" i="12"/>
  <c r="AV86" i="12"/>
  <c r="AV87" i="12"/>
  <c r="AV98" i="12"/>
  <c r="AU96" i="12"/>
  <c r="AU85" i="12"/>
  <c r="AU79" i="4"/>
  <c r="AT11" i="12"/>
  <c r="AT86" i="12"/>
  <c r="AT40" i="12"/>
  <c r="AT87" i="12"/>
  <c r="AT98" i="12"/>
  <c r="AS85" i="12"/>
  <c r="AS96" i="12"/>
  <c r="AR40" i="12"/>
  <c r="AR11" i="12"/>
  <c r="AR86" i="12"/>
  <c r="AR98" i="12"/>
  <c r="AR87" i="12"/>
  <c r="AQ96" i="12"/>
  <c r="AQ85" i="12"/>
  <c r="AQ79" i="4"/>
  <c r="AP11" i="12"/>
  <c r="AP86" i="12"/>
  <c r="AP40" i="12"/>
  <c r="AP87" i="12"/>
  <c r="AP98" i="12"/>
  <c r="AO85" i="12"/>
  <c r="AO96" i="12"/>
  <c r="AN40" i="12"/>
  <c r="AN11" i="12"/>
  <c r="AN86" i="12"/>
  <c r="AN98" i="12"/>
  <c r="AN87" i="12"/>
  <c r="AM96" i="12"/>
  <c r="AM85" i="12"/>
  <c r="AM79" i="4"/>
  <c r="AL11" i="12"/>
  <c r="AL86" i="12"/>
  <c r="AL40" i="12"/>
  <c r="AL98" i="12"/>
  <c r="AL87" i="12"/>
  <c r="AK96" i="12"/>
  <c r="AK85" i="12"/>
  <c r="AK79" i="4"/>
  <c r="AJ11" i="12"/>
  <c r="AJ86" i="12"/>
  <c r="AJ40" i="12"/>
  <c r="AJ98" i="12"/>
  <c r="AJ87" i="12"/>
  <c r="AI96" i="12"/>
  <c r="AI85" i="12"/>
  <c r="AI79" i="4"/>
  <c r="AH86" i="12"/>
  <c r="AH40" i="12"/>
  <c r="AH11" i="12"/>
  <c r="AH87" i="12"/>
  <c r="AH98" i="12"/>
  <c r="AG79" i="4"/>
  <c r="AE79" i="4"/>
  <c r="AD79" i="4"/>
  <c r="AC79" i="4"/>
  <c r="AB79" i="4"/>
  <c r="AA79" i="4"/>
  <c r="Z79" i="4"/>
  <c r="Y79" i="4"/>
  <c r="X79" i="4"/>
  <c r="W79" i="4"/>
  <c r="U79" i="4"/>
  <c r="T79" i="4"/>
  <c r="S79" i="4"/>
  <c r="R79" i="4"/>
  <c r="Q79" i="4"/>
  <c r="P79" i="4"/>
  <c r="O79" i="4"/>
  <c r="M79" i="4"/>
  <c r="L79" i="4"/>
  <c r="F79" i="4"/>
  <c r="E20" i="4"/>
  <c r="E79" i="4" s="1"/>
  <c r="BL79" i="4"/>
  <c r="BM20" i="4"/>
  <c r="BM79" i="4" s="1"/>
  <c r="BM40" i="12"/>
  <c r="BM86" i="12"/>
  <c r="BM11" i="12"/>
  <c r="BM74" i="12"/>
  <c r="BM86" i="4"/>
  <c r="BB79" i="4"/>
  <c r="BD79" i="4"/>
  <c r="BC79" i="4"/>
  <c r="V79" i="4"/>
  <c r="AL79" i="4"/>
  <c r="AS79" i="4"/>
  <c r="AY79" i="4"/>
  <c r="AT79" i="4"/>
  <c r="BM84" i="4" l="1"/>
  <c r="AY84" i="4"/>
  <c r="BC84" i="4"/>
  <c r="BD84" i="4"/>
  <c r="BM12" i="12"/>
  <c r="BM91" i="12"/>
  <c r="BM92" i="12" s="1"/>
  <c r="BM97" i="12"/>
  <c r="BM42" i="12"/>
  <c r="BL84" i="4"/>
  <c r="AH91" i="12"/>
  <c r="AH92" i="12" s="1"/>
  <c r="AH12" i="12"/>
  <c r="AJ97" i="12"/>
  <c r="AJ42" i="12"/>
  <c r="AJ12" i="12"/>
  <c r="AJ91" i="12"/>
  <c r="AJ92" i="12" s="1"/>
  <c r="AL42" i="12"/>
  <c r="AL97" i="12"/>
  <c r="AL91" i="12"/>
  <c r="AL92" i="12" s="1"/>
  <c r="AL12" i="12"/>
  <c r="AN97" i="12"/>
  <c r="AN42" i="12"/>
  <c r="AR91" i="12"/>
  <c r="AR92" i="12" s="1"/>
  <c r="AR12" i="12"/>
  <c r="AT97" i="12"/>
  <c r="AT42" i="12"/>
  <c r="AT91" i="12"/>
  <c r="AT92" i="12" s="1"/>
  <c r="AT12" i="12"/>
  <c r="AV42" i="12"/>
  <c r="AV97" i="12"/>
  <c r="AW42" i="12"/>
  <c r="AW97" i="12"/>
  <c r="AX42" i="12"/>
  <c r="AX97" i="12"/>
  <c r="AZ97" i="12"/>
  <c r="AZ42" i="12"/>
  <c r="AZ91" i="12"/>
  <c r="AZ92" i="12" s="1"/>
  <c r="AZ12" i="12"/>
  <c r="BA12" i="12"/>
  <c r="BA91" i="12"/>
  <c r="BA92" i="12" s="1"/>
  <c r="BC12" i="12"/>
  <c r="BC91" i="12"/>
  <c r="BC92" i="12" s="1"/>
  <c r="BC42" i="12"/>
  <c r="BC97" i="12"/>
  <c r="BK91" i="12"/>
  <c r="BK92" i="12" s="1"/>
  <c r="BK12" i="12"/>
  <c r="BK42" i="12"/>
  <c r="BK97" i="12"/>
  <c r="BN87" i="12"/>
  <c r="BN98" i="12"/>
  <c r="BQ87" i="12"/>
  <c r="BQ98" i="12"/>
  <c r="BL40" i="12"/>
  <c r="BL11" i="12"/>
  <c r="BL86" i="12"/>
  <c r="AI42" i="12"/>
  <c r="AI97" i="12"/>
  <c r="AK97" i="12"/>
  <c r="AK42" i="12"/>
  <c r="AM97" i="12"/>
  <c r="AM42" i="12"/>
  <c r="AO12" i="12"/>
  <c r="AO91" i="12"/>
  <c r="AO92" i="12" s="1"/>
  <c r="AQ42" i="12"/>
  <c r="AQ97" i="12"/>
  <c r="AS91" i="12"/>
  <c r="AS92" i="12" s="1"/>
  <c r="AS12" i="12"/>
  <c r="AS42" i="12"/>
  <c r="AS97" i="12"/>
  <c r="AU42" i="12"/>
  <c r="AU97" i="12"/>
  <c r="AX84" i="4"/>
  <c r="AZ84" i="4"/>
  <c r="BA84" i="4"/>
  <c r="BB12" i="12"/>
  <c r="BB91" i="12"/>
  <c r="BB92" i="12" s="1"/>
  <c r="BD91" i="12"/>
  <c r="BD92" i="12" s="1"/>
  <c r="BD12" i="12"/>
  <c r="BE84" i="4"/>
  <c r="BF84" i="4"/>
  <c r="BG84" i="4"/>
  <c r="BG42" i="12"/>
  <c r="BG97" i="12"/>
  <c r="BH84" i="4"/>
  <c r="BI84" i="4"/>
  <c r="BI42" i="12"/>
  <c r="BI97" i="12"/>
  <c r="BJ84" i="4"/>
  <c r="BJ12" i="12"/>
  <c r="BJ91" i="12"/>
  <c r="BJ92" i="12" s="1"/>
  <c r="BK84" i="4"/>
  <c r="BO98" i="12"/>
  <c r="BO87" i="12"/>
  <c r="BB84" i="4"/>
  <c r="BM98" i="12"/>
  <c r="BM87" i="12"/>
  <c r="AH97" i="12"/>
  <c r="AH42" i="12"/>
  <c r="AN91" i="12"/>
  <c r="AN92" i="12" s="1"/>
  <c r="AN12" i="12"/>
  <c r="AP97" i="12"/>
  <c r="AP42" i="12"/>
  <c r="AP91" i="12"/>
  <c r="AP92" i="12" s="1"/>
  <c r="AP12" i="12"/>
  <c r="AR97" i="12"/>
  <c r="AR42" i="12"/>
  <c r="AV12" i="12"/>
  <c r="AV91" i="12"/>
  <c r="AV92" i="12" s="1"/>
  <c r="AW12" i="12"/>
  <c r="AW91" i="12"/>
  <c r="AW92" i="12" s="1"/>
  <c r="AX91" i="12"/>
  <c r="AX92" i="12" s="1"/>
  <c r="AX12" i="12"/>
  <c r="AY12" i="12"/>
  <c r="AY91" i="12"/>
  <c r="AY92" i="12" s="1"/>
  <c r="AY97" i="12"/>
  <c r="AY42" i="12"/>
  <c r="BA42" i="12"/>
  <c r="BA97" i="12"/>
  <c r="BE12" i="12"/>
  <c r="BE91" i="12"/>
  <c r="BE92" i="12" s="1"/>
  <c r="BE97" i="12"/>
  <c r="BE42" i="12"/>
  <c r="BP87" i="12"/>
  <c r="BP98" i="12"/>
  <c r="AI91" i="12"/>
  <c r="AI92" i="12" s="1"/>
  <c r="AI12" i="12"/>
  <c r="AK91" i="12"/>
  <c r="AK92" i="12" s="1"/>
  <c r="AK12" i="12"/>
  <c r="AM12" i="12"/>
  <c r="AM91" i="12"/>
  <c r="AM92" i="12" s="1"/>
  <c r="AO97" i="12"/>
  <c r="AO42" i="12"/>
  <c r="AQ91" i="12"/>
  <c r="AQ92" i="12" s="1"/>
  <c r="AQ12" i="12"/>
  <c r="AU91" i="12"/>
  <c r="AU92" i="12" s="1"/>
  <c r="AU12" i="12"/>
  <c r="BB42" i="12"/>
  <c r="BB97" i="12"/>
  <c r="BD97" i="12"/>
  <c r="BD42" i="12"/>
  <c r="BF91" i="12"/>
  <c r="BF92" i="12" s="1"/>
  <c r="BF12" i="12"/>
  <c r="BF97" i="12"/>
  <c r="BF42" i="12"/>
  <c r="BG91" i="12"/>
  <c r="BG92" i="12" s="1"/>
  <c r="BG12" i="12"/>
  <c r="BH42" i="12"/>
  <c r="BH97" i="12"/>
  <c r="BH12" i="12"/>
  <c r="BH91" i="12"/>
  <c r="BH92" i="12" s="1"/>
  <c r="BI12" i="12"/>
  <c r="BI91" i="12"/>
  <c r="BI92" i="12" s="1"/>
  <c r="BJ42" i="12"/>
  <c r="BJ97" i="12"/>
  <c r="BJ102" i="12" l="1"/>
  <c r="BJ103" i="12" s="1"/>
  <c r="BJ43" i="12"/>
  <c r="BH43" i="12"/>
  <c r="BH102" i="12"/>
  <c r="BH103" i="12" s="1"/>
  <c r="BB43" i="12"/>
  <c r="BB102" i="12"/>
  <c r="BB103" i="12" s="1"/>
  <c r="BA102" i="12"/>
  <c r="BA103" i="12" s="1"/>
  <c r="BA43" i="12"/>
  <c r="BI43" i="12"/>
  <c r="BI102" i="12"/>
  <c r="BI103" i="12" s="1"/>
  <c r="BG102" i="12"/>
  <c r="BG103" i="12" s="1"/>
  <c r="BG43" i="12"/>
  <c r="AU102" i="12"/>
  <c r="AU103" i="12" s="1"/>
  <c r="AU43" i="12"/>
  <c r="AS43" i="12"/>
  <c r="AS102" i="12"/>
  <c r="AS103" i="12" s="1"/>
  <c r="AQ102" i="12"/>
  <c r="AQ103" i="12" s="1"/>
  <c r="AQ43" i="12"/>
  <c r="AI102" i="12"/>
  <c r="AI103" i="12" s="1"/>
  <c r="AI43" i="12"/>
  <c r="BL91" i="12"/>
  <c r="BL92" i="12" s="1"/>
  <c r="BL12" i="12"/>
  <c r="AZ43" i="12"/>
  <c r="AZ102" i="12"/>
  <c r="AZ103" i="12" s="1"/>
  <c r="AT102" i="12"/>
  <c r="AT103" i="12" s="1"/>
  <c r="AT43" i="12"/>
  <c r="AN43" i="12"/>
  <c r="AN102" i="12"/>
  <c r="AN103" i="12" s="1"/>
  <c r="AJ43" i="12"/>
  <c r="AJ102" i="12"/>
  <c r="AJ103" i="12" s="1"/>
  <c r="BL85" i="4"/>
  <c r="BM43" i="12"/>
  <c r="BM102" i="12"/>
  <c r="BM103" i="12" s="1"/>
  <c r="BM85" i="4"/>
  <c r="BF102" i="12"/>
  <c r="BF103" i="12" s="1"/>
  <c r="BF43" i="12"/>
  <c r="BD43" i="12"/>
  <c r="BD102" i="12"/>
  <c r="BD103" i="12" s="1"/>
  <c r="AO43" i="12"/>
  <c r="AO102" i="12"/>
  <c r="AO103" i="12" s="1"/>
  <c r="BE102" i="12"/>
  <c r="BE103" i="12" s="1"/>
  <c r="BE43" i="12"/>
  <c r="AY102" i="12"/>
  <c r="AY103" i="12" s="1"/>
  <c r="AY43" i="12"/>
  <c r="AR43" i="12"/>
  <c r="AR102" i="12"/>
  <c r="AR103" i="12" s="1"/>
  <c r="AP43" i="12"/>
  <c r="AP102" i="12"/>
  <c r="AP103" i="12" s="1"/>
  <c r="AH102" i="12"/>
  <c r="AH103" i="12" s="1"/>
  <c r="AH43" i="12"/>
  <c r="AM102" i="12"/>
  <c r="AM103" i="12" s="1"/>
  <c r="AM43" i="12"/>
  <c r="AK43" i="12"/>
  <c r="AK102" i="12"/>
  <c r="AK103" i="12" s="1"/>
  <c r="BL42" i="12"/>
  <c r="BL97" i="12"/>
  <c r="BK102" i="12"/>
  <c r="BK103" i="12" s="1"/>
  <c r="BK43" i="12"/>
  <c r="BC43" i="12"/>
  <c r="BC102" i="12"/>
  <c r="BC103" i="12" s="1"/>
  <c r="AX43" i="12"/>
  <c r="AX102" i="12"/>
  <c r="AX103" i="12" s="1"/>
  <c r="AW102" i="12"/>
  <c r="AW103" i="12" s="1"/>
  <c r="AW43" i="12"/>
  <c r="AV102" i="12"/>
  <c r="AV103" i="12" s="1"/>
  <c r="AV43" i="12"/>
  <c r="AL43" i="12"/>
  <c r="AL102" i="12"/>
  <c r="AL103" i="12" s="1"/>
  <c r="BL102" i="12" l="1"/>
  <c r="BL103" i="12" s="1"/>
  <c r="BL43" i="12"/>
  <c r="BW68" i="4" l="1"/>
  <c r="BV68" i="4" l="1"/>
  <c r="BS68" i="4" l="1"/>
  <c r="BU68" i="4"/>
  <c r="BT68" i="4"/>
  <c r="BP9" i="12" l="1"/>
  <c r="BO9" i="12"/>
  <c r="BP38" i="4"/>
  <c r="BO20" i="4"/>
  <c r="BN54" i="12"/>
  <c r="BP87" i="4"/>
  <c r="BO54" i="12"/>
  <c r="BP54" i="12"/>
  <c r="BO38" i="4"/>
  <c r="BN9" i="12"/>
  <c r="BO87" i="4"/>
  <c r="BP20" i="4"/>
  <c r="BN87" i="4"/>
  <c r="BN40" i="12" l="1"/>
  <c r="BN86" i="12"/>
  <c r="BN11" i="12"/>
  <c r="BP96" i="12"/>
  <c r="BP85" i="12"/>
  <c r="BO40" i="12"/>
  <c r="BO86" i="12"/>
  <c r="BO11" i="12"/>
  <c r="BN38" i="4"/>
  <c r="BO96" i="12"/>
  <c r="BO85" i="12"/>
  <c r="BN96" i="12"/>
  <c r="BN85" i="12"/>
  <c r="BN20" i="4"/>
  <c r="BP40" i="12"/>
  <c r="BP86" i="12"/>
  <c r="BP11" i="12"/>
  <c r="BP76" i="12"/>
  <c r="BN76" i="12"/>
  <c r="BO76" i="12"/>
  <c r="BO79" i="4"/>
  <c r="BR54" i="12"/>
  <c r="BS76" i="12"/>
  <c r="BQ54" i="12"/>
  <c r="BV9" i="12"/>
  <c r="BN79" i="4" l="1"/>
  <c r="BN84" i="4" s="1"/>
  <c r="BP79" i="4"/>
  <c r="BO84" i="4"/>
  <c r="BP84" i="4"/>
  <c r="BV40" i="12"/>
  <c r="BV86" i="12"/>
  <c r="BV11" i="12"/>
  <c r="BR85" i="12"/>
  <c r="BR96" i="12"/>
  <c r="BV38" i="4"/>
  <c r="BP12" i="12"/>
  <c r="BP91" i="12"/>
  <c r="BP92" i="12" s="1"/>
  <c r="BP97" i="12"/>
  <c r="BP42" i="12"/>
  <c r="BN86" i="4"/>
  <c r="BP86" i="4"/>
  <c r="BO86" i="4"/>
  <c r="BQ96" i="12"/>
  <c r="BQ85" i="12"/>
  <c r="BO12" i="12"/>
  <c r="BO91" i="12"/>
  <c r="BO92" i="12" s="1"/>
  <c r="BO97" i="12"/>
  <c r="BO42" i="12"/>
  <c r="BN91" i="12"/>
  <c r="BN92" i="12" s="1"/>
  <c r="BN12" i="12"/>
  <c r="BN97" i="12"/>
  <c r="BN42" i="12"/>
  <c r="BQ9" i="12"/>
  <c r="BU9" i="12"/>
  <c r="BQ11" i="12" l="1"/>
  <c r="BQ86" i="12"/>
  <c r="BQ40" i="12"/>
  <c r="BN102" i="12"/>
  <c r="BN103" i="12" s="1"/>
  <c r="BN43" i="12"/>
  <c r="BO102" i="12"/>
  <c r="BO103" i="12" s="1"/>
  <c r="BO43" i="12"/>
  <c r="BP102" i="12"/>
  <c r="BP103" i="12" s="1"/>
  <c r="BP43" i="12"/>
  <c r="BP85" i="4"/>
  <c r="BO85" i="4"/>
  <c r="BN85" i="4"/>
  <c r="BU40" i="12"/>
  <c r="BU86" i="12"/>
  <c r="BU11" i="12"/>
  <c r="BV12" i="12"/>
  <c r="BV97" i="12"/>
  <c r="BV42" i="12"/>
  <c r="BW54" i="12"/>
  <c r="BS20" i="4"/>
  <c r="BT20" i="4"/>
  <c r="BR20" i="4"/>
  <c r="BV43" i="12" l="1"/>
  <c r="BW85" i="12"/>
  <c r="BW96" i="12"/>
  <c r="BU12" i="12"/>
  <c r="BU97" i="12"/>
  <c r="BU42" i="12"/>
  <c r="BQ97" i="12"/>
  <c r="BQ42" i="12"/>
  <c r="BQ12" i="12"/>
  <c r="BQ91" i="12"/>
  <c r="BQ92" i="12" s="1"/>
  <c r="BV76" i="12"/>
  <c r="BV71" i="4"/>
  <c r="BT9" i="12"/>
  <c r="BW20" i="4"/>
  <c r="BV20" i="4"/>
  <c r="BT38" i="4"/>
  <c r="BQ20" i="4"/>
  <c r="BR87" i="4" l="1"/>
  <c r="BQ102" i="12"/>
  <c r="BQ103" i="12" s="1"/>
  <c r="BQ43" i="12"/>
  <c r="BU43" i="12"/>
  <c r="BT40" i="12"/>
  <c r="BT86" i="12"/>
  <c r="BT11" i="12"/>
  <c r="BR76" i="12"/>
  <c r="BW87" i="4"/>
  <c r="BU54" i="12"/>
  <c r="BU102" i="12" s="1"/>
  <c r="BU103" i="12" s="1"/>
  <c r="BT71" i="4"/>
  <c r="BW9" i="12" l="1"/>
  <c r="BW38" i="4"/>
  <c r="BT12" i="12"/>
  <c r="BT97" i="12"/>
  <c r="BT42" i="12"/>
  <c r="BU85" i="12"/>
  <c r="BU96" i="12"/>
  <c r="BU91" i="12"/>
  <c r="BU92" i="12" s="1"/>
  <c r="BU76" i="12"/>
  <c r="BW76" i="12"/>
  <c r="BS54" i="12"/>
  <c r="BS87" i="4"/>
  <c r="BR68" i="4"/>
  <c r="BU20" i="4"/>
  <c r="BS71" i="4"/>
  <c r="BQ38" i="4"/>
  <c r="BS9" i="12"/>
  <c r="BR9" i="12"/>
  <c r="BV87" i="4"/>
  <c r="BS86" i="12" l="1"/>
  <c r="BS11" i="12"/>
  <c r="BS40" i="12"/>
  <c r="BS96" i="12"/>
  <c r="BS85" i="12"/>
  <c r="BT43" i="12"/>
  <c r="BW40" i="12"/>
  <c r="BW86" i="12"/>
  <c r="BW11" i="12"/>
  <c r="BR40" i="12"/>
  <c r="BR86" i="12"/>
  <c r="BR11" i="12"/>
  <c r="BR38" i="4"/>
  <c r="BU38" i="4"/>
  <c r="BT54" i="12"/>
  <c r="BT87" i="4"/>
  <c r="BQ68" i="4"/>
  <c r="BV54" i="12"/>
  <c r="BT76" i="12"/>
  <c r="BU71" i="4"/>
  <c r="BV85" i="12" l="1"/>
  <c r="BV96" i="12"/>
  <c r="BV91" i="12"/>
  <c r="BV92" i="12" s="1"/>
  <c r="BV102" i="12"/>
  <c r="BV103" i="12" s="1"/>
  <c r="BR12" i="12"/>
  <c r="BR91" i="12"/>
  <c r="BR92" i="12" s="1"/>
  <c r="BR97" i="12"/>
  <c r="BR42" i="12"/>
  <c r="BS97" i="12"/>
  <c r="BS42" i="12"/>
  <c r="BT85" i="12"/>
  <c r="BT96" i="12"/>
  <c r="BT91" i="12"/>
  <c r="BT92" i="12" s="1"/>
  <c r="BU86" i="4"/>
  <c r="BR86" i="4"/>
  <c r="BW12" i="12"/>
  <c r="BW91" i="12"/>
  <c r="BW92" i="12" s="1"/>
  <c r="BW97" i="12"/>
  <c r="BW42" i="12"/>
  <c r="BT102" i="12"/>
  <c r="BT103" i="12" s="1"/>
  <c r="BS12" i="12"/>
  <c r="BS91" i="12"/>
  <c r="BS92" i="12" s="1"/>
  <c r="BS38" i="4"/>
  <c r="BT86" i="4"/>
  <c r="BQ87" i="4"/>
  <c r="BU87" i="4"/>
  <c r="BR79" i="4"/>
  <c r="BW71" i="4"/>
  <c r="BQ79" i="4" l="1"/>
  <c r="BQ84" i="4" s="1"/>
  <c r="BT79" i="4"/>
  <c r="BR84" i="4"/>
  <c r="BW79" i="4"/>
  <c r="BW84" i="4" s="1"/>
  <c r="BQ76" i="12"/>
  <c r="BQ86" i="4"/>
  <c r="BS102" i="12"/>
  <c r="BS103" i="12" s="1"/>
  <c r="BS43" i="12"/>
  <c r="BR43" i="12"/>
  <c r="BR102" i="12"/>
  <c r="BR103" i="12" s="1"/>
  <c r="BW86" i="4"/>
  <c r="BS86" i="4"/>
  <c r="BW102" i="12"/>
  <c r="BW103" i="12" s="1"/>
  <c r="BW43" i="12"/>
  <c r="BT84" i="4"/>
  <c r="BU79" i="4"/>
  <c r="BS79" i="4"/>
  <c r="BV86" i="4"/>
  <c r="BS84" i="4" l="1"/>
  <c r="BQ85" i="4"/>
  <c r="BR85" i="4"/>
  <c r="BU84" i="4"/>
  <c r="BT85" i="4"/>
  <c r="BW85" i="4"/>
  <c r="BV79" i="4"/>
  <c r="BV84" i="4" l="1"/>
  <c r="BU85" i="4"/>
  <c r="BS85" i="4"/>
  <c r="BV85" i="4" l="1"/>
</calcChain>
</file>

<file path=xl/sharedStrings.xml><?xml version="1.0" encoding="utf-8"?>
<sst xmlns="http://schemas.openxmlformats.org/spreadsheetml/2006/main" count="29856" uniqueCount="612">
  <si>
    <t>Contents</t>
  </si>
  <si>
    <t>List of tables in this workbook
(please click on table name below to go to that table)</t>
  </si>
  <si>
    <t>Notes</t>
  </si>
  <si>
    <t>Table 1c: Caseloads by benefit</t>
  </si>
  <si>
    <t>Table 2c: Caseloads by age group</t>
  </si>
  <si>
    <t>Table 3a: Income-related benefit expenditure, by claimant group and selected components, nominal terms.</t>
  </si>
  <si>
    <t xml:space="preserve">Table 3b: Income-related benefit expenditure, by claimant group and selected components, real terms prices. </t>
  </si>
  <si>
    <t>Table 3c: Caseloads by claimant group and selected components</t>
  </si>
  <si>
    <t>Bereavement benefits</t>
  </si>
  <si>
    <t>Carer’s Allowance</t>
  </si>
  <si>
    <t>Council Tax Benefit</t>
  </si>
  <si>
    <t>Disability benefits</t>
  </si>
  <si>
    <t>Housing Benefit</t>
  </si>
  <si>
    <t>Incapacity benefits</t>
  </si>
  <si>
    <t>Income Support</t>
  </si>
  <si>
    <t>Industrial injuries benefits</t>
  </si>
  <si>
    <t>Pension Credit</t>
  </si>
  <si>
    <t>Social Fund</t>
  </si>
  <si>
    <t>State Pension</t>
  </si>
  <si>
    <t>Unemployment benefits</t>
  </si>
  <si>
    <t>&lt; Return to Contents</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</si>
  <si>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</si>
  <si>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</si>
  <si>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</si>
  <si>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</si>
  <si>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</si>
  <si>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</si>
  <si>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</si>
  <si>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</si>
  <si>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</si>
  <si>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</si>
  <si>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</si>
  <si>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</si>
  <si>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</si>
  <si>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</si>
  <si>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</si>
  <si>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</si>
  <si>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</si>
  <si>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</si>
  <si>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</si>
  <si>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</si>
  <si>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</si>
  <si>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</si>
  <si>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</si>
  <si>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</si>
  <si>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</si>
  <si>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</si>
  <si>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</si>
  <si>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</si>
  <si>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</si>
  <si>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</si>
  <si>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</si>
  <si>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</si>
  <si>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</si>
  <si>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</si>
  <si>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</si>
  <si>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</si>
  <si>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</si>
  <si>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</si>
  <si>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</si>
  <si>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</si>
  <si>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</si>
  <si>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</si>
  <si>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</si>
  <si>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</si>
  <si>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</si>
  <si>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</si>
  <si>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</si>
  <si>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</si>
  <si>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</si>
  <si>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</si>
  <si>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</si>
  <si>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</si>
  <si>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</si>
  <si>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</si>
  <si>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</si>
  <si>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</si>
  <si>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</si>
  <si>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</si>
  <si>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</si>
  <si>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</si>
  <si>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</si>
  <si>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</si>
  <si>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</si>
  <si>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</si>
  <si>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</si>
  <si>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</si>
  <si>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</si>
  <si>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</si>
  <si>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</si>
  <si>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</si>
  <si>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Outturn</t>
  </si>
  <si>
    <t>(NC / NIR)</t>
  </si>
  <si>
    <t>(C)</t>
  </si>
  <si>
    <t>(IR)</t>
  </si>
  <si>
    <t>Definition change -&gt;</t>
  </si>
  <si>
    <t>State Pension expenditure, £million</t>
  </si>
  <si>
    <t>New Deal and Employment programme allowances</t>
  </si>
  <si>
    <t>GB benefits and Tax Credits</t>
  </si>
  <si>
    <t>Tax Credits and Child Benefit</t>
  </si>
  <si>
    <t>2018/19</t>
  </si>
  <si>
    <t>Total in DWP Annually Managed Expenditure</t>
  </si>
  <si>
    <t>Expenditure covered by Departmental Expenditure Limit</t>
  </si>
  <si>
    <t>Benefits funded by local authorities and Housing Revenue Accounts</t>
  </si>
  <si>
    <t>Long-term sick &amp; disabled (with Disability Premium) (previous definition)</t>
  </si>
  <si>
    <t>National Statistics definition - In receipt of another incapacity benefit (overlaps with categories above)</t>
  </si>
  <si>
    <t>Children</t>
  </si>
  <si>
    <t>Total expenditure directed at children</t>
  </si>
  <si>
    <t>of which consistent with current DWP coverage</t>
  </si>
  <si>
    <t>Total expenditure directed at working age</t>
  </si>
  <si>
    <t>Pensioners</t>
  </si>
  <si>
    <t>Total Expenditure directed at pensioners</t>
  </si>
  <si>
    <t xml:space="preserve">Summary table: Benefit expenditure 1948/49 to 2019/20. </t>
  </si>
  <si>
    <t xml:space="preserve">Table 1a: Benefit expenditure by benefit 1948/49 to 2019/20 nominal terms. </t>
  </si>
  <si>
    <t xml:space="preserve">Table 1b: Benefit expenditure by benefit 1948/49 to 2019/20 real terms prices. </t>
  </si>
  <si>
    <t>Table 2a: Benefit expenditure by age group, 1978/79 to 2019/20 nominal terms.</t>
  </si>
  <si>
    <t>Table 2b: Benefit expenditure by age group, 1978/79 to 2019/20 real terms prices.</t>
  </si>
  <si>
    <t>More detailed expenditure and caseload breakdowns by benefit - 1948/49 to 2019/20</t>
  </si>
  <si>
    <t>Reconciliation with OBR Fiscal and Economic Outlook table 4.28</t>
  </si>
  <si>
    <t>Table 1a: Expenditure by benefit, £ million, nominal terms</t>
  </si>
  <si>
    <t>2019/20</t>
  </si>
  <si>
    <t>Forecast</t>
  </si>
  <si>
    <t>Armed Forces Independence Payment</t>
  </si>
  <si>
    <t/>
  </si>
  <si>
    <t>Attendance Allowance</t>
  </si>
  <si>
    <t>Carer's Allowance</t>
  </si>
  <si>
    <t>Child Benefit</t>
  </si>
  <si>
    <t>Christmas Bonus</t>
  </si>
  <si>
    <t>of which contributory</t>
  </si>
  <si>
    <t>of which non-contributory</t>
  </si>
  <si>
    <t>Cold Weather Payments</t>
  </si>
  <si>
    <t>Death Grant</t>
  </si>
  <si>
    <t>Disability Living Allowance</t>
  </si>
  <si>
    <t>Disability Working Allowance</t>
  </si>
  <si>
    <t>Discretionary Housing Payments</t>
  </si>
  <si>
    <t>Earnings Top Up</t>
  </si>
  <si>
    <t>Employment and Support Allowance</t>
  </si>
  <si>
    <t>of which income-based</t>
  </si>
  <si>
    <t>Family Credit</t>
  </si>
  <si>
    <t>Financial Assistance Scheme</t>
  </si>
  <si>
    <t>Funeral Expenses Payments</t>
  </si>
  <si>
    <t>Guardian's Allowance &amp; Child's Special Allowance</t>
  </si>
  <si>
    <t>of which AME within Welfare Cap</t>
  </si>
  <si>
    <t>of which AME outside Welfare Cap</t>
  </si>
  <si>
    <t>of which LA funded</t>
  </si>
  <si>
    <t>Incapacity Benefit</t>
  </si>
  <si>
    <t>Independent Living Fund</t>
  </si>
  <si>
    <t>Invalidity Benefit</t>
  </si>
  <si>
    <t>In Work Credit</t>
  </si>
  <si>
    <t>Job Grant</t>
  </si>
  <si>
    <t>Jobseeker's Allowance</t>
  </si>
  <si>
    <t>Maternity Allowance</t>
  </si>
  <si>
    <t>Maternity Grant</t>
  </si>
  <si>
    <t>Mesothelioma 2008</t>
  </si>
  <si>
    <t>Mobility Allowance</t>
  </si>
  <si>
    <t>New Enterprise Allowance</t>
  </si>
  <si>
    <t>One Parent Benefit</t>
  </si>
  <si>
    <t>Over 65s Payments</t>
  </si>
  <si>
    <t>Over 70s Payments</t>
  </si>
  <si>
    <t>Over 75 TV Licences</t>
  </si>
  <si>
    <t>Personal Independence Payment</t>
  </si>
  <si>
    <t>Pneumoconiosis 1979</t>
  </si>
  <si>
    <t>Return to Work Credit</t>
  </si>
  <si>
    <t>RPI adjustment</t>
  </si>
  <si>
    <t>Severe Disablement Allowance</t>
  </si>
  <si>
    <t>Sickness Benefit</t>
  </si>
  <si>
    <t>Social Fund Discretionary</t>
  </si>
  <si>
    <t>Specialised Vehicles Fund</t>
  </si>
  <si>
    <t>State Pension transfers</t>
  </si>
  <si>
    <t>Statutory Maternity Pay</t>
  </si>
  <si>
    <t>Statutory Sick Pay</t>
  </si>
  <si>
    <t>Sure Start Maternity Grant</t>
  </si>
  <si>
    <t>Unemployment Benefit</t>
  </si>
  <si>
    <t>Universal Credit - actual (to 2014/15)</t>
  </si>
  <si>
    <t>of which within Welfare Cap</t>
  </si>
  <si>
    <t>of which outside Welfare Cap</t>
  </si>
  <si>
    <t>Universal Credit - marginal costs (from 2015/16)</t>
  </si>
  <si>
    <t>Vaccine Damage Payments</t>
  </si>
  <si>
    <t>War Pensions</t>
  </si>
  <si>
    <t>Winter Fuel Payments</t>
  </si>
  <si>
    <t>Minor housing-related benefits</t>
  </si>
  <si>
    <t>Other Small benefits</t>
  </si>
  <si>
    <t>Total benefit expenditure</t>
  </si>
  <si>
    <t>Total contributory benefits (C)</t>
  </si>
  <si>
    <t>Total income-related benefits (IR)</t>
  </si>
  <si>
    <t>Total neither contributory nor income-related benefits (NC / NIR)</t>
  </si>
  <si>
    <t>of which Housing Benefit</t>
  </si>
  <si>
    <t>of which Council Tax Benefit</t>
  </si>
  <si>
    <t xml:space="preserve">of which Discretionary Housing Payments </t>
  </si>
  <si>
    <t>less Over 75 TV Licences</t>
  </si>
  <si>
    <t>less Social Fund net lending</t>
  </si>
  <si>
    <t>less accounting adjustments</t>
  </si>
  <si>
    <t>Total DWP AME (National Accounts definition)</t>
  </si>
  <si>
    <t>less Autumn Statement measures</t>
  </si>
  <si>
    <t>DWP Social Security as shown in Economic and Fiscal Outlook</t>
  </si>
  <si>
    <t>Autumn 2014</t>
  </si>
  <si>
    <t>Table 2a: Expenditure by age group, £ million, nominal terms</t>
  </si>
  <si>
    <t>Expenditure Directed at Children</t>
  </si>
  <si>
    <t>Child Benefit &amp; One Parent Benefit</t>
  </si>
  <si>
    <t xml:space="preserve">Disability Working Allowance  </t>
  </si>
  <si>
    <t xml:space="preserve">Income Support </t>
  </si>
  <si>
    <t>Jobseeker's Allowance - income-based</t>
  </si>
  <si>
    <t xml:space="preserve">Mobility Allowance </t>
  </si>
  <si>
    <t>Expenditure Directed at People of Working Age</t>
  </si>
  <si>
    <t>Bereavement Benefits</t>
  </si>
  <si>
    <t>of which basic element</t>
  </si>
  <si>
    <t>of which earnings-related element ("Additional Pension")</t>
  </si>
  <si>
    <t>Christmas Bonus - non-contributory</t>
  </si>
  <si>
    <t>Earnings Top-Up</t>
  </si>
  <si>
    <t>of which income based</t>
  </si>
  <si>
    <t xml:space="preserve">Housing Benefit </t>
  </si>
  <si>
    <t>Incapacity Benefit, Invalidity Benefit &amp; Sickness Benefit</t>
  </si>
  <si>
    <t>of which Residential Care / Nursing Homes</t>
  </si>
  <si>
    <t>of which not in Residential Care / Nursing Homes</t>
  </si>
  <si>
    <t>In-work Credit</t>
  </si>
  <si>
    <t>New Deal allowances</t>
  </si>
  <si>
    <t>Social Fund Total (1988/89 to 2005/06)</t>
  </si>
  <si>
    <t xml:space="preserve">War Pensions </t>
  </si>
  <si>
    <t xml:space="preserve">Minor housing-related benefits </t>
  </si>
  <si>
    <t>Other benefits</t>
  </si>
  <si>
    <t>Expenditure Directed at Pensioners</t>
  </si>
  <si>
    <t>Christmas Bonus - contributory</t>
  </si>
  <si>
    <t>Over-65s Payment</t>
  </si>
  <si>
    <t>Over-70s Payment</t>
  </si>
  <si>
    <t>Over-75 TV Licence</t>
  </si>
  <si>
    <t>of which earnings-related element ("Additional Pension", "SERPS" or "S2P")</t>
  </si>
  <si>
    <t>of which Graduated Retirement Benefit</t>
  </si>
  <si>
    <t>of which lump sums (covering all contributory elements)</t>
  </si>
  <si>
    <t>of which new State Pension Pension (excluding protected payments)</t>
  </si>
  <si>
    <t>of which new State Pension Protected Payments (including inherited elements)</t>
  </si>
  <si>
    <t>of which non-contributory ("Category D")</t>
  </si>
  <si>
    <t>State Pension Transfers</t>
  </si>
  <si>
    <t xml:space="preserve">Winter Fuel Payments </t>
  </si>
  <si>
    <t xml:space="preserve">     of which children</t>
  </si>
  <si>
    <t xml:space="preserve">     of which working age</t>
  </si>
  <si>
    <t xml:space="preserve">     of which pensioners</t>
  </si>
  <si>
    <t>Table 3a: Income-related benefit expenditure, by claimant group and selected components, £ million, nominal terms</t>
  </si>
  <si>
    <t>Income replacement benefits</t>
  </si>
  <si>
    <t>Pension Credit and equivalents</t>
  </si>
  <si>
    <t>Employment and Support Allowance / Income Support sick and disabled</t>
  </si>
  <si>
    <t>Income Support for Lone Parents</t>
  </si>
  <si>
    <t>Jobseeker's Allowance / Income Support for the unemployed</t>
  </si>
  <si>
    <t>Others in receipt of Income Support</t>
  </si>
  <si>
    <t>Total below Pension Credit qualifying age</t>
  </si>
  <si>
    <t>Total income-replacement benefits</t>
  </si>
  <si>
    <t>Support for Mortgage Interest included in the above</t>
  </si>
  <si>
    <t>of which Assessment Phase</t>
  </si>
  <si>
    <t>of which Main Phase, Work-Related Activity Group</t>
  </si>
  <si>
    <t>of which Main Phase, Support Group</t>
  </si>
  <si>
    <t>Income Support sick and disabled</t>
  </si>
  <si>
    <t>Child elements included in the above</t>
  </si>
  <si>
    <t>Residential Care / Nursing Home expenditure included in the above</t>
  </si>
  <si>
    <t>Income replacement benefits' expenditure, excluding child elements and Residential Care &amp; Nursing Homes</t>
  </si>
  <si>
    <t>In-work benefits</t>
  </si>
  <si>
    <t>Family Credit, and predecessors</t>
  </si>
  <si>
    <t>of which child elements</t>
  </si>
  <si>
    <t>of which adult elements</t>
  </si>
  <si>
    <t>of which lone parents</t>
  </si>
  <si>
    <t>of which couples</t>
  </si>
  <si>
    <t>In-work credit</t>
  </si>
  <si>
    <t>Council Tax Benefit, and predecessors</t>
  </si>
  <si>
    <t>Aged above Pension Credit qualifying age / aged above State Pension Age</t>
  </si>
  <si>
    <t>Sick or disabled / in receipt of an incapacity benefit</t>
  </si>
  <si>
    <t>Lone Parents</t>
  </si>
  <si>
    <t>Unemployed</t>
  </si>
  <si>
    <t>Others</t>
  </si>
  <si>
    <t>Total above Pension Credit qualifying age</t>
  </si>
  <si>
    <t>Total</t>
  </si>
  <si>
    <t>of which pensioners</t>
  </si>
  <si>
    <t>of which working age</t>
  </si>
  <si>
    <t>Universal Credit actual costs (to 2014/15)</t>
  </si>
  <si>
    <t>Universal Credit marginal costs (from 2015/16)</t>
  </si>
  <si>
    <t>Total income-related benefits</t>
  </si>
  <si>
    <t>Aged above Pension Credit qualifying age / in receipt of Pension Credit or State Pension</t>
  </si>
  <si>
    <t>Universal Credit actual costs (to 2014/15 - not attributed to claimant group)</t>
  </si>
  <si>
    <t>Universal Credit marginal costs (from 2015/16 - not attributed to claimant group)</t>
  </si>
  <si>
    <t>Total income-related benefits consistent with current DWP coverage</t>
  </si>
  <si>
    <t>NOTES - Autumn Statement 2014</t>
  </si>
  <si>
    <t>Forecast figures are consistent with Autumn Statement 2014 Economic and Fiscal Outlook (EFO) published by the Office for Budget Responsibility (OBR) on 3rd December 2014, and available at http://budgetresponsibility.org.uk/pubs/December_2014_EFO-web513.pdf. The forecasts reflect the Government's delivery plans, and the OBR’s additional judgements as set out in their EFO. 
The DWP Social Security forecast is published in the EFO supplementary fiscal table, 4.28, at: http://budgetresponsibility.org.uk/pubs/Fiscal_Supplementary_Tables_Dec_2014.v2.xls. 
Due to different definitions of spending, figures in these tables do not exactly match those in the EFO, but a reconciliation between the two is included at the foot of table 1a.</t>
  </si>
  <si>
    <t>Figures relate to Great Britain, or people resident overseas who are receiving United Kingdom benefits, except for Over 75 TV Licences, War Pensions and Financial Assistance Scheme payments which also cover Northern Ireland. All other benefit expenditure on residents of Northern Ireland is the responsibility of the Northern Ireland Executive.</t>
  </si>
  <si>
    <t>Figures for 1999/00 onwards are on a Resource Accounting and Budgeting basis. There may be small differences between figures quoted in these tables and those quoted in Department for Work and Pensions Accounts.</t>
  </si>
  <si>
    <t>Some figures for past years may have changed since previous publications and from other sources owing to the incorporation of more up-to-date information, improvements in the methodology used to break down expenditure totals between sub-groups, or minor definitional differences.</t>
  </si>
  <si>
    <t>Real terms have been calculated using HMT's Gross Domestic Product deflators.</t>
  </si>
  <si>
    <t>Totals may not sum due to rounding.</t>
  </si>
  <si>
    <t>Key to benefit type</t>
  </si>
  <si>
    <t>(NC / NIR) = Non Contributory and Non Income Related benefit</t>
  </si>
  <si>
    <t>(C) = Contributory benefit</t>
  </si>
  <si>
    <t>(IR) = Income Related benefit</t>
  </si>
  <si>
    <t>Where one benefit has been renamed or superseded by another, and the earlier benefit is not shown separately, the most recent name for the benefit is shown, but the figures cover all relevant benefits, as follows:</t>
  </si>
  <si>
    <t xml:space="preserve">     Bereavement benefits include Widows' Benefits.</t>
  </si>
  <si>
    <t xml:space="preserve">     Carer's Allowance includes Invalid Care Allowance.</t>
  </si>
  <si>
    <t xml:space="preserve">     Child Benefit includes Family Allowance, and also One Parent Benefit where not shown separately.</t>
  </si>
  <si>
    <t xml:space="preserve">     Council Tax Benefit includes Community Charge Benefit and Rate Rebate.</t>
  </si>
  <si>
    <t xml:space="preserve">     Family Credit includes Family Income Supplement.</t>
  </si>
  <si>
    <t xml:space="preserve">     Income Support includes Supplementary Benefit and National Assistance.</t>
  </si>
  <si>
    <t xml:space="preserve">     Severe Disablement Allowance includes Non-Contributory Invalidity Pension.</t>
  </si>
  <si>
    <t>Figures have been divided up between claimant groups where possible, except for benefits involving a relatively small amount of expenditure, or where the spending is overwhelmingly within one claimant group. Prior to 1978/79, a lack of information prevents this disaggregation being provided. The division between "working age" and "pensioners" is based on benefit rules rather than State Pension Age - for example women's State Pension Age is used to separate spending in income-related benefits, even when paid to men.</t>
  </si>
  <si>
    <t>Over the years there have been a number of transfers of responsibility between departments which will affect the trends shown. Where possible these tables provide information that enable a reasonably consistent time-series of information to be constructed. The tables do not generally show spending where policy responsibility for a benefit lies outside of the Department for Work and Pensions or its predecessors. The main transfers of responsibility are as follows:</t>
  </si>
  <si>
    <t>a</t>
  </si>
  <si>
    <t>From April 1999, benefits paid in respect of Asylum Seekers have been reimbursed by the National Asylum Support Service (NASS), as part of the transitional arrangements to the new asylum support arrangements introduced at that time. Expenditure from 1999/00 on the main income-related benefits excludes that amount reimbursed by NASS, but figures prior to that date have not been adjusted to exclude asylum seekers.</t>
  </si>
  <si>
    <t>b</t>
  </si>
  <si>
    <t>Family Credit and Disability Working Allowance were replaced from October 1999 by Working Families Tax Credit and Disabled Person's Tax Credit, administered by HM Revenue &amp; Customs.</t>
  </si>
  <si>
    <t>c</t>
  </si>
  <si>
    <t>Responsibility for War Pensions transferred to the Veterans Agency from 2002/03.</t>
  </si>
  <si>
    <t>d</t>
  </si>
  <si>
    <t>Responsibility for providing certain benefits in support of those living in Residential Care or Nursing Homes was transferred to local authorities from April 2002 to October 2003. Relevant expenditure has been identified in Income Support for years up to the transfer, and is presented in these tables.</t>
  </si>
  <si>
    <t>e</t>
  </si>
  <si>
    <t>Responsibility for Child Benefit, Guardians Allowance and Child's Special Allowance transferred to Her Majesty's Revenue and Customs from 2003/04.</t>
  </si>
  <si>
    <t>f</t>
  </si>
  <si>
    <t>Starting in April 2003, child allowances and premia in Income Support and Jobseeker's Allowance were gradually replaced by Child Tax Credit, administered by HM Revenue &amp; Customs. The tables include estimates of the value of the Child Tax Credit-equivalent elements of those benefits.</t>
  </si>
  <si>
    <t>g</t>
  </si>
  <si>
    <t>From April 2003, a significant element of Housing Benefit expenditure was transferred to local authorities under the Supporting People programme. It is not possible to identify that element of Housing Benefit that was equivalent to Supporting People funding in the years up to 2002/03.</t>
  </si>
  <si>
    <t>h</t>
  </si>
  <si>
    <t>Funding responsibility for Rent Rebate transferred to DWP from 2004/05, although all tables show total spending on Rent Rebate regardless of source of funding, throughout. Similarly, the tables show the full amount of spending on Rent Allowance throughout, even though a proportion of expenditure was funded by local authorities. The sources of funding are separately broken down in the relevant benefit tables, and on tables 1a and 1b.</t>
  </si>
  <si>
    <t>i</t>
  </si>
  <si>
    <t>Council Tax Benefit was localised from April 2013, with funding and policy responsibility transferred to the Department for Communities and Local Government, the Scottish Government and the Welsh Government. From 2013/14 no forecasts of spending are therefore provided, although forecasts made on the basis of the continuation of the current scheme appear elsewhere on this website. Up to and including 2012/13, tables show the full amount of spending on Council Tax Benefit and its predecessors, even though a proportion of expenditure was funded by local authorities.</t>
  </si>
  <si>
    <t>Universal Credit was introduced in October 2013. This will gradually replace Income Support, income-based Jobseeker's Allowance, income-based Employment and Support Allowance and Housing Benefit, along with Child Tax Credit and Working Tax Credit (delivered by HM Revenue &amp; Customs at present). 
Numbered tables show the current benefits continuing through the forecast period, with an addition shown as a separate "Universal Credit marginal costs" line. Figures for 2013/14 and 2014/15, however, show the total cost of Universal Credit in those years.
Figures will differ from those published elsewhere covering the overall net marginal cost of the Universal Credit package, because impacts on other benefits, including Pension Credit, and the abolition of In Work Credit, Job Grant and Return to Work Credit, are included under those benefits in these tables.</t>
  </si>
  <si>
    <t>Reforms of the Social Fund including localisation and Universal Credit are included in this forecast.</t>
  </si>
  <si>
    <t>RPI adjustment - following correction of an error in the RPI used to uprate benefits, compensating adjustments were made to the main contributory and non-income-related benefits, and to Supplementary Benefit in 1987/88.</t>
  </si>
  <si>
    <t>New Deal and Employment programme allowances comprises New Deal Allowances and expenditure for Work Programme customers on training courses for 30+ hours a week.</t>
  </si>
  <si>
    <t>Expenditure figures are complete to our knowledge, subject to the points above, although before 1970/71 a number of benefits are combined in the "other benefits" category. In later years "other benefits" covers a number of benefits with a very small amount of expenditure.</t>
  </si>
  <si>
    <t>Information on Tax Credits and Child Benefit is sourced from HM Revenue &amp; Customs data and OBR forecasts, and converted to Great Britain estimates using HMRC estimates of spending by country. For the forecast period the Northern Ireland share of expenditure is assumed constant, in line with the trend in recent years. Fuller details of the methodology for Tax Credits is given in the ad hoc publication at: http://statistics.dwp.gov.uk/asd/asd1/adhoc_analysis/2013/gb_tax_credit_estimates.pdf. A similar approach is used for other HM Revenue &amp; Customs-delivered benefits. The GB/NI figures are not full forecasts and are just based on the latest known proportions of UK expenditure, which has been carried forward without any other adjustments, although the share of spending attributable to Northern Ireland has remained fairly stable over the past five years.</t>
  </si>
  <si>
    <t>Totals in the GB benefits and Tax Credits table and the Benefit summary table are not directly comparable as the GB benefits and Tax Credits table excludes Council Tax Benefit, War Pensions and Income Support paid to people in residential care or nursing homes. This allows a consistent series to be shown as these benefits have been transferred out of DWP.</t>
  </si>
  <si>
    <t>The Government has introduced a cap on certain items of welfare spending, excluding state pensions and the most cyclical elements of welfare. The cap was formally defined and initially set by the Government in Budget 2014 and applies to spending from 2015/16 to the end of the forecast period. Information on spending within and outside the cap has been included in these tables, but they only cover the elements of welfare spending covered by DWP. Other spending within the Welfare Cap is detailed in the OBR’s EFO.</t>
  </si>
  <si>
    <t>DEL (Departmental Expenditure Limit) relates mainly to administration costs of the Department, along with employment programme costs, but some benefits are also paid from this funding source:
   Financial Assistance Scheme until end of 2013/14
   Funeral Expenses Payments from 2014/15
   Independent Living Fund from 2008/09
   Mesothelioma 2008 scheme
   New Deal and Employment Allowances from 2014/15
   New Enterprise Allowance from 2014/15
   Pneumoconiosis 1979 scheme
   Specialised Vehicles Fund from 2014/15
   Sure Start Maternity Grant from 2014/15
   Vaccine Damage Payments from 2014/15</t>
  </si>
  <si>
    <t>The Independent Living Fund is a DWP-sponsored Non Departmental Public Body, funded by grants-in-aid from DWP (for GB users) and from Northern Ireland (for NI users). It makes discretionary cash payments to around 18,000 severely disabled people enabling them to  pay a carer or a personal assistant. The ILF will  close on 30 June 2015. The Independent Living Fund switched from Annually Managed Expenditure (AME) to Departmental Expenditure Limit (DEL) funding from 2008/09.</t>
  </si>
  <si>
    <t>Summary table: GB benefits and Tax Credits, Department for Work &amp; Pensions, Her Majesty's Revenue and Customs and predecessors</t>
  </si>
  <si>
    <t>Great Britain benefits and personal tax credits, £ billion, nominal terms</t>
  </si>
  <si>
    <t>People of working age and children</t>
  </si>
  <si>
    <t xml:space="preserve">   of which personal tax credits</t>
  </si>
  <si>
    <t>Great Britain benefits and personal tax credits, £ billion, real terms, 2014/15 prices</t>
  </si>
  <si>
    <t>Great Britain benefits and personal tax credits,  per household (£ per year)</t>
  </si>
  <si>
    <t>Great Britain benefits and personal tax credits, 
as a share of Gross Domestic Product</t>
  </si>
  <si>
    <t>Great Britain benefits and personal tax credits, 
as a share of Total Managed Expenditure</t>
  </si>
  <si>
    <t>Tax credits and Child Benefit expenditure, £million</t>
  </si>
  <si>
    <t>Nominal Terms</t>
  </si>
  <si>
    <t>Personal tax credits and equivalents</t>
  </si>
  <si>
    <t xml:space="preserve">of which Disability Working Allowance </t>
  </si>
  <si>
    <t>of which Family Credit</t>
  </si>
  <si>
    <t>of which Income Support (child allowances)</t>
  </si>
  <si>
    <t>of which Jobseeker's Allowance - income-based (child allowances)</t>
  </si>
  <si>
    <t>of which Child Tax Credit and Working Tax Credit (Great Britain)</t>
  </si>
  <si>
    <t>of which Working families Tax Credit and Disabled Person's Tax Credit (Great Britain)</t>
  </si>
  <si>
    <t>Child Benefit, One Parent Benefit &amp; Guardian's Allowance(Great Britain)</t>
  </si>
  <si>
    <t>Department for Work &amp; Pensions and predecessors</t>
  </si>
  <si>
    <t>Her Majesty's Revenue and Customs</t>
  </si>
  <si>
    <t>Child Trust Fund (Great Britain)</t>
  </si>
  <si>
    <t>Health in Pregnancy Grant (Great Britain)</t>
  </si>
  <si>
    <t>Real Terms (2014/15 Prices)</t>
  </si>
  <si>
    <t>Reconciliation with HMRC published expenditure, £ million</t>
  </si>
  <si>
    <t>United Kingdom</t>
  </si>
  <si>
    <t xml:space="preserve">Child Tax Credit and Working Tax Credit </t>
  </si>
  <si>
    <t>of which expenditure component</t>
  </si>
  <si>
    <t>of which negative tax</t>
  </si>
  <si>
    <t xml:space="preserve">    Working families Tax Credit and Disabled Person's Tax Credit </t>
  </si>
  <si>
    <t>Child Benefit &amp; One Parent Benefit and Guardian's Allowance</t>
  </si>
  <si>
    <t>Child Trust Fund</t>
  </si>
  <si>
    <t>Health in Pregnancy Grant</t>
  </si>
  <si>
    <t>Great Britain (including payments overseas)</t>
  </si>
  <si>
    <t xml:space="preserve">Working families Tax Credit and Disabled Person's Tax Credit </t>
  </si>
  <si>
    <t>Northern Ireland</t>
  </si>
  <si>
    <t>Summary table: Benefit expenditure, Department for Work &amp; Pensions and predecessors</t>
  </si>
  <si>
    <t>Benefit expenditure, £ billion, nominal terms</t>
  </si>
  <si>
    <t>Working age</t>
  </si>
  <si>
    <t>Contributory</t>
  </si>
  <si>
    <t>Income-related</t>
  </si>
  <si>
    <t>Non-contributory / non-income-related</t>
  </si>
  <si>
    <t>Benefit expenditure consistent with current DWP coverage, 
£ billion, nominal terms</t>
  </si>
  <si>
    <t>Benefit expenditure, £ billion, real terms, 2014/15 prices</t>
  </si>
  <si>
    <t>Benefit expenditure consistent with current DWP coverage, 
£ billion, real terms, 2014/15 prices</t>
  </si>
  <si>
    <t>Benefit expenditure, as a share of Gross Domestic Product</t>
  </si>
  <si>
    <t>Benefit expenditure consistent with current DWP coverage, 
as a share of Gross Domestic Product</t>
  </si>
  <si>
    <t>Benefit expenditure, as a share of Total Managed Expenditure</t>
  </si>
  <si>
    <t>Benefit expenditure consistent with current DWP coverage, 
as a share of Total Managed Expenditure</t>
  </si>
  <si>
    <t>Table 1b: Expenditure by benefit, £ million, real terms (2014/15 prices)</t>
  </si>
  <si>
    <t>of which Discretionary Housing Payments</t>
  </si>
  <si>
    <t>Table 1c: Caseloads by benefit, thousands</t>
  </si>
  <si>
    <t>of which in payment</t>
  </si>
  <si>
    <t>of which entitlement without payment</t>
  </si>
  <si>
    <t>number of children covered</t>
  </si>
  <si>
    <t>of which contributory only</t>
  </si>
  <si>
    <t>of which contributory and income-based</t>
  </si>
  <si>
    <t>of which income-based only</t>
  </si>
  <si>
    <t>of which credits only</t>
  </si>
  <si>
    <t>Industrial Injuries Disablement Benefit</t>
  </si>
  <si>
    <t>Invalidity Benefit &amp; Sickness Benefit</t>
  </si>
  <si>
    <t>State Pension (includes contributory and non contributory)</t>
  </si>
  <si>
    <t xml:space="preserve">- </t>
  </si>
  <si>
    <t>Table 2b: Expenditure by age group, £ million, real terms (2014/15 prices)</t>
  </si>
  <si>
    <t>Table 2c: Caseloads by age group, thousands</t>
  </si>
  <si>
    <t>Benefits directed at Children</t>
  </si>
  <si>
    <t>Attendance Allowance (in payment)</t>
  </si>
  <si>
    <t>Benefits Directed at People of Working Age</t>
  </si>
  <si>
    <t>Benefits Directed at Pensioners</t>
  </si>
  <si>
    <t>Table 3b: Income-related benefit expenditure, by claimant group and selected components, £ million, real terms (2014/15 prices)</t>
  </si>
  <si>
    <t>Table 3c: Income-related benefit caseloads by claimant group and selected components, thousands</t>
  </si>
  <si>
    <t xml:space="preserve">     Pension Credit and equivalents</t>
  </si>
  <si>
    <t xml:space="preserve">     Employment and Support Allowance / Income Support sick and disabled</t>
  </si>
  <si>
    <t xml:space="preserve">     Income Support for Lone Parents</t>
  </si>
  <si>
    <t xml:space="preserve">     Jobseeker's Allowance / Income Support for the unemployed</t>
  </si>
  <si>
    <t xml:space="preserve">     Others in receipt of Income Support</t>
  </si>
  <si>
    <t xml:space="preserve">     Family Credit, and predecessors</t>
  </si>
  <si>
    <t xml:space="preserve">          of which lone parents</t>
  </si>
  <si>
    <t xml:space="preserve">          of which couples</t>
  </si>
  <si>
    <t xml:space="preserve">     Disability Working Allowance</t>
  </si>
  <si>
    <t xml:space="preserve">     In-work credit (new starts)</t>
  </si>
  <si>
    <t>Bereavement benefits expenditure, £million</t>
  </si>
  <si>
    <t>-</t>
  </si>
  <si>
    <t>of which Bereavement Benefit (basic)</t>
  </si>
  <si>
    <t>of which Bereavement Benefit (additional pension)</t>
  </si>
  <si>
    <t>Bereavement Benefits - paid outside UK</t>
  </si>
  <si>
    <t>Bereavement benefits caseload, thousands</t>
  </si>
  <si>
    <t>Carer's Allowance / Invalid Care Allowance expenditure, £million</t>
  </si>
  <si>
    <t>of which outside UK</t>
  </si>
  <si>
    <t>Carer's Allowance / Invalid Care Allowance caseload, thousands</t>
  </si>
  <si>
    <t>Council Tax Benefit and predecessors expenditure, £million</t>
  </si>
  <si>
    <t>By Claimant Group - National Statistics definition:</t>
  </si>
  <si>
    <t>Jobseeker</t>
  </si>
  <si>
    <t>Lone Parent on Income Support</t>
  </si>
  <si>
    <t>Carer</t>
  </si>
  <si>
    <t>Other Income Related benefit - Working Age</t>
  </si>
  <si>
    <t>Other Income Related benefit - Pensioner</t>
  </si>
  <si>
    <t>Disabled</t>
  </si>
  <si>
    <t>Bereaved</t>
  </si>
  <si>
    <t>Housing Benefit / Council Tax Benefit only</t>
  </si>
  <si>
    <t>Total over Pension Credit qualifying age</t>
  </si>
  <si>
    <t>Total under Pension Credit qualifying age</t>
  </si>
  <si>
    <t>By Claimant Group - Previous Definition:</t>
  </si>
  <si>
    <t>60 years of age and over</t>
  </si>
  <si>
    <t>Long-term sick and disabled</t>
  </si>
  <si>
    <t>Lone parents</t>
  </si>
  <si>
    <t>Short-term sick and others</t>
  </si>
  <si>
    <t>Total under 60 years of age</t>
  </si>
  <si>
    <t>By Country:</t>
  </si>
  <si>
    <t>Council Tax Benefit, of which</t>
  </si>
  <si>
    <t>England</t>
  </si>
  <si>
    <t>Wales</t>
  </si>
  <si>
    <t>Scotland</t>
  </si>
  <si>
    <t>Community Charge Benefit, of which</t>
  </si>
  <si>
    <t>Rate Rebate</t>
  </si>
  <si>
    <t>By Funding source:</t>
  </si>
  <si>
    <t>of which funded by DWP and predecessors</t>
  </si>
  <si>
    <t>of which England</t>
  </si>
  <si>
    <t>of which Wales</t>
  </si>
  <si>
    <t>of which Scotland</t>
  </si>
  <si>
    <t>of which funded by other government departments or local authorities</t>
  </si>
  <si>
    <t>of which funded by DWP and predecessors, of which</t>
  </si>
  <si>
    <t>of which funded by other government departments or local authorities, of which</t>
  </si>
  <si>
    <t>Council Tax Benefit and predecessors caseload, thousands</t>
  </si>
  <si>
    <t>Disability benefits expenditure, £million</t>
  </si>
  <si>
    <t xml:space="preserve">     of which outside UK</t>
  </si>
  <si>
    <t>Disability benefits caseload, thousands</t>
  </si>
  <si>
    <t>Housing Benefit expenditure, £million</t>
  </si>
  <si>
    <t>By Tenure, of which</t>
  </si>
  <si>
    <t xml:space="preserve">     Local Authority Tenants (Rent Rebate)</t>
  </si>
  <si>
    <t xml:space="preserve">     Registered Social Landlord Tenants</t>
  </si>
  <si>
    <t xml:space="preserve">     Private Rented Sector tenants</t>
  </si>
  <si>
    <t xml:space="preserve">     of which Local Housing Allowance</t>
  </si>
  <si>
    <t xml:space="preserve">     Total Social Sector</t>
  </si>
  <si>
    <t xml:space="preserve">     Total Rent Allowance</t>
  </si>
  <si>
    <t>Other Income Related benefit-Working Age</t>
  </si>
  <si>
    <t>Over Pension Credit qualifying age</t>
  </si>
  <si>
    <t>Total Rent Rebate, of which</t>
  </si>
  <si>
    <t>Total Rent Allowance, of which</t>
  </si>
  <si>
    <t>Rent Allowance</t>
  </si>
  <si>
    <t>Non-Housing Revenue Account Rent Rebates</t>
  </si>
  <si>
    <t>Rent Rebate (Scotland only pre-2004/05)</t>
  </si>
  <si>
    <t>Housing Revenue Account Rent Rebates - England</t>
  </si>
  <si>
    <t>Housing Revenue Account Rent Rebates - Wales</t>
  </si>
  <si>
    <t>Local Authority general funds</t>
  </si>
  <si>
    <t xml:space="preserve">     Jobseeker</t>
  </si>
  <si>
    <t xml:space="preserve">     Incapacity benefits</t>
  </si>
  <si>
    <t xml:space="preserve">     Lone Parent on Income Support</t>
  </si>
  <si>
    <t xml:space="preserve">     Carer</t>
  </si>
  <si>
    <t xml:space="preserve">     Other Income Related benefit - Working Age</t>
  </si>
  <si>
    <t xml:space="preserve">     Other Income Related benefit - Pensioner</t>
  </si>
  <si>
    <t xml:space="preserve">     Disabled</t>
  </si>
  <si>
    <t xml:space="preserve">     Bereaved</t>
  </si>
  <si>
    <t xml:space="preserve">     State Pension</t>
  </si>
  <si>
    <t xml:space="preserve">     Housing Benefit / Council Tax Benefit only</t>
  </si>
  <si>
    <t xml:space="preserve">     of which funded by DWP and predecessors, of which</t>
  </si>
  <si>
    <t xml:space="preserve">     Rent Allowance</t>
  </si>
  <si>
    <t xml:space="preserve">     Non-Housing Revenue Account Rent Rebates</t>
  </si>
  <si>
    <t xml:space="preserve">     Rent Rebate (Scotland only pre-2004/05)</t>
  </si>
  <si>
    <t xml:space="preserve">     of which funded by other government departments or local authorities, of which</t>
  </si>
  <si>
    <t xml:space="preserve">     Housing Revenue Account Rent Rebates - England</t>
  </si>
  <si>
    <t xml:space="preserve">     Housing Revenue Account Rent Rebates - Wales</t>
  </si>
  <si>
    <t xml:space="preserve">     Local Authority general funds</t>
  </si>
  <si>
    <t>Housing Benefit caseloads, thousands</t>
  </si>
  <si>
    <t>Local Authority Tenants (Rent Rebate)</t>
  </si>
  <si>
    <t>Registered Social Landlord Tenants</t>
  </si>
  <si>
    <t>Private Rented Sector tenants</t>
  </si>
  <si>
    <t>of which Local Housing Allowance</t>
  </si>
  <si>
    <t>Total Social Sector</t>
  </si>
  <si>
    <t>Total Rent Allowance</t>
  </si>
  <si>
    <t xml:space="preserve">     Total Rent Rebate, of which</t>
  </si>
  <si>
    <t xml:space="preserve">     England</t>
  </si>
  <si>
    <t xml:space="preserve">     Wales</t>
  </si>
  <si>
    <t xml:space="preserve">     Scotland</t>
  </si>
  <si>
    <t xml:space="preserve">     Total Rent Allowance, of which</t>
  </si>
  <si>
    <t>Incapacity benefits expenditure, £million</t>
  </si>
  <si>
    <t>Total*</t>
  </si>
  <si>
    <t>Note: Total sums (highlighted in bold)
Employment and Support Allowance, Incapacity Benefit, Invalidity Benefit, Sickness Benefit,
Severe Disablement Allowance and Income Support</t>
  </si>
  <si>
    <t xml:space="preserve">     Employment and Support Allowance (contributory)</t>
  </si>
  <si>
    <t xml:space="preserve">     of which Assessment Group</t>
  </si>
  <si>
    <t xml:space="preserve">     of which Work Related Activity Group</t>
  </si>
  <si>
    <t xml:space="preserve">     of which Support Group</t>
  </si>
  <si>
    <t xml:space="preserve">     Employment and Support Allowance (income based)</t>
  </si>
  <si>
    <t xml:space="preserve">     Incapacity Benefit (basic - short-term lower rate)</t>
  </si>
  <si>
    <t xml:space="preserve">     Incapacity Benefit (basic - short-term higher rate)</t>
  </si>
  <si>
    <t xml:space="preserve">     Incapacity Benefit (basic - long-term rate)</t>
  </si>
  <si>
    <t xml:space="preserve">     Incapacity Benefit (basic - total)</t>
  </si>
  <si>
    <t xml:space="preserve">     Incapacity Benefit (earnings-related)</t>
  </si>
  <si>
    <t xml:space="preserve">     Invalidity Benefit (basic)</t>
  </si>
  <si>
    <t xml:space="preserve">     Invalidity Benefit (earnings-related)</t>
  </si>
  <si>
    <t>Severe Disablement Allowance / Non-contributory Invalidity Pension</t>
  </si>
  <si>
    <t>Pre- 2010/11 definition of Income Support:</t>
  </si>
  <si>
    <t>Short-term sick (previous definition)</t>
  </si>
  <si>
    <t>Post 2010/11 National Statistics definition of Income Support (Incapacity)</t>
  </si>
  <si>
    <t>of which paid Outside of UK</t>
  </si>
  <si>
    <t xml:space="preserve">     Severe Disablement Allowance / Non - contributory Invalidity Pension</t>
  </si>
  <si>
    <t>Employment and Support Allowance (contributory)</t>
  </si>
  <si>
    <t>Employment and Support Allowance (income based)</t>
  </si>
  <si>
    <t>Incapacity benefits caseload, thousands</t>
  </si>
  <si>
    <t>Note: Total sums Employment and Support Allowance, Incapacity Benefit, Invalidity Benefit, Sickness Benefit, Severe Disablement Allowance</t>
  </si>
  <si>
    <t xml:space="preserve">     Employment and Support Allowance (income based, without contributory benefit)</t>
  </si>
  <si>
    <t>Employment and Support Allowance (credits only)</t>
  </si>
  <si>
    <t xml:space="preserve">     Employment and Support Allowance (contributory only)</t>
  </si>
  <si>
    <t xml:space="preserve">     Employment and Support Allowance (contributory and income-based)</t>
  </si>
  <si>
    <t xml:space="preserve">     Employment and Support Allowance (income-based only)</t>
  </si>
  <si>
    <t xml:space="preserve">     Incapacity Benefit (credits only)</t>
  </si>
  <si>
    <t xml:space="preserve">     Invalidity Benefit (basic) </t>
  </si>
  <si>
    <t xml:space="preserve">     Invalidity Benefit (credits only)</t>
  </si>
  <si>
    <t>Income Support (overlaps with above benefits)</t>
  </si>
  <si>
    <t xml:space="preserve">     Employment and Support Allowance</t>
  </si>
  <si>
    <t>Income Support expenditure, £million</t>
  </si>
  <si>
    <t>By claimant group - National Statistics definition</t>
  </si>
  <si>
    <t xml:space="preserve">     On incapacity benefits</t>
  </si>
  <si>
    <t xml:space="preserve">     Lone parent</t>
  </si>
  <si>
    <t xml:space="preserve">     Others on income related benefit</t>
  </si>
  <si>
    <t xml:space="preserve">     Child Elements</t>
  </si>
  <si>
    <t xml:space="preserve">     Income Support excluding child elements</t>
  </si>
  <si>
    <t>Income Support for those under Pension Credit qualifying age</t>
  </si>
  <si>
    <t>Income Support for lone parents, carers and others</t>
  </si>
  <si>
    <t>By claimant group -  previous definition</t>
  </si>
  <si>
    <t xml:space="preserve">     Unemployed (paid until introduction of JSA in October 1996)</t>
  </si>
  <si>
    <t xml:space="preserve">     Elderly (Minimum Income Guarantee)</t>
  </si>
  <si>
    <t xml:space="preserve">     Long-term sick &amp; disabled (with Disability Premium)</t>
  </si>
  <si>
    <t xml:space="preserve">     Lone parents (not also receiving Disability Premium)</t>
  </si>
  <si>
    <t xml:space="preserve">     Other cases (i): Short-term sick</t>
  </si>
  <si>
    <t xml:space="preserve">     Other cases (ii): all other cases</t>
  </si>
  <si>
    <t>Child Elements</t>
  </si>
  <si>
    <t>Residential Care &amp; Nursing Homes</t>
  </si>
  <si>
    <t xml:space="preserve">     Pensioner</t>
  </si>
  <si>
    <t xml:space="preserve">     Long-term sick &amp; disabled</t>
  </si>
  <si>
    <t>Income Support and predecessors excluding child elements and Residential Care &amp; Nursing Homes</t>
  </si>
  <si>
    <t xml:space="preserve">     Income Support for those under Pension Credit qualifying age</t>
  </si>
  <si>
    <t xml:space="preserve">     Income Support for lone parents, carers and others</t>
  </si>
  <si>
    <t xml:space="preserve">     Residential Care &amp; Nursing Homes</t>
  </si>
  <si>
    <t>Income Support caseload, thousands</t>
  </si>
  <si>
    <t xml:space="preserve">     Other cases</t>
  </si>
  <si>
    <t>Industrial injuries benefits expenditure, £ million</t>
  </si>
  <si>
    <t>Industrial Death Benefit</t>
  </si>
  <si>
    <t>Other Industrial Injuries benefits</t>
  </si>
  <si>
    <t>Industrial injuries benefits caseload, thousands</t>
  </si>
  <si>
    <t>New Deal and Employment programme allowances expenditure, £million</t>
  </si>
  <si>
    <t>New Deal 50+</t>
  </si>
  <si>
    <t>New Deal for Young People</t>
  </si>
  <si>
    <t>New Deal 25+</t>
  </si>
  <si>
    <t>Pension Credit expenditure, £million</t>
  </si>
  <si>
    <t>Total Pension Credit &amp; predecessors</t>
  </si>
  <si>
    <t>Total Pension Credit</t>
  </si>
  <si>
    <t>of which Guarantee Credit</t>
  </si>
  <si>
    <t>of which Savings Credit</t>
  </si>
  <si>
    <t>Income Support for those over Pension Credit qualifying age (including Minimum Income Guarantee)</t>
  </si>
  <si>
    <t>Supplementary Benefit for the over 60s</t>
  </si>
  <si>
    <t>Pension Credit caseload, thousands</t>
  </si>
  <si>
    <t>of which Guarantee Credit only</t>
  </si>
  <si>
    <t>of which Guarantee Credit and Savings Credit</t>
  </si>
  <si>
    <t>of which Savings Credit only</t>
  </si>
  <si>
    <t>Net Social Fund expenditure, excluding Winter Fuel Payments, £million</t>
  </si>
  <si>
    <t>Discretionary Fund</t>
  </si>
  <si>
    <t xml:space="preserve">     Budgeting Loans </t>
  </si>
  <si>
    <t xml:space="preserve">     Community Care Grants</t>
  </si>
  <si>
    <t xml:space="preserve">     Crisis Loans</t>
  </si>
  <si>
    <t>Regulated Fund</t>
  </si>
  <si>
    <t xml:space="preserve">     Funeral Expenses Payments</t>
  </si>
  <si>
    <t xml:space="preserve">     Sure Start Maternity Grant</t>
  </si>
  <si>
    <t xml:space="preserve">     Cold Weather Payments</t>
  </si>
  <si>
    <t>of which Working age</t>
  </si>
  <si>
    <t>of which Pensioner</t>
  </si>
  <si>
    <t>of which pensioner</t>
  </si>
  <si>
    <t>Contributory state pension, of which</t>
  </si>
  <si>
    <t xml:space="preserve">     State Pension (basic)</t>
  </si>
  <si>
    <t xml:space="preserve">     Graduated Retirement Benefit</t>
  </si>
  <si>
    <t xml:space="preserve">     Lump Sum Payments</t>
  </si>
  <si>
    <t xml:space="preserve">     State Second Pension</t>
  </si>
  <si>
    <t>new State Pension  (excluding protected payments)</t>
  </si>
  <si>
    <t>new State Pension Protected Payments (including inherited elements)</t>
  </si>
  <si>
    <t xml:space="preserve">      State Pension (non contributory 'Category D')</t>
  </si>
  <si>
    <t>Contributory and non-contributory State Pension paid outside UK</t>
  </si>
  <si>
    <t>State Pension caseload, Thousands</t>
  </si>
  <si>
    <t>Total State Pension Caseload</t>
  </si>
  <si>
    <t>Unemployment benefits expenditure, £million</t>
  </si>
  <si>
    <t>Jobseekers Allowance</t>
  </si>
  <si>
    <t>Income Support for the unemployed (paid until introduction of JSA in October 1996)</t>
  </si>
  <si>
    <t>Unemployment benefits caseload, thousands</t>
  </si>
  <si>
    <t>Unemployment Benefit and Income Support for the unemployed</t>
  </si>
  <si>
    <t>of which Unemployment Benefit only</t>
  </si>
  <si>
    <t>of which Unemployment Benefit and Supplementary Benefit / Income Support</t>
  </si>
  <si>
    <t>of which Supplementary Benefit / Income Support only</t>
  </si>
  <si>
    <t>Income Support for the unemployed</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</si>
</sst>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_-* #,##0_-;\-* #,##0_-;_-* &quot;-&quot;??_-;_-@_-"/>
    <numFmt numFmtId="165" formatCode="#,##0_ ;[Red]\-#,##0\ "/>
    <numFmt numFmtId="166" formatCode="#,##0.0_ ;[Red]\-#,##0.0\ "/>
    <numFmt numFmtId="167" formatCode="#,##0.00_ ;[Red]\-#,##0.00\ "/>
    <numFmt numFmtId="168" formatCode="#,##0.000_ ;[Red]\-#,##0.000\ "/>
    <numFmt numFmtId="169" formatCode="#,##0.0000_ ;[Red]\-#,##0.0000\ "/>
    <numFmt numFmtId="170" formatCode="_-* #,##0.000_-;\-* #,##0.000_-;_-* &quot;-&quot;??_-;_-@_-"/>
    <numFmt numFmtId="171" formatCode="_-* #,##0.000000_-;\-* #,##0.000000_-;_-* &quot;-&quot;??_-;_-@_-"/>
    <numFmt numFmtId="172" formatCode="#,##0\ ;[Red]\-#,##0\ ;\-\ "/>
    <numFmt numFmtId="173" formatCode="#,##0\ ;\-#,##0\ ;\-\ "/>
    <numFmt numFmtId="174" formatCode="#,##0.0\ ;\-#,##0.0\ ;\-\ "/>
    <numFmt numFmtId="175" formatCode="#,##0.00\ ;\-#,##0.00\ ;\-\ "/>
    <numFmt numFmtId="176" formatCode="#,##0.000\ ;\-#,##0.000\ ;\-\ "/>
    <numFmt numFmtId="177" formatCode="#,##0.0000\ ;\-#,##0.0000\ ;\-\ "/>
    <numFmt numFmtId="178" formatCode="0.0%"/>
    <numFmt numFmtId="179" formatCode="_-* #,##0.0000_-;\-* #,##0.0000_-;_-* &quot;-&quot;??_-;_-@_-"/>
    <numFmt numFmtId="180" formatCode="#,##0_ ;\-#,##0\ "/>
    <numFmt numFmtId="181" formatCode="mmmm\ d\,\ yyyy"/>
  </numFmts>
  <fonts count="39" x14ac:knownFonts="1">
    <font>
      <sz val="10"/>
      <name val="Arial"/>
    </font>
    <font>
      <sz val="10"/>
      <name val="Arial"/>
      <family val="2"/>
    </font>
    <font>
      <sz val="10"/>
      <name val="Arial"/>
      <family val="2"/>
    </font>
    <font>
      <sz val="10"/>
      <color indexed="8"/>
      <name val="MS Sans Serif"/>
      <family val="2"/>
    </font>
    <font>
      <u/>
      <sz val="10"/>
      <color indexed="12"/>
      <name val="Arial"/>
      <family val="2"/>
    </font>
    <font>
      <sz val="8"/>
      <name val="Arial"/>
      <family val="2"/>
    </font>
    <font>
      <b/>
      <u/>
      <sz val="12"/>
      <name val="Arial"/>
      <family val="2"/>
    </font>
    <font>
      <sz val="12"/>
      <name val="Arial"/>
      <family val="2"/>
    </font>
    <font>
      <u/>
      <sz val="12"/>
      <color indexed="12"/>
      <name val="Arial"/>
      <family val="2"/>
    </font>
    <font>
      <b/>
      <u/>
      <sz val="12"/>
      <name val="Arial"/>
      <family val="2"/>
    </font>
    <font>
      <b/>
      <sz val="10"/>
      <name val="Arial"/>
      <family val="2"/>
    </font>
    <font>
      <sz val="10"/>
      <color indexed="9"/>
      <name val="Arial"/>
      <family val="2"/>
    </font>
    <font>
      <sz val="10"/>
      <color indexed="22"/>
      <name val="Arial"/>
      <family val="2"/>
    </font>
    <font>
      <b/>
      <sz val="10"/>
      <name val="Arial"/>
      <family val="2"/>
    </font>
    <font>
      <sz val="10"/>
      <color indexed="10"/>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b/>
      <u/>
      <sz val="10"/>
      <color indexed="12"/>
      <name val="Arial"/>
      <family val="2"/>
    </font>
    <font>
      <b/>
      <sz val="10"/>
      <color indexed="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ck">
        <color indexed="64"/>
      </top>
      <bottom/>
      <diagonal/>
    </border>
    <border>
      <left/>
      <right/>
      <top/>
      <bottom style="medium">
        <color indexed="64"/>
      </bottom>
      <diagonal/>
    </border>
    <border>
      <left/>
      <right/>
      <top/>
      <bottom style="thick">
        <color indexed="64"/>
      </bottom>
      <diagonal/>
    </border>
    <border>
      <left style="thin">
        <color indexed="64"/>
      </left>
      <right/>
      <top/>
      <bottom/>
      <diagonal/>
    </border>
    <border>
      <left style="thin">
        <color indexed="64"/>
      </left>
      <right/>
      <top style="thin">
        <color indexed="64"/>
      </top>
      <bottom/>
      <diagonal/>
    </border>
    <border>
      <left/>
      <right/>
      <top style="medium">
        <color indexed="64"/>
      </top>
      <bottom/>
      <diagonal/>
    </border>
  </borders>
  <cellStyleXfs count="61">
    <xf numFmtId="0" fontId="0" fillId="0" borderId="0"/>
    <xf numFmtId="0" fontId="2" fillId="0" borderId="0"/>
    <xf numFmtId="0" fontId="3" fillId="0" borderId="0"/>
    <xf numFmtId="0" fontId="3" fillId="0" borderId="0"/>
    <xf numFmtId="0" fontId="1" fillId="0" borderId="0"/>
    <xf numFmtId="0" fontId="1" fillId="0" borderId="0"/>
    <xf numFmtId="0" fontId="3" fillId="0" borderId="0"/>
    <xf numFmtId="0" fontId="3"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3" fillId="0" borderId="0"/>
    <xf numFmtId="0" fontId="4"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181" fontId="1" fillId="0" borderId="0"/>
    <xf numFmtId="0" fontId="2" fillId="0" borderId="0"/>
    <xf numFmtId="0" fontId="5" fillId="0" borderId="0"/>
    <xf numFmtId="0" fontId="1" fillId="0" borderId="0"/>
    <xf numFmtId="0" fontId="1" fillId="0" borderId="0"/>
    <xf numFmtId="0" fontId="1" fillId="0" borderId="0"/>
    <xf numFmtId="0" fontId="1" fillId="23" borderId="7" applyNumberFormat="0" applyFont="0" applyAlignment="0" applyProtection="0"/>
    <xf numFmtId="0" fontId="35" fillId="20" borderId="8" applyNumberFormat="0" applyAlignment="0" applyProtection="0"/>
    <xf numFmtId="9" fontId="1" fillId="0" borderId="0" applyFont="0" applyFill="0" applyBorder="0" applyAlignment="0" applyProtection="0"/>
    <xf numFmtId="9" fontId="22" fillId="0" borderId="0" applyFont="0" applyFill="0" applyBorder="0" applyAlignment="0" applyProtection="0"/>
    <xf numFmtId="0" fontId="1" fillId="0" borderId="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6">
    <xf numFmtId="0" fontId="0" fillId="0" borderId="0" xfId="0"/>
    <xf numFmtId="0" fontId="6" fillId="24" borderId="0" xfId="0" applyFont="1" applyFill="1"/>
    <xf numFmtId="0" fontId="7" fillId="24" borderId="0" xfId="0" applyFont="1" applyFill="1"/>
    <xf numFmtId="0" fontId="7" fillId="24" borderId="0" xfId="0" applyFont="1" applyFill="1" applyAlignment="1">
      <alignment wrapText="1"/>
    </xf>
    <xf numFmtId="0" fontId="8" fillId="24" borderId="0" xfId="43" applyFont="1" applyFill="1" applyAlignment="1" applyProtection="1">
      <alignment vertical="center"/>
    </xf>
    <xf numFmtId="0" fontId="7" fillId="24" borderId="0" xfId="0" applyFont="1" applyFill="1" applyAlignment="1">
      <alignment vertical="center"/>
    </xf>
    <xf numFmtId="0" fontId="7" fillId="24" borderId="0" xfId="0" applyFont="1" applyFill="1" applyAlignment="1">
      <alignment vertical="center" wrapText="1"/>
    </xf>
    <xf numFmtId="0" fontId="7" fillId="24" borderId="0" xfId="51" applyFont="1" applyFill="1" applyBorder="1" applyAlignment="1">
      <alignment vertical="top"/>
    </xf>
    <xf numFmtId="0" fontId="7" fillId="24" borderId="0" xfId="51" applyFont="1" applyFill="1" applyBorder="1" applyAlignment="1">
      <alignment horizontal="left" vertical="top" wrapText="1"/>
    </xf>
    <xf numFmtId="0" fontId="7" fillId="24" borderId="0" xfId="51" applyFont="1" applyFill="1" applyBorder="1" applyAlignment="1">
      <alignment horizontal="center" vertical="top"/>
    </xf>
    <xf numFmtId="0" fontId="7" fillId="24" borderId="0" xfId="51" applyFont="1" applyFill="1" applyBorder="1" applyAlignment="1">
      <alignment horizontal="center" vertical="top" wrapText="1"/>
    </xf>
    <xf numFmtId="0" fontId="8" fillId="24" borderId="0" xfId="43" applyFont="1" applyFill="1" applyAlignment="1" applyProtection="1">
      <alignment vertical="center" wrapText="1"/>
    </xf>
    <xf numFmtId="0" fontId="7" fillId="24" borderId="0" xfId="51" applyFont="1" applyFill="1" applyBorder="1" applyAlignment="1">
      <alignment horizontal="left" vertical="top" wrapText="1" indent="2"/>
    </xf>
    <xf numFmtId="0" fontId="1" fillId="25" borderId="0" xfId="51" applyFill="1" applyBorder="1"/>
    <xf numFmtId="0" fontId="4" fillId="25" borderId="10" xfId="43" applyFill="1" applyBorder="1" applyAlignment="1" applyProtection="1"/>
    <xf numFmtId="0" fontId="1" fillId="25" borderId="0" xfId="51" applyFill="1"/>
    <xf numFmtId="165" fontId="1" fillId="25" borderId="0" xfId="51" applyNumberFormat="1" applyFill="1"/>
    <xf numFmtId="167" fontId="1" fillId="25" borderId="0" xfId="51" applyNumberFormat="1" applyFill="1"/>
    <xf numFmtId="0" fontId="10" fillId="25" borderId="11" xfId="51" applyFont="1" applyFill="1" applyBorder="1" applyAlignment="1">
      <alignment horizontal="center" vertical="top" wrapText="1"/>
    </xf>
    <xf numFmtId="0" fontId="10" fillId="25" borderId="11" xfId="51" applyFont="1" applyFill="1" applyBorder="1" applyAlignment="1">
      <alignment vertical="top" wrapText="1"/>
    </xf>
    <xf numFmtId="0" fontId="1" fillId="25" borderId="11" xfId="51" applyFill="1" applyBorder="1"/>
    <xf numFmtId="165" fontId="10" fillId="25" borderId="11" xfId="51" applyNumberFormat="1" applyFont="1" applyFill="1" applyBorder="1" applyAlignment="1">
      <alignment horizontal="right"/>
    </xf>
    <xf numFmtId="167" fontId="10" fillId="25" borderId="11" xfId="51" applyNumberFormat="1" applyFont="1" applyFill="1" applyBorder="1" applyAlignment="1">
      <alignment horizontal="right"/>
    </xf>
    <xf numFmtId="165" fontId="10" fillId="25" borderId="11" xfId="51" quotePrefix="1" applyNumberFormat="1" applyFont="1" applyFill="1" applyBorder="1" applyAlignment="1">
      <alignment horizontal="right"/>
    </xf>
    <xf numFmtId="0" fontId="1" fillId="25" borderId="0" xfId="51" applyNumberFormat="1" applyFill="1" applyAlignment="1">
      <alignment vertical="top" wrapText="1"/>
    </xf>
    <xf numFmtId="0" fontId="10" fillId="25" borderId="0" xfId="51" applyNumberFormat="1" applyFont="1" applyFill="1" applyAlignment="1">
      <alignment vertical="top" wrapText="1"/>
    </xf>
    <xf numFmtId="0" fontId="10" fillId="25" borderId="0" xfId="51" applyNumberFormat="1" applyFont="1" applyFill="1" applyAlignment="1">
      <alignment horizontal="right" vertical="top" wrapText="1"/>
    </xf>
    <xf numFmtId="0" fontId="1" fillId="25" borderId="10" xfId="51" applyFill="1" applyBorder="1"/>
    <xf numFmtId="172" fontId="11" fillId="25" borderId="10" xfId="51" applyNumberFormat="1" applyFont="1" applyFill="1" applyBorder="1"/>
    <xf numFmtId="167" fontId="11" fillId="25" borderId="10" xfId="51" applyNumberFormat="1" applyFont="1" applyFill="1" applyBorder="1"/>
    <xf numFmtId="0" fontId="0" fillId="25" borderId="0" xfId="0" applyFill="1"/>
    <xf numFmtId="173" fontId="1" fillId="25" borderId="0" xfId="51" applyNumberFormat="1" applyFill="1" applyAlignment="1">
      <alignment horizontal="right"/>
    </xf>
    <xf numFmtId="165" fontId="1" fillId="25" borderId="0" xfId="51" applyNumberFormat="1" applyFill="1" applyAlignment="1">
      <alignment horizontal="right"/>
    </xf>
    <xf numFmtId="173" fontId="1" fillId="25" borderId="0" xfId="51" applyNumberFormat="1" applyFill="1" applyBorder="1" applyAlignment="1">
      <alignment horizontal="right"/>
    </xf>
    <xf numFmtId="173" fontId="12" fillId="25" borderId="0" xfId="51" applyNumberFormat="1" applyFont="1" applyFill="1" applyBorder="1" applyAlignment="1">
      <alignment horizontal="right"/>
    </xf>
    <xf numFmtId="165" fontId="12" fillId="25" borderId="0" xfId="51" applyNumberFormat="1" applyFont="1" applyFill="1" applyBorder="1" applyAlignment="1">
      <alignment horizontal="right"/>
    </xf>
    <xf numFmtId="0" fontId="1" fillId="25" borderId="0" xfId="51" applyFill="1" applyAlignment="1">
      <alignment horizontal="left" indent="2"/>
    </xf>
    <xf numFmtId="0" fontId="1" fillId="25" borderId="0" xfId="51" applyFont="1" applyFill="1"/>
    <xf numFmtId="0" fontId="10" fillId="25" borderId="0" xfId="51" applyFont="1" applyFill="1"/>
    <xf numFmtId="173" fontId="10" fillId="25" borderId="0" xfId="51" applyNumberFormat="1" applyFont="1" applyFill="1" applyAlignment="1">
      <alignment horizontal="right"/>
    </xf>
    <xf numFmtId="0" fontId="2" fillId="25" borderId="0" xfId="51" applyFont="1" applyFill="1"/>
    <xf numFmtId="173" fontId="0" fillId="25" borderId="0" xfId="0" applyNumberFormat="1" applyFill="1"/>
    <xf numFmtId="0" fontId="2" fillId="25" borderId="0" xfId="51" applyFont="1" applyFill="1" applyBorder="1"/>
    <xf numFmtId="0" fontId="2" fillId="25" borderId="0" xfId="51" applyFont="1" applyFill="1" applyAlignment="1">
      <alignment horizontal="left" indent="1"/>
    </xf>
    <xf numFmtId="173" fontId="10" fillId="25" borderId="0" xfId="0" applyNumberFormat="1" applyFont="1" applyFill="1"/>
    <xf numFmtId="173" fontId="2" fillId="25" borderId="0" xfId="0" applyNumberFormat="1" applyFont="1" applyFill="1"/>
    <xf numFmtId="0" fontId="10" fillId="25" borderId="0" xfId="51" applyFont="1" applyFill="1" applyBorder="1"/>
    <xf numFmtId="164" fontId="10" fillId="25" borderId="0" xfId="35" applyNumberFormat="1" applyFont="1" applyFill="1" applyBorder="1"/>
    <xf numFmtId="0" fontId="2" fillId="25" borderId="0" xfId="51" applyFont="1" applyFill="1" applyAlignment="1">
      <alignment horizontal="left" indent="2"/>
    </xf>
    <xf numFmtId="0" fontId="10" fillId="25" borderId="0" xfId="51" applyFont="1" applyFill="1" applyAlignment="1">
      <alignment horizontal="left" indent="1"/>
    </xf>
    <xf numFmtId="165" fontId="1" fillId="25" borderId="0" xfId="51" applyNumberFormat="1" applyFill="1" applyBorder="1"/>
    <xf numFmtId="168" fontId="1" fillId="25" borderId="0" xfId="51" applyNumberFormat="1" applyFill="1"/>
    <xf numFmtId="172" fontId="11" fillId="25" borderId="0" xfId="51" applyNumberFormat="1" applyFont="1" applyFill="1" applyBorder="1"/>
    <xf numFmtId="177" fontId="1" fillId="25" borderId="0" xfId="51" applyNumberFormat="1" applyFill="1" applyAlignment="1">
      <alignment horizontal="right"/>
    </xf>
    <xf numFmtId="0" fontId="1" fillId="25" borderId="0" xfId="51" applyFill="1" applyAlignment="1">
      <alignment horizontal="left"/>
    </xf>
    <xf numFmtId="176" fontId="1" fillId="25" borderId="0" xfId="51" applyNumberFormat="1" applyFill="1" applyAlignment="1">
      <alignment horizontal="right"/>
    </xf>
    <xf numFmtId="0" fontId="1" fillId="25" borderId="0" xfId="51" applyFill="1" applyAlignment="1">
      <alignment horizontal="left" indent="1"/>
    </xf>
    <xf numFmtId="174" fontId="1" fillId="25" borderId="0" xfId="51" applyNumberFormat="1" applyFill="1" applyAlignment="1">
      <alignment horizontal="right"/>
    </xf>
    <xf numFmtId="0" fontId="10" fillId="25" borderId="0" xfId="51" applyFont="1" applyFill="1" applyAlignment="1">
      <alignment horizontal="left"/>
    </xf>
    <xf numFmtId="0" fontId="2" fillId="25" borderId="0" xfId="51" applyFont="1" applyFill="1" applyAlignment="1">
      <alignment horizontal="left"/>
    </xf>
    <xf numFmtId="165" fontId="2" fillId="25" borderId="0" xfId="51" applyNumberFormat="1" applyFont="1" applyFill="1" applyAlignment="1">
      <alignment horizontal="right"/>
    </xf>
    <xf numFmtId="165" fontId="10" fillId="25" borderId="0" xfId="51" applyNumberFormat="1" applyFont="1" applyFill="1" applyBorder="1"/>
    <xf numFmtId="0" fontId="10" fillId="25" borderId="0" xfId="51" applyFont="1" applyFill="1" applyBorder="1" applyAlignment="1">
      <alignment horizontal="left" indent="1"/>
    </xf>
    <xf numFmtId="0" fontId="10" fillId="25" borderId="0" xfId="0" applyFont="1" applyFill="1"/>
    <xf numFmtId="0" fontId="2" fillId="25" borderId="0" xfId="0" applyFont="1" applyFill="1"/>
    <xf numFmtId="169" fontId="1" fillId="25" borderId="0" xfId="51" applyNumberFormat="1" applyFill="1"/>
    <xf numFmtId="0" fontId="1" fillId="25" borderId="0" xfId="51" applyFill="1" applyBorder="1" applyAlignment="1">
      <alignment horizontal="left"/>
    </xf>
    <xf numFmtId="0" fontId="10" fillId="25" borderId="0" xfId="0" applyFont="1" applyFill="1" applyBorder="1"/>
    <xf numFmtId="0" fontId="1" fillId="25" borderId="13" xfId="51" applyFill="1" applyBorder="1"/>
    <xf numFmtId="0" fontId="1" fillId="25" borderId="13" xfId="51" applyFill="1" applyBorder="1" applyAlignment="1">
      <alignment horizontal="left"/>
    </xf>
    <xf numFmtId="165" fontId="1" fillId="25" borderId="13" xfId="51" applyNumberFormat="1" applyFill="1" applyBorder="1"/>
    <xf numFmtId="173" fontId="1" fillId="25" borderId="13" xfId="51" applyNumberFormat="1" applyFill="1" applyBorder="1" applyAlignment="1">
      <alignment horizontal="right"/>
    </xf>
    <xf numFmtId="170" fontId="2" fillId="25" borderId="0" xfId="51" applyNumberFormat="1" applyFont="1" applyFill="1" applyBorder="1"/>
    <xf numFmtId="173" fontId="1" fillId="25" borderId="14" xfId="51" applyNumberFormat="1" applyFill="1" applyBorder="1" applyAlignment="1">
      <alignment horizontal="right"/>
    </xf>
    <xf numFmtId="0" fontId="1" fillId="0" borderId="0" xfId="51" applyFill="1"/>
    <xf numFmtId="0" fontId="10" fillId="0" borderId="0" xfId="51" applyFont="1" applyFill="1"/>
    <xf numFmtId="165" fontId="1" fillId="0" borderId="0" xfId="51" applyNumberFormat="1" applyFill="1"/>
    <xf numFmtId="167" fontId="1" fillId="0" borderId="0" xfId="51" applyNumberFormat="1" applyFill="1"/>
    <xf numFmtId="165" fontId="1" fillId="0" borderId="0" xfId="51" applyNumberFormat="1" applyFill="1" applyBorder="1"/>
    <xf numFmtId="168" fontId="1" fillId="0" borderId="0" xfId="51" applyNumberFormat="1" applyFill="1"/>
    <xf numFmtId="0" fontId="1" fillId="0" borderId="0" xfId="50" applyFill="1"/>
    <xf numFmtId="165" fontId="1" fillId="0" borderId="0" xfId="50" applyNumberFormat="1" applyFill="1"/>
    <xf numFmtId="178" fontId="1" fillId="0" borderId="0" xfId="55" applyNumberFormat="1" applyFill="1"/>
    <xf numFmtId="166" fontId="1" fillId="0" borderId="0" xfId="50" applyNumberFormat="1" applyFill="1"/>
    <xf numFmtId="165" fontId="1" fillId="0" borderId="0" xfId="50" applyNumberFormat="1" applyFill="1" applyBorder="1"/>
    <xf numFmtId="0" fontId="2" fillId="0" borderId="0" xfId="51" applyFont="1" applyFill="1"/>
    <xf numFmtId="173" fontId="1" fillId="0" borderId="0" xfId="51" applyNumberFormat="1" applyFill="1" applyAlignment="1">
      <alignment horizontal="right"/>
    </xf>
    <xf numFmtId="0" fontId="1" fillId="0" borderId="0" xfId="51" applyFill="1" applyBorder="1"/>
    <xf numFmtId="173" fontId="1" fillId="0" borderId="0" xfId="51" applyNumberFormat="1" applyFill="1"/>
    <xf numFmtId="0" fontId="2" fillId="0" borderId="0" xfId="50" applyFont="1" applyFill="1"/>
    <xf numFmtId="173" fontId="1" fillId="0" borderId="0" xfId="50" applyNumberFormat="1" applyFill="1" applyAlignment="1">
      <alignment horizontal="right"/>
    </xf>
    <xf numFmtId="0" fontId="1" fillId="0" borderId="0" xfId="50" applyFill="1" applyBorder="1"/>
    <xf numFmtId="173" fontId="1" fillId="0" borderId="0" xfId="50" applyNumberFormat="1" applyFill="1"/>
    <xf numFmtId="171" fontId="1" fillId="0" borderId="0" xfId="35" applyNumberFormat="1" applyFont="1" applyFill="1"/>
    <xf numFmtId="164" fontId="1" fillId="0" borderId="0" xfId="35" applyNumberFormat="1" applyFont="1" applyFill="1"/>
    <xf numFmtId="164" fontId="2" fillId="0" borderId="0" xfId="35" applyNumberFormat="1" applyFont="1" applyFill="1"/>
    <xf numFmtId="164" fontId="2" fillId="0" borderId="0" xfId="35" applyNumberFormat="1" applyFont="1" applyFill="1" applyBorder="1"/>
    <xf numFmtId="165" fontId="2" fillId="0" borderId="0" xfId="35" applyNumberFormat="1" applyFont="1" applyFill="1" applyAlignment="1">
      <alignment horizontal="right"/>
    </xf>
    <xf numFmtId="164" fontId="2" fillId="0" borderId="0" xfId="35" applyNumberFormat="1" applyFont="1" applyFill="1" applyAlignment="1">
      <alignment horizontal="right"/>
    </xf>
    <xf numFmtId="0" fontId="7" fillId="0" borderId="0" xfId="51" applyFont="1" applyFill="1" applyBorder="1" applyAlignment="1">
      <alignment horizontal="center" vertical="top" wrapText="1"/>
    </xf>
    <xf numFmtId="0" fontId="7" fillId="0" borderId="0" xfId="51" applyFont="1" applyFill="1" applyBorder="1" applyAlignment="1">
      <alignment horizontal="left" vertical="top" wrapText="1"/>
    </xf>
    <xf numFmtId="0" fontId="7" fillId="0" borderId="0" xfId="51" applyFont="1" applyFill="1" applyBorder="1" applyAlignment="1">
      <alignment vertical="top"/>
    </xf>
    <xf numFmtId="0" fontId="7" fillId="0" borderId="0" xfId="51" applyFont="1" applyFill="1" applyBorder="1" applyAlignment="1">
      <alignment horizontal="center" vertical="top"/>
    </xf>
    <xf numFmtId="0" fontId="7" fillId="0" borderId="0" xfId="0" applyFont="1" applyFill="1"/>
    <xf numFmtId="164" fontId="10" fillId="0" borderId="0" xfId="35" applyNumberFormat="1" applyFont="1" applyFill="1"/>
    <xf numFmtId="0" fontId="2" fillId="25" borderId="0" xfId="51" applyFont="1" applyFill="1" applyBorder="1" applyAlignment="1">
      <alignment horizontal="left" indent="2"/>
    </xf>
    <xf numFmtId="173" fontId="2" fillId="25" borderId="0" xfId="0" applyNumberFormat="1" applyFont="1" applyFill="1" applyBorder="1"/>
    <xf numFmtId="0" fontId="1" fillId="25" borderId="12" xfId="51" applyFill="1" applyBorder="1"/>
    <xf numFmtId="0" fontId="2" fillId="0" borderId="0" xfId="51" applyFont="1" applyFill="1" applyBorder="1" applyAlignment="1">
      <alignment horizontal="left" indent="2"/>
    </xf>
    <xf numFmtId="0" fontId="2" fillId="0" borderId="0" xfId="51" applyFont="1" applyFill="1" applyBorder="1"/>
    <xf numFmtId="173" fontId="2" fillId="0" borderId="0" xfId="0" applyNumberFormat="1" applyFont="1" applyFill="1" applyBorder="1"/>
    <xf numFmtId="0" fontId="9" fillId="24" borderId="0" xfId="51" applyFont="1" applyFill="1" applyBorder="1" applyAlignment="1"/>
    <xf numFmtId="0" fontId="1" fillId="25" borderId="0" xfId="51" applyFont="1" applyFill="1" applyBorder="1"/>
    <xf numFmtId="0" fontId="10" fillId="25" borderId="12" xfId="51" applyFont="1" applyFill="1" applyBorder="1"/>
    <xf numFmtId="0" fontId="2" fillId="25" borderId="12" xfId="51" applyFont="1" applyFill="1" applyBorder="1"/>
    <xf numFmtId="173" fontId="0" fillId="25" borderId="12" xfId="0" applyNumberFormat="1" applyFill="1" applyBorder="1"/>
    <xf numFmtId="0" fontId="10" fillId="25" borderId="16" xfId="51" applyFont="1" applyFill="1" applyBorder="1"/>
    <xf numFmtId="0" fontId="2" fillId="25" borderId="16" xfId="51" applyFont="1" applyFill="1" applyBorder="1" applyAlignment="1">
      <alignment horizontal="left" indent="1"/>
    </xf>
    <xf numFmtId="173" fontId="10" fillId="25" borderId="16" xfId="0" applyNumberFormat="1" applyFont="1" applyFill="1" applyBorder="1"/>
    <xf numFmtId="165" fontId="1" fillId="25" borderId="12" xfId="51" applyNumberFormat="1" applyFill="1" applyBorder="1"/>
    <xf numFmtId="0" fontId="10" fillId="25" borderId="0" xfId="51" applyFont="1" applyFill="1" applyBorder="1" applyAlignment="1">
      <alignment horizontal="center" vertical="top" wrapText="1"/>
    </xf>
    <xf numFmtId="0" fontId="10" fillId="25" borderId="0" xfId="51" applyFont="1" applyFill="1" applyBorder="1" applyAlignment="1">
      <alignment wrapText="1"/>
    </xf>
    <xf numFmtId="165" fontId="10" fillId="25" borderId="0" xfId="51" applyNumberFormat="1" applyFont="1" applyFill="1" applyBorder="1" applyAlignment="1">
      <alignment horizontal="right"/>
    </xf>
    <xf numFmtId="0" fontId="10" fillId="25" borderId="0" xfId="51" applyFont="1" applyFill="1" applyAlignment="1">
      <alignment wrapText="1"/>
    </xf>
    <xf numFmtId="174" fontId="10" fillId="25" borderId="0" xfId="51" applyNumberFormat="1" applyFont="1" applyFill="1" applyAlignment="1">
      <alignment horizontal="right"/>
    </xf>
    <xf numFmtId="174" fontId="1" fillId="25" borderId="12" xfId="51" applyNumberFormat="1" applyFill="1" applyBorder="1" applyAlignment="1">
      <alignment horizontal="right"/>
    </xf>
    <xf numFmtId="178" fontId="1" fillId="25" borderId="0" xfId="55" applyNumberFormat="1" applyFill="1" applyAlignment="1">
      <alignment horizontal="right"/>
    </xf>
    <xf numFmtId="178" fontId="10" fillId="25" borderId="0" xfId="55" applyNumberFormat="1" applyFont="1" applyFill="1" applyAlignment="1">
      <alignment horizontal="right"/>
    </xf>
    <xf numFmtId="178" fontId="1" fillId="25" borderId="12" xfId="55" applyNumberFormat="1" applyFill="1" applyBorder="1" applyAlignment="1">
      <alignment horizontal="right"/>
    </xf>
    <xf numFmtId="164" fontId="2" fillId="25" borderId="12" xfId="35" applyNumberFormat="1" applyFont="1" applyFill="1" applyBorder="1"/>
    <xf numFmtId="0" fontId="4" fillId="25" borderId="0" xfId="43" applyFill="1" applyBorder="1" applyAlignment="1" applyProtection="1"/>
    <xf numFmtId="165" fontId="2" fillId="25" borderId="12" xfId="35" applyNumberFormat="1" applyFont="1" applyFill="1" applyBorder="1" applyAlignment="1">
      <alignment horizontal="right"/>
    </xf>
    <xf numFmtId="164" fontId="2" fillId="25" borderId="0" xfId="35" applyNumberFormat="1" applyFont="1" applyFill="1" applyBorder="1"/>
    <xf numFmtId="0" fontId="10" fillId="25" borderId="0" xfId="51" applyFont="1" applyFill="1" applyBorder="1" applyAlignment="1">
      <alignment horizontal="center" wrapText="1"/>
    </xf>
    <xf numFmtId="164" fontId="2" fillId="25" borderId="0" xfId="35" applyNumberFormat="1" applyFont="1" applyFill="1"/>
    <xf numFmtId="165" fontId="10" fillId="25" borderId="0" xfId="35" applyNumberFormat="1" applyFont="1" applyFill="1" applyAlignment="1">
      <alignment horizontal="right"/>
    </xf>
    <xf numFmtId="165" fontId="10" fillId="25" borderId="0" xfId="35" quotePrefix="1" applyNumberFormat="1" applyFont="1" applyFill="1" applyAlignment="1">
      <alignment horizontal="right"/>
    </xf>
    <xf numFmtId="164" fontId="10" fillId="25" borderId="0" xfId="43" applyNumberFormat="1" applyFont="1" applyFill="1" applyAlignment="1" applyProtection="1">
      <alignment vertical="justify"/>
    </xf>
    <xf numFmtId="164" fontId="15" fillId="25" borderId="0" xfId="35" applyNumberFormat="1" applyFont="1" applyFill="1" applyBorder="1"/>
    <xf numFmtId="0" fontId="10" fillId="25" borderId="0" xfId="51" applyNumberFormat="1" applyFont="1" applyFill="1" applyBorder="1" applyAlignment="1">
      <alignment horizontal="right" vertical="top" wrapText="1"/>
    </xf>
    <xf numFmtId="0" fontId="10" fillId="25" borderId="0" xfId="51" applyNumberFormat="1" applyFont="1" applyFill="1" applyBorder="1" applyAlignment="1">
      <alignment horizontal="right" vertical="top"/>
    </xf>
    <xf numFmtId="164" fontId="10" fillId="25" borderId="0" xfId="35" applyNumberFormat="1" applyFont="1" applyFill="1"/>
    <xf numFmtId="0" fontId="10" fillId="25" borderId="0" xfId="52" applyFont="1" applyFill="1" applyAlignment="1">
      <alignment horizontal="left"/>
    </xf>
    <xf numFmtId="164" fontId="10" fillId="25" borderId="0" xfId="35" applyNumberFormat="1" applyFont="1" applyFill="1" applyAlignment="1">
      <alignment horizontal="right" wrapText="1"/>
    </xf>
    <xf numFmtId="3" fontId="2" fillId="25" borderId="0" xfId="51" applyNumberFormat="1" applyFont="1" applyFill="1" applyAlignment="1">
      <alignment horizontal="left" indent="1"/>
    </xf>
    <xf numFmtId="0" fontId="1" fillId="25" borderId="0" xfId="51" applyFont="1" applyFill="1" applyAlignment="1">
      <alignment horizontal="left" indent="1"/>
    </xf>
    <xf numFmtId="0" fontId="10" fillId="25" borderId="0" xfId="51" applyFont="1" applyFill="1" applyAlignment="1"/>
    <xf numFmtId="3" fontId="10" fillId="25" borderId="0" xfId="51" applyNumberFormat="1" applyFont="1" applyFill="1" applyAlignment="1">
      <alignment horizontal="left" indent="1"/>
    </xf>
    <xf numFmtId="173" fontId="2" fillId="25" borderId="0" xfId="51" applyNumberFormat="1" applyFont="1" applyFill="1" applyAlignment="1">
      <alignment horizontal="right"/>
    </xf>
    <xf numFmtId="0" fontId="2" fillId="25" borderId="0" xfId="52" applyFont="1" applyFill="1" applyAlignment="1">
      <alignment horizontal="left" indent="1"/>
    </xf>
    <xf numFmtId="3" fontId="2" fillId="25" borderId="0" xfId="51" applyNumberFormat="1" applyFont="1" applyFill="1" applyAlignment="1">
      <alignment horizontal="left"/>
    </xf>
    <xf numFmtId="0" fontId="2" fillId="25" borderId="12" xfId="51" applyFont="1" applyFill="1" applyBorder="1" applyAlignment="1"/>
    <xf numFmtId="164" fontId="2" fillId="25" borderId="12" xfId="35" applyNumberFormat="1" applyFont="1" applyFill="1" applyBorder="1" applyAlignment="1">
      <alignment horizontal="right" wrapText="1"/>
    </xf>
    <xf numFmtId="164" fontId="10" fillId="25" borderId="0" xfId="43" applyNumberFormat="1" applyFont="1" applyFill="1" applyAlignment="1" applyProtection="1">
      <alignment horizontal="center" vertical="justify"/>
    </xf>
    <xf numFmtId="0" fontId="1" fillId="25" borderId="0" xfId="51" applyFont="1" applyFill="1" applyAlignment="1">
      <alignment horizontal="left" indent="2"/>
    </xf>
    <xf numFmtId="0" fontId="2" fillId="25" borderId="12" xfId="51" applyFont="1" applyFill="1" applyBorder="1" applyAlignment="1">
      <alignment horizontal="left" indent="1"/>
    </xf>
    <xf numFmtId="164" fontId="10" fillId="25" borderId="12" xfId="35" applyNumberFormat="1" applyFont="1" applyFill="1" applyBorder="1" applyAlignment="1">
      <alignment horizontal="right" wrapText="1"/>
    </xf>
    <xf numFmtId="173" fontId="1" fillId="25" borderId="12" xfId="51" applyNumberFormat="1" applyFill="1" applyBorder="1" applyAlignment="1">
      <alignment horizontal="right"/>
    </xf>
    <xf numFmtId="174" fontId="1" fillId="25" borderId="0" xfId="51" applyNumberFormat="1" applyFill="1"/>
    <xf numFmtId="174" fontId="10" fillId="25" borderId="0" xfId="51" applyNumberFormat="1" applyFont="1" applyFill="1"/>
    <xf numFmtId="178" fontId="1" fillId="25" borderId="0" xfId="55" applyNumberFormat="1" applyFill="1"/>
    <xf numFmtId="178" fontId="10" fillId="25" borderId="0" xfId="55" applyNumberFormat="1" applyFont="1" applyFill="1"/>
    <xf numFmtId="0" fontId="0" fillId="25" borderId="0" xfId="0" applyFill="1" applyAlignment="1">
      <alignment horizontal="left" indent="2"/>
    </xf>
    <xf numFmtId="0" fontId="0" fillId="25" borderId="0" xfId="0" applyFill="1" applyAlignment="1">
      <alignment horizontal="left"/>
    </xf>
    <xf numFmtId="0" fontId="10" fillId="25" borderId="16" xfId="51" applyFont="1" applyFill="1" applyBorder="1" applyAlignment="1">
      <alignment horizontal="left"/>
    </xf>
    <xf numFmtId="0" fontId="2" fillId="25" borderId="16" xfId="51" applyFont="1" applyFill="1" applyBorder="1"/>
    <xf numFmtId="173" fontId="2" fillId="25" borderId="16" xfId="0" applyNumberFormat="1" applyFont="1" applyFill="1" applyBorder="1"/>
    <xf numFmtId="173" fontId="10" fillId="25" borderId="0" xfId="0" applyNumberFormat="1" applyFont="1" applyFill="1" applyBorder="1"/>
    <xf numFmtId="0" fontId="1" fillId="25" borderId="0" xfId="51" applyFont="1" applyFill="1" applyBorder="1" applyAlignment="1">
      <alignment horizontal="left" indent="2"/>
    </xf>
    <xf numFmtId="173" fontId="1" fillId="25" borderId="0" xfId="0" applyNumberFormat="1" applyFont="1" applyFill="1" applyBorder="1"/>
    <xf numFmtId="0" fontId="10" fillId="25" borderId="12" xfId="51" applyFont="1" applyFill="1" applyBorder="1" applyAlignment="1">
      <alignment horizontal="left" indent="1"/>
    </xf>
    <xf numFmtId="173" fontId="10" fillId="25" borderId="12" xfId="0" applyNumberFormat="1" applyFont="1" applyFill="1" applyBorder="1"/>
    <xf numFmtId="0" fontId="2" fillId="25" borderId="12" xfId="51" applyFont="1" applyFill="1" applyBorder="1" applyAlignment="1">
      <alignment horizontal="left" indent="2"/>
    </xf>
    <xf numFmtId="173" fontId="2" fillId="25" borderId="12" xfId="0" applyNumberFormat="1" applyFont="1" applyFill="1" applyBorder="1"/>
    <xf numFmtId="0" fontId="1" fillId="25" borderId="0" xfId="50" applyFill="1"/>
    <xf numFmtId="165" fontId="1" fillId="25" borderId="0" xfId="50" applyNumberFormat="1" applyFill="1"/>
    <xf numFmtId="0" fontId="10" fillId="25" borderId="11" xfId="50" applyFont="1" applyFill="1" applyBorder="1" applyAlignment="1">
      <alignment horizontal="center" vertical="top" wrapText="1"/>
    </xf>
    <xf numFmtId="0" fontId="10" fillId="25" borderId="11" xfId="50" applyFont="1" applyFill="1" applyBorder="1" applyAlignment="1">
      <alignment vertical="top" wrapText="1"/>
    </xf>
    <xf numFmtId="0" fontId="1" fillId="25" borderId="11" xfId="50" applyFill="1" applyBorder="1"/>
    <xf numFmtId="165" fontId="10" fillId="25" borderId="11" xfId="50" applyNumberFormat="1" applyFont="1" applyFill="1" applyBorder="1" applyAlignment="1">
      <alignment horizontal="right"/>
    </xf>
    <xf numFmtId="165" fontId="10" fillId="25" borderId="11" xfId="50" quotePrefix="1" applyNumberFormat="1" applyFont="1" applyFill="1" applyBorder="1" applyAlignment="1">
      <alignment horizontal="right"/>
    </xf>
    <xf numFmtId="0" fontId="10" fillId="25" borderId="0" xfId="50" applyNumberFormat="1" applyFont="1" applyFill="1" applyAlignment="1">
      <alignment horizontal="center" vertical="top" wrapText="1"/>
    </xf>
    <xf numFmtId="0" fontId="10" fillId="25" borderId="0" xfId="50" applyFont="1" applyFill="1" applyBorder="1"/>
    <xf numFmtId="0" fontId="1" fillId="25" borderId="0" xfId="50" applyNumberFormat="1" applyFill="1" applyAlignment="1">
      <alignment vertical="top" wrapText="1"/>
    </xf>
    <xf numFmtId="0" fontId="10" fillId="25" borderId="0" xfId="50" applyNumberFormat="1" applyFont="1" applyFill="1" applyAlignment="1">
      <alignment horizontal="right" vertical="top" wrapText="1"/>
    </xf>
    <xf numFmtId="0" fontId="1" fillId="25" borderId="10" xfId="50" applyFill="1" applyBorder="1"/>
    <xf numFmtId="172" fontId="11" fillId="25" borderId="10" xfId="50" applyNumberFormat="1" applyFont="1" applyFill="1" applyBorder="1"/>
    <xf numFmtId="0" fontId="1" fillId="25" borderId="0" xfId="50" applyFill="1" applyBorder="1"/>
    <xf numFmtId="172" fontId="11" fillId="25" borderId="0" xfId="50" applyNumberFormat="1" applyFont="1" applyFill="1" applyBorder="1"/>
    <xf numFmtId="173" fontId="1" fillId="25" borderId="0" xfId="50" applyNumberFormat="1" applyFill="1" applyAlignment="1">
      <alignment horizontal="right"/>
    </xf>
    <xf numFmtId="0" fontId="1" fillId="25" borderId="0" xfId="50" applyFont="1" applyFill="1" applyAlignment="1">
      <alignment horizontal="left" indent="1"/>
    </xf>
    <xf numFmtId="173" fontId="1" fillId="25" borderId="0" xfId="35" applyNumberFormat="1" applyFill="1" applyAlignment="1">
      <alignment horizontal="right"/>
    </xf>
    <xf numFmtId="0" fontId="1" fillId="25" borderId="0" xfId="50" applyFont="1" applyFill="1"/>
    <xf numFmtId="0" fontId="1" fillId="25" borderId="0" xfId="50" applyFill="1" applyAlignment="1">
      <alignment horizontal="left" indent="1"/>
    </xf>
    <xf numFmtId="173" fontId="1" fillId="25" borderId="0" xfId="50" quotePrefix="1" applyNumberFormat="1" applyFont="1" applyFill="1" applyAlignment="1">
      <alignment horizontal="right"/>
    </xf>
    <xf numFmtId="0" fontId="10" fillId="25" borderId="13" xfId="50" applyFont="1" applyFill="1" applyBorder="1"/>
    <xf numFmtId="164" fontId="10" fillId="25" borderId="13" xfId="35" applyNumberFormat="1" applyFont="1" applyFill="1" applyBorder="1"/>
    <xf numFmtId="175" fontId="10" fillId="25" borderId="13" xfId="35" applyNumberFormat="1" applyFont="1" applyFill="1" applyBorder="1"/>
    <xf numFmtId="0" fontId="10" fillId="25" borderId="0" xfId="50" applyFont="1" applyFill="1"/>
    <xf numFmtId="0" fontId="10" fillId="25" borderId="10" xfId="51" applyFont="1" applyFill="1" applyBorder="1"/>
    <xf numFmtId="170" fontId="10" fillId="25" borderId="0" xfId="51" applyNumberFormat="1" applyFont="1" applyFill="1" applyBorder="1"/>
    <xf numFmtId="175" fontId="1" fillId="25" borderId="0" xfId="51" applyNumberFormat="1" applyFill="1" applyAlignment="1">
      <alignment horizontal="right"/>
    </xf>
    <xf numFmtId="0" fontId="0" fillId="25" borderId="0" xfId="0" applyFill="1" applyAlignment="1">
      <alignment horizontal="left" indent="1"/>
    </xf>
    <xf numFmtId="165" fontId="10" fillId="25" borderId="0" xfId="51" applyNumberFormat="1" applyFont="1" applyFill="1"/>
    <xf numFmtId="165" fontId="1" fillId="25" borderId="0" xfId="50" applyNumberFormat="1" applyFill="1" applyBorder="1"/>
    <xf numFmtId="0" fontId="10" fillId="25" borderId="0" xfId="50" applyNumberFormat="1" applyFont="1" applyFill="1" applyAlignment="1">
      <alignment vertical="top" wrapText="1"/>
    </xf>
    <xf numFmtId="173" fontId="11" fillId="25" borderId="0" xfId="50" applyNumberFormat="1" applyFont="1" applyFill="1" applyAlignment="1">
      <alignment horizontal="right"/>
    </xf>
    <xf numFmtId="0" fontId="1" fillId="25" borderId="0" xfId="50" applyFill="1" applyAlignment="1">
      <alignment horizontal="left"/>
    </xf>
    <xf numFmtId="173" fontId="1" fillId="25" borderId="0" xfId="50" applyNumberFormat="1" applyFont="1" applyFill="1" applyAlignment="1">
      <alignment horizontal="right"/>
    </xf>
    <xf numFmtId="173" fontId="1" fillId="25" borderId="0" xfId="50" applyNumberFormat="1" applyFill="1" applyBorder="1" applyAlignment="1">
      <alignment horizontal="right"/>
    </xf>
    <xf numFmtId="0" fontId="2" fillId="25" borderId="0" xfId="50" applyFont="1" applyFill="1" applyBorder="1"/>
    <xf numFmtId="0" fontId="2" fillId="25" borderId="0" xfId="50" applyFont="1" applyFill="1"/>
    <xf numFmtId="0" fontId="2" fillId="25" borderId="0" xfId="50" applyFont="1" applyFill="1" applyAlignment="1">
      <alignment horizontal="left"/>
    </xf>
    <xf numFmtId="0" fontId="2" fillId="25" borderId="0" xfId="50" applyFont="1" applyFill="1" applyAlignment="1">
      <alignment horizontal="left" indent="1"/>
    </xf>
    <xf numFmtId="0" fontId="2" fillId="25" borderId="0" xfId="50" applyFont="1" applyFill="1" applyAlignment="1">
      <alignment horizontal="left" indent="2"/>
    </xf>
    <xf numFmtId="0" fontId="1" fillId="25" borderId="0" xfId="50" applyFill="1" applyAlignment="1">
      <alignment horizontal="left" indent="2"/>
    </xf>
    <xf numFmtId="0" fontId="2" fillId="25" borderId="13" xfId="50" applyFont="1" applyFill="1" applyBorder="1"/>
    <xf numFmtId="173" fontId="2" fillId="25" borderId="13" xfId="50" applyNumberFormat="1" applyFont="1" applyFill="1" applyBorder="1" applyAlignment="1">
      <alignment horizontal="right"/>
    </xf>
    <xf numFmtId="173" fontId="1" fillId="25" borderId="14" xfId="51" applyNumberFormat="1" applyFill="1" applyBorder="1" applyAlignment="1">
      <alignment horizontal="left"/>
    </xf>
    <xf numFmtId="0" fontId="1" fillId="25" borderId="0" xfId="51" applyFont="1" applyFill="1" applyAlignment="1">
      <alignment horizontal="left" indent="4"/>
    </xf>
    <xf numFmtId="173" fontId="1" fillId="25" borderId="15" xfId="51" applyNumberFormat="1" applyFill="1" applyBorder="1" applyAlignment="1">
      <alignment horizontal="left"/>
    </xf>
    <xf numFmtId="0" fontId="10" fillId="25" borderId="0" xfId="50" applyFont="1" applyFill="1" applyAlignment="1"/>
    <xf numFmtId="0" fontId="1" fillId="25" borderId="0" xfId="50" applyFill="1" applyAlignment="1"/>
    <xf numFmtId="173" fontId="1" fillId="25" borderId="14" xfId="50" applyNumberFormat="1" applyFill="1" applyBorder="1" applyAlignment="1">
      <alignment horizontal="right"/>
    </xf>
    <xf numFmtId="175" fontId="1" fillId="25" borderId="0" xfId="50" applyNumberFormat="1" applyFill="1" applyAlignment="1">
      <alignment horizontal="right"/>
    </xf>
    <xf numFmtId="0" fontId="2" fillId="25" borderId="0" xfId="50" applyFont="1" applyFill="1" applyAlignment="1"/>
    <xf numFmtId="0" fontId="1" fillId="25" borderId="12" xfId="51" applyFont="1" applyFill="1" applyBorder="1"/>
    <xf numFmtId="165" fontId="1" fillId="25" borderId="12" xfId="51" applyNumberFormat="1" applyFont="1" applyFill="1" applyBorder="1"/>
    <xf numFmtId="0" fontId="13" fillId="25" borderId="16" xfId="51" applyFont="1" applyFill="1" applyBorder="1"/>
    <xf numFmtId="164" fontId="1" fillId="25" borderId="0" xfId="35" applyNumberFormat="1" applyFont="1" applyFill="1"/>
    <xf numFmtId="165" fontId="13" fillId="25" borderId="0" xfId="35" applyNumberFormat="1" applyFont="1" applyFill="1" applyAlignment="1">
      <alignment horizontal="right"/>
    </xf>
    <xf numFmtId="165" fontId="13" fillId="25" borderId="0" xfId="35" quotePrefix="1" applyNumberFormat="1" applyFont="1" applyFill="1" applyAlignment="1">
      <alignment horizontal="right"/>
    </xf>
    <xf numFmtId="164" fontId="1" fillId="25" borderId="0" xfId="35" applyNumberFormat="1" applyFont="1" applyFill="1" applyBorder="1"/>
    <xf numFmtId="164" fontId="13" fillId="25" borderId="0" xfId="43" applyNumberFormat="1" applyFont="1" applyFill="1" applyAlignment="1" applyProtection="1">
      <alignment vertical="justify" wrapText="1"/>
    </xf>
    <xf numFmtId="0" fontId="13" fillId="25" borderId="0" xfId="51" applyFont="1" applyFill="1" applyAlignment="1"/>
    <xf numFmtId="164" fontId="14" fillId="25" borderId="0" xfId="35" applyNumberFormat="1" applyFont="1" applyFill="1"/>
    <xf numFmtId="0" fontId="13" fillId="25" borderId="0" xfId="51" applyNumberFormat="1" applyFont="1" applyFill="1" applyAlignment="1">
      <alignment horizontal="right" vertical="top" wrapText="1"/>
    </xf>
    <xf numFmtId="0" fontId="13" fillId="25" borderId="0" xfId="51" applyNumberFormat="1" applyFont="1" applyFill="1" applyAlignment="1">
      <alignment horizontal="right" vertical="top"/>
    </xf>
    <xf numFmtId="3" fontId="13" fillId="25" borderId="0" xfId="51" applyNumberFormat="1" applyFont="1" applyFill="1"/>
    <xf numFmtId="0" fontId="13" fillId="25" borderId="0" xfId="51" applyFont="1" applyFill="1"/>
    <xf numFmtId="164" fontId="13" fillId="25" borderId="0" xfId="35" applyNumberFormat="1" applyFont="1" applyFill="1" applyAlignment="1">
      <alignment horizontal="right" wrapText="1"/>
    </xf>
    <xf numFmtId="164" fontId="13" fillId="25" borderId="0" xfId="35" applyNumberFormat="1" applyFont="1" applyFill="1" applyBorder="1"/>
    <xf numFmtId="164" fontId="1" fillId="25" borderId="0" xfId="35" applyNumberFormat="1" applyFont="1" applyFill="1" applyAlignment="1">
      <alignment horizontal="right" wrapText="1"/>
    </xf>
    <xf numFmtId="0" fontId="1" fillId="25" borderId="0" xfId="51" applyFont="1" applyFill="1" applyAlignment="1"/>
    <xf numFmtId="164" fontId="1" fillId="25" borderId="0" xfId="35" applyNumberFormat="1" applyFont="1" applyFill="1" applyAlignment="1">
      <alignment horizontal="left" indent="1"/>
    </xf>
    <xf numFmtId="0" fontId="1" fillId="25" borderId="12" xfId="51" applyFont="1" applyFill="1" applyBorder="1" applyAlignment="1">
      <alignment horizontal="left" indent="1"/>
    </xf>
    <xf numFmtId="164" fontId="1" fillId="25" borderId="12" xfId="35" applyNumberFormat="1" applyFont="1" applyFill="1" applyBorder="1" applyAlignment="1">
      <alignment horizontal="left" indent="1"/>
    </xf>
    <xf numFmtId="164" fontId="1" fillId="25" borderId="12" xfId="35" applyNumberFormat="1" applyFont="1" applyFill="1" applyBorder="1" applyAlignment="1">
      <alignment horizontal="right" wrapText="1"/>
    </xf>
    <xf numFmtId="0" fontId="13" fillId="25" borderId="0" xfId="51" applyFont="1" applyFill="1" applyBorder="1"/>
    <xf numFmtId="164" fontId="13" fillId="25" borderId="0" xfId="43" applyNumberFormat="1" applyFont="1" applyFill="1" applyAlignment="1" applyProtection="1">
      <alignment horizontal="center" vertical="justify"/>
    </xf>
    <xf numFmtId="164" fontId="13" fillId="25" borderId="0" xfId="35" applyNumberFormat="1" applyFont="1" applyFill="1"/>
    <xf numFmtId="43" fontId="13" fillId="25" borderId="0" xfId="35" applyNumberFormat="1" applyFont="1" applyFill="1" applyAlignment="1">
      <alignment horizontal="right" wrapText="1"/>
    </xf>
    <xf numFmtId="43" fontId="1" fillId="25" borderId="0" xfId="35" applyNumberFormat="1" applyFont="1" applyFill="1" applyAlignment="1">
      <alignment horizontal="right" wrapText="1"/>
    </xf>
    <xf numFmtId="164" fontId="1" fillId="25" borderId="12" xfId="35" applyNumberFormat="1" applyFont="1" applyFill="1" applyBorder="1"/>
    <xf numFmtId="43" fontId="1" fillId="25" borderId="12" xfId="35" applyNumberFormat="1" applyFont="1" applyFill="1" applyBorder="1" applyAlignment="1">
      <alignment horizontal="right" wrapText="1"/>
    </xf>
    <xf numFmtId="164" fontId="10" fillId="25" borderId="16" xfId="35" applyNumberFormat="1" applyFont="1" applyFill="1" applyBorder="1"/>
    <xf numFmtId="3" fontId="10" fillId="25" borderId="0" xfId="51" applyNumberFormat="1" applyFont="1" applyFill="1"/>
    <xf numFmtId="164" fontId="2" fillId="25" borderId="0" xfId="35" applyNumberFormat="1" applyFont="1" applyFill="1" applyAlignment="1">
      <alignment horizontal="right" wrapText="1"/>
    </xf>
    <xf numFmtId="164" fontId="10" fillId="25" borderId="0" xfId="43" applyNumberFormat="1" applyFont="1" applyFill="1" applyBorder="1" applyAlignment="1" applyProtection="1">
      <alignment horizontal="center" vertical="justify"/>
    </xf>
    <xf numFmtId="0" fontId="10" fillId="25" borderId="16" xfId="51" applyFont="1" applyFill="1" applyBorder="1" applyAlignment="1"/>
    <xf numFmtId="0" fontId="10" fillId="25" borderId="0" xfId="51" applyFont="1" applyFill="1" applyBorder="1" applyAlignment="1"/>
    <xf numFmtId="164" fontId="16" fillId="25" borderId="0" xfId="35" applyNumberFormat="1" applyFont="1" applyFill="1"/>
    <xf numFmtId="164" fontId="17" fillId="25" borderId="0" xfId="35" applyNumberFormat="1" applyFont="1" applyFill="1" applyAlignment="1"/>
    <xf numFmtId="0" fontId="2" fillId="25" borderId="0" xfId="51" applyFont="1" applyFill="1" applyBorder="1" applyAlignment="1">
      <alignment horizontal="left"/>
    </xf>
    <xf numFmtId="0" fontId="2" fillId="25" borderId="0" xfId="51" applyFont="1" applyFill="1" applyBorder="1" applyAlignment="1"/>
    <xf numFmtId="164" fontId="15" fillId="25" borderId="0" xfId="35" applyNumberFormat="1" applyFont="1" applyFill="1"/>
    <xf numFmtId="164" fontId="18" fillId="25" borderId="0" xfId="35" applyNumberFormat="1" applyFont="1" applyFill="1"/>
    <xf numFmtId="0" fontId="2" fillId="25" borderId="0" xfId="51" applyFont="1" applyFill="1" applyBorder="1" applyAlignment="1">
      <alignment horizontal="left" indent="1"/>
    </xf>
    <xf numFmtId="0" fontId="2" fillId="25" borderId="0" xfId="51" applyFont="1" applyFill="1" applyAlignment="1"/>
    <xf numFmtId="164" fontId="2" fillId="25" borderId="0" xfId="35" quotePrefix="1" applyNumberFormat="1" applyFont="1" applyFill="1" applyAlignment="1">
      <alignment horizontal="right" wrapText="1"/>
    </xf>
    <xf numFmtId="164" fontId="15" fillId="25" borderId="12" xfId="35" applyNumberFormat="1" applyFont="1" applyFill="1" applyBorder="1"/>
    <xf numFmtId="0" fontId="2" fillId="25" borderId="12" xfId="51" applyFont="1" applyFill="1" applyBorder="1" applyAlignment="1">
      <alignment horizontal="left"/>
    </xf>
    <xf numFmtId="0" fontId="10" fillId="25" borderId="0" xfId="51" applyFont="1" applyFill="1" applyBorder="1" applyAlignment="1">
      <alignment horizontal="left"/>
    </xf>
    <xf numFmtId="179" fontId="2" fillId="25" borderId="0" xfId="35" applyNumberFormat="1" applyFont="1" applyFill="1" applyAlignment="1">
      <alignment horizontal="right"/>
    </xf>
    <xf numFmtId="164" fontId="2" fillId="25" borderId="0" xfId="35" applyNumberFormat="1" applyFont="1" applyFill="1" applyAlignment="1">
      <alignment horizontal="right"/>
    </xf>
    <xf numFmtId="164" fontId="18" fillId="25" borderId="12" xfId="35" applyNumberFormat="1" applyFont="1" applyFill="1" applyBorder="1"/>
    <xf numFmtId="164" fontId="19" fillId="25" borderId="0" xfId="43" applyNumberFormat="1" applyFont="1" applyFill="1" applyAlignment="1" applyProtection="1">
      <alignment horizontal="center" vertical="justify"/>
    </xf>
    <xf numFmtId="164" fontId="20" fillId="25" borderId="0" xfId="35" applyNumberFormat="1" applyFont="1" applyFill="1"/>
    <xf numFmtId="3" fontId="10" fillId="25" borderId="0" xfId="51" applyNumberFormat="1" applyFont="1" applyFill="1" applyBorder="1" applyAlignment="1">
      <alignment horizontal="left"/>
    </xf>
    <xf numFmtId="3" fontId="2" fillId="25" borderId="0" xfId="51" applyNumberFormat="1" applyFont="1" applyFill="1" applyAlignment="1"/>
    <xf numFmtId="3" fontId="2" fillId="25" borderId="0" xfId="51" applyNumberFormat="1" applyFont="1" applyFill="1" applyBorder="1" applyAlignment="1">
      <alignment horizontal="left" indent="1"/>
    </xf>
    <xf numFmtId="3" fontId="10" fillId="25" borderId="0" xfId="51" applyNumberFormat="1" applyFont="1" applyFill="1" applyBorder="1" applyAlignment="1"/>
    <xf numFmtId="3" fontId="10" fillId="25" borderId="0" xfId="51" applyNumberFormat="1" applyFont="1" applyFill="1" applyAlignment="1"/>
    <xf numFmtId="3" fontId="10" fillId="25" borderId="0" xfId="51" applyNumberFormat="1" applyFont="1" applyFill="1" applyBorder="1" applyAlignment="1">
      <alignment horizontal="left" indent="1"/>
    </xf>
    <xf numFmtId="3" fontId="2" fillId="25" borderId="12" xfId="51" applyNumberFormat="1" applyFont="1" applyFill="1" applyBorder="1" applyAlignment="1"/>
    <xf numFmtId="3" fontId="2" fillId="25" borderId="12" xfId="51" applyNumberFormat="1" applyFont="1" applyFill="1" applyBorder="1" applyAlignment="1">
      <alignment horizontal="left" indent="1"/>
    </xf>
    <xf numFmtId="164" fontId="10" fillId="25" borderId="0" xfId="35" applyNumberFormat="1" applyFont="1" applyFill="1" applyAlignment="1"/>
    <xf numFmtId="164" fontId="10" fillId="25" borderId="0" xfId="35" applyNumberFormat="1" applyFont="1" applyFill="1" applyBorder="1" applyAlignment="1">
      <alignment horizontal="right"/>
    </xf>
    <xf numFmtId="164" fontId="10" fillId="25" borderId="0" xfId="35" applyNumberFormat="1" applyFont="1" applyFill="1" applyAlignment="1">
      <alignment horizontal="left" indent="2"/>
    </xf>
    <xf numFmtId="166" fontId="10" fillId="25" borderId="0" xfId="35" applyNumberFormat="1" applyFont="1" applyFill="1" applyBorder="1"/>
    <xf numFmtId="164" fontId="21" fillId="25" borderId="0" xfId="35" applyNumberFormat="1" applyFont="1" applyFill="1" applyAlignment="1">
      <alignment horizontal="left" indent="1"/>
    </xf>
    <xf numFmtId="166" fontId="2" fillId="25" borderId="0" xfId="35" applyNumberFormat="1" applyFont="1" applyFill="1" applyBorder="1"/>
    <xf numFmtId="164" fontId="2" fillId="25" borderId="0" xfId="35" applyNumberFormat="1" applyFont="1" applyFill="1" applyAlignment="1">
      <alignment horizontal="left" indent="1"/>
    </xf>
    <xf numFmtId="3" fontId="10" fillId="25" borderId="0" xfId="51" applyNumberFormat="1" applyFont="1" applyFill="1" applyAlignment="1">
      <alignment horizontal="left"/>
    </xf>
    <xf numFmtId="3" fontId="1" fillId="25" borderId="0" xfId="51" applyNumberFormat="1" applyFont="1" applyFill="1" applyBorder="1" applyAlignment="1">
      <alignment horizontal="left" indent="1"/>
    </xf>
    <xf numFmtId="166" fontId="1" fillId="25" borderId="0" xfId="35" applyNumberFormat="1" applyFont="1" applyFill="1" applyBorder="1"/>
    <xf numFmtId="0" fontId="10" fillId="25" borderId="0" xfId="50" applyFont="1" applyFill="1" applyBorder="1" applyAlignment="1">
      <alignment horizontal="center" vertical="top" wrapText="1"/>
    </xf>
    <xf numFmtId="165" fontId="10" fillId="25" borderId="0" xfId="51" applyNumberFormat="1" applyFont="1" applyFill="1" applyBorder="1" applyAlignment="1">
      <alignment horizontal="right" vertical="top" wrapText="1"/>
    </xf>
    <xf numFmtId="165" fontId="10" fillId="25" borderId="0" xfId="51" applyNumberFormat="1" applyFont="1" applyFill="1" applyBorder="1" applyAlignment="1">
      <alignment horizontal="right" vertical="top"/>
    </xf>
    <xf numFmtId="43" fontId="10" fillId="25" borderId="0" xfId="35" applyNumberFormat="1" applyFont="1" applyFill="1" applyAlignment="1">
      <alignment horizontal="right" wrapText="1"/>
    </xf>
    <xf numFmtId="43" fontId="2" fillId="25" borderId="0" xfId="35" applyNumberFormat="1" applyFont="1" applyFill="1" applyAlignment="1">
      <alignment horizontal="right" wrapText="1"/>
    </xf>
    <xf numFmtId="0" fontId="2" fillId="25" borderId="0" xfId="51" applyFont="1" applyFill="1" applyAlignment="1">
      <alignment horizontal="left" indent="3"/>
    </xf>
    <xf numFmtId="43" fontId="2" fillId="25" borderId="12" xfId="35" applyNumberFormat="1" applyFont="1" applyFill="1" applyBorder="1" applyAlignment="1">
      <alignment horizontal="right" wrapText="1"/>
    </xf>
    <xf numFmtId="3" fontId="2" fillId="25" borderId="0" xfId="51" applyNumberFormat="1" applyFont="1" applyFill="1" applyAlignment="1">
      <alignment horizontal="left" vertical="center" wrapText="1"/>
    </xf>
    <xf numFmtId="1" fontId="10" fillId="25" borderId="0" xfId="35" applyNumberFormat="1" applyFont="1" applyFill="1" applyAlignment="1">
      <alignment horizontal="right" wrapText="1"/>
    </xf>
    <xf numFmtId="1" fontId="2" fillId="25" borderId="0" xfId="35" applyNumberFormat="1" applyFont="1" applyFill="1" applyAlignment="1">
      <alignment horizontal="right" wrapText="1"/>
    </xf>
    <xf numFmtId="3" fontId="2" fillId="25" borderId="0" xfId="51" applyNumberFormat="1" applyFont="1" applyFill="1" applyBorder="1" applyAlignment="1">
      <alignment horizontal="left" indent="2"/>
    </xf>
    <xf numFmtId="164" fontId="2" fillId="25" borderId="0" xfId="35" applyNumberFormat="1" applyFont="1" applyFill="1" applyBorder="1" applyAlignment="1">
      <alignment vertical="top"/>
    </xf>
    <xf numFmtId="3" fontId="2" fillId="25" borderId="0" xfId="51" applyNumberFormat="1" applyFont="1" applyFill="1" applyBorder="1" applyAlignment="1">
      <alignment horizontal="left" vertical="top"/>
    </xf>
    <xf numFmtId="164" fontId="2" fillId="25" borderId="0" xfId="35" applyNumberFormat="1" applyFont="1" applyFill="1" applyAlignment="1">
      <alignment horizontal="right" vertical="top" wrapText="1"/>
    </xf>
    <xf numFmtId="164" fontId="10" fillId="25" borderId="0" xfId="35" applyNumberFormat="1" applyFont="1" applyFill="1" applyAlignment="1">
      <alignment horizontal="right" vertical="top" wrapText="1"/>
    </xf>
    <xf numFmtId="1" fontId="10" fillId="25" borderId="0" xfId="35" applyNumberFormat="1" applyFont="1" applyFill="1" applyAlignment="1">
      <alignment horizontal="right" vertical="top" wrapText="1"/>
    </xf>
    <xf numFmtId="37" fontId="10" fillId="25" borderId="0" xfId="35" applyNumberFormat="1" applyFont="1" applyFill="1" applyAlignment="1">
      <alignment horizontal="right" vertical="top" wrapText="1"/>
    </xf>
    <xf numFmtId="37" fontId="10" fillId="25" borderId="0" xfId="35" applyNumberFormat="1" applyFont="1" applyFill="1" applyAlignment="1">
      <alignment horizontal="right" wrapText="1"/>
    </xf>
    <xf numFmtId="3" fontId="2" fillId="25" borderId="0" xfId="51" applyNumberFormat="1" applyFont="1" applyFill="1"/>
    <xf numFmtId="164" fontId="10" fillId="25" borderId="0" xfId="35" quotePrefix="1" applyNumberFormat="1" applyFont="1" applyFill="1" applyAlignment="1">
      <alignment horizontal="right" wrapText="1"/>
    </xf>
    <xf numFmtId="3" fontId="2" fillId="25" borderId="0" xfId="51" applyNumberFormat="1" applyFont="1" applyFill="1" applyBorder="1" applyAlignment="1"/>
    <xf numFmtId="43" fontId="2" fillId="25" borderId="0" xfId="35" applyFont="1" applyFill="1" applyAlignment="1">
      <alignment horizontal="right"/>
    </xf>
    <xf numFmtId="0" fontId="1" fillId="25" borderId="0" xfId="51" applyFont="1" applyFill="1" applyAlignment="1">
      <alignment horizontal="left"/>
    </xf>
    <xf numFmtId="37" fontId="2" fillId="25" borderId="0" xfId="35" applyNumberFormat="1" applyFont="1" applyFill="1" applyAlignment="1">
      <alignment horizontal="right" wrapText="1"/>
    </xf>
    <xf numFmtId="3" fontId="2" fillId="25" borderId="0" xfId="51" applyNumberFormat="1" applyFont="1" applyFill="1" applyAlignment="1">
      <alignment horizontal="left" indent="2"/>
    </xf>
    <xf numFmtId="0" fontId="2" fillId="25" borderId="0" xfId="51" applyFont="1" applyFill="1" applyAlignment="1">
      <alignment wrapText="1"/>
    </xf>
    <xf numFmtId="164" fontId="2" fillId="25" borderId="16" xfId="35" applyNumberFormat="1" applyFont="1" applyFill="1" applyBorder="1"/>
    <xf numFmtId="165" fontId="10" fillId="25" borderId="16" xfId="35" applyNumberFormat="1" applyFont="1" applyFill="1" applyBorder="1" applyAlignment="1">
      <alignment horizontal="right"/>
    </xf>
    <xf numFmtId="164" fontId="10" fillId="25" borderId="16" xfId="35" applyNumberFormat="1" applyFont="1" applyFill="1" applyBorder="1" applyAlignment="1">
      <alignment horizontal="left"/>
    </xf>
    <xf numFmtId="3" fontId="2" fillId="25" borderId="16" xfId="51" applyNumberFormat="1" applyFont="1" applyFill="1" applyBorder="1" applyAlignment="1">
      <alignment horizontal="left"/>
    </xf>
    <xf numFmtId="165" fontId="2" fillId="25" borderId="0" xfId="51" applyNumberFormat="1" applyFont="1" applyFill="1" applyAlignment="1">
      <alignment horizontal="right" indent="1"/>
    </xf>
    <xf numFmtId="165" fontId="2" fillId="25" borderId="0" xfId="35" applyNumberFormat="1" applyFont="1" applyFill="1" applyAlignment="1">
      <alignment horizontal="right"/>
    </xf>
    <xf numFmtId="3" fontId="2" fillId="25" borderId="0" xfId="51" applyNumberFormat="1" applyFont="1" applyFill="1" applyBorder="1"/>
    <xf numFmtId="43" fontId="2" fillId="25" borderId="0" xfId="35" quotePrefix="1" applyNumberFormat="1" applyFont="1" applyFill="1" applyAlignment="1">
      <alignment horizontal="right" wrapText="1"/>
    </xf>
    <xf numFmtId="3" fontId="2" fillId="25" borderId="12" xfId="51" applyNumberFormat="1" applyFont="1" applyFill="1" applyBorder="1"/>
    <xf numFmtId="0" fontId="10" fillId="25" borderId="12" xfId="51" applyFont="1" applyFill="1" applyBorder="1" applyAlignment="1"/>
    <xf numFmtId="164" fontId="10" fillId="25" borderId="0" xfId="35" applyNumberFormat="1" applyFont="1" applyFill="1" applyAlignment="1">
      <alignment horizontal="right"/>
    </xf>
    <xf numFmtId="164" fontId="10" fillId="25" borderId="0" xfId="35" applyNumberFormat="1" applyFont="1" applyFill="1" applyBorder="1" applyAlignment="1">
      <alignment horizontal="right" vertical="top" wrapText="1"/>
    </xf>
    <xf numFmtId="164" fontId="10" fillId="25" borderId="0" xfId="35" quotePrefix="1" applyNumberFormat="1" applyFont="1" applyFill="1" applyAlignment="1">
      <alignment horizontal="right"/>
    </xf>
    <xf numFmtId="172" fontId="10" fillId="25" borderId="0" xfId="51" applyNumberFormat="1" applyFont="1" applyFill="1" applyAlignment="1">
      <alignment horizontal="right" wrapText="1"/>
    </xf>
    <xf numFmtId="172" fontId="2" fillId="25" borderId="0" xfId="51" applyNumberFormat="1" applyFont="1" applyFill="1" applyAlignment="1">
      <alignment horizontal="right" wrapText="1"/>
    </xf>
    <xf numFmtId="164" fontId="10" fillId="25" borderId="0" xfId="35" applyNumberFormat="1" applyFont="1" applyFill="1" applyBorder="1" applyAlignment="1"/>
    <xf numFmtId="172" fontId="2" fillId="25" borderId="0" xfId="51" applyNumberFormat="1" applyFont="1" applyFill="1" applyAlignment="1">
      <alignment horizontal="right" vertical="top" wrapText="1"/>
    </xf>
    <xf numFmtId="0" fontId="2" fillId="25" borderId="0" xfId="51" applyFont="1" applyFill="1" applyAlignment="1">
      <alignment horizontal="left" wrapText="1" indent="1"/>
    </xf>
    <xf numFmtId="164" fontId="21" fillId="25" borderId="0" xfId="35" applyNumberFormat="1" applyFont="1" applyFill="1" applyBorder="1"/>
    <xf numFmtId="164" fontId="21" fillId="25" borderId="12" xfId="35" applyNumberFormat="1" applyFont="1" applyFill="1" applyBorder="1" applyAlignment="1">
      <alignment horizontal="left" indent="2"/>
    </xf>
    <xf numFmtId="172" fontId="2" fillId="25" borderId="12" xfId="51" applyNumberFormat="1" applyFont="1" applyFill="1" applyBorder="1" applyAlignment="1">
      <alignment horizontal="right" vertical="top" wrapText="1"/>
    </xf>
    <xf numFmtId="172" fontId="10" fillId="25" borderId="0" xfId="51" applyNumberFormat="1" applyFont="1" applyFill="1" applyBorder="1" applyAlignment="1">
      <alignment horizontal="right" wrapText="1"/>
    </xf>
    <xf numFmtId="172" fontId="2" fillId="25" borderId="0" xfId="51" applyNumberFormat="1" applyFont="1" applyFill="1" applyBorder="1" applyAlignment="1">
      <alignment horizontal="right" wrapText="1"/>
    </xf>
    <xf numFmtId="164" fontId="21" fillId="25" borderId="12" xfId="35" applyNumberFormat="1" applyFont="1" applyFill="1" applyBorder="1"/>
    <xf numFmtId="172" fontId="2" fillId="25" borderId="12" xfId="51" applyNumberFormat="1" applyFont="1" applyFill="1" applyBorder="1" applyAlignment="1">
      <alignment horizontal="right" wrapText="1"/>
    </xf>
    <xf numFmtId="0" fontId="17" fillId="25" borderId="16" xfId="51" applyFont="1" applyFill="1" applyBorder="1"/>
    <xf numFmtId="0" fontId="17" fillId="25" borderId="0" xfId="51" applyFont="1" applyFill="1"/>
    <xf numFmtId="166" fontId="10" fillId="25" borderId="0" xfId="35" applyNumberFormat="1" applyFont="1" applyFill="1" applyAlignment="1">
      <alignment horizontal="right"/>
    </xf>
    <xf numFmtId="0" fontId="17" fillId="25" borderId="0" xfId="51" applyFont="1" applyFill="1" applyAlignment="1">
      <alignment horizontal="left" indent="1"/>
    </xf>
    <xf numFmtId="166" fontId="2" fillId="25" borderId="0" xfId="35" applyNumberFormat="1" applyFont="1" applyFill="1" applyAlignment="1">
      <alignment horizontal="right"/>
    </xf>
    <xf numFmtId="180" fontId="2" fillId="25" borderId="0" xfId="35" applyNumberFormat="1" applyFont="1" applyFill="1" applyAlignment="1">
      <alignment horizontal="right"/>
    </xf>
    <xf numFmtId="166" fontId="2" fillId="25" borderId="0" xfId="35" applyNumberFormat="1" applyFont="1" applyFill="1" applyBorder="1" applyAlignment="1">
      <alignment horizontal="right"/>
    </xf>
    <xf numFmtId="165" fontId="2" fillId="25" borderId="0" xfId="35" applyNumberFormat="1" applyFont="1" applyFill="1" applyBorder="1" applyAlignment="1">
      <alignment horizontal="right"/>
    </xf>
    <xf numFmtId="180" fontId="2" fillId="25" borderId="0" xfId="35" applyNumberFormat="1" applyFont="1" applyFill="1" applyBorder="1" applyAlignment="1">
      <alignment horizontal="right"/>
    </xf>
    <xf numFmtId="166" fontId="10" fillId="25" borderId="0" xfId="35" applyNumberFormat="1" applyFont="1" applyFill="1" applyBorder="1" applyAlignment="1">
      <alignment horizontal="right"/>
    </xf>
    <xf numFmtId="165" fontId="10" fillId="25" borderId="0" xfId="35" applyNumberFormat="1" applyFont="1" applyFill="1" applyBorder="1" applyAlignment="1">
      <alignment horizontal="right"/>
    </xf>
    <xf numFmtId="166" fontId="2" fillId="25" borderId="12" xfId="35" applyNumberFormat="1" applyFont="1" applyFill="1" applyBorder="1" applyAlignment="1">
      <alignment horizontal="right"/>
    </xf>
    <xf numFmtId="164" fontId="10" fillId="25" borderId="0" xfId="35" applyNumberFormat="1" applyFont="1" applyFill="1" applyAlignment="1">
      <alignment horizontal="left"/>
    </xf>
    <xf numFmtId="164" fontId="2" fillId="25" borderId="0" xfId="35" applyNumberFormat="1" applyFont="1" applyFill="1" applyAlignment="1">
      <alignment horizontal="left"/>
    </xf>
    <xf numFmtId="164" fontId="2" fillId="25" borderId="0" xfId="35" applyNumberFormat="1" applyFont="1" applyFill="1" applyBorder="1" applyAlignment="1">
      <alignment horizontal="left" indent="1"/>
    </xf>
    <xf numFmtId="3" fontId="2" fillId="25" borderId="0" xfId="49" applyNumberFormat="1" applyFont="1" applyFill="1" applyBorder="1" applyAlignment="1" applyProtection="1">
      <alignment horizontal="left"/>
    </xf>
    <xf numFmtId="3" fontId="2" fillId="25" borderId="0" xfId="49" applyNumberFormat="1" applyFont="1" applyFill="1" applyBorder="1" applyAlignment="1" applyProtection="1">
      <alignment horizontal="left" indent="1"/>
    </xf>
    <xf numFmtId="164" fontId="2" fillId="25" borderId="12" xfId="35" applyNumberFormat="1" applyFont="1" applyFill="1" applyBorder="1" applyAlignment="1">
      <alignment horizontal="left" indent="1"/>
    </xf>
    <xf numFmtId="164" fontId="19" fillId="25" borderId="0" xfId="43" applyNumberFormat="1" applyFont="1" applyFill="1" applyBorder="1" applyAlignment="1" applyProtection="1">
      <alignment horizontal="center" vertical="justify"/>
    </xf>
    <xf numFmtId="164" fontId="2" fillId="25" borderId="12" xfId="35" applyNumberFormat="1" applyFont="1" applyFill="1" applyBorder="1" applyAlignment="1">
      <alignment horizontal="right"/>
    </xf>
    <xf numFmtId="172" fontId="10" fillId="25" borderId="0" xfId="35" applyNumberFormat="1" applyFont="1" applyFill="1" applyBorder="1" applyAlignment="1">
      <alignment horizontal="right"/>
    </xf>
    <xf numFmtId="172" fontId="2" fillId="25" borderId="0" xfId="35" applyNumberFormat="1" applyFont="1" applyFill="1" applyBorder="1" applyAlignment="1">
      <alignment horizontal="right"/>
    </xf>
    <xf numFmtId="164" fontId="2" fillId="25" borderId="0" xfId="35" applyNumberFormat="1" applyFont="1" applyFill="1" applyAlignment="1"/>
    <xf numFmtId="164" fontId="2" fillId="25" borderId="0" xfId="35" applyNumberFormat="1" applyFont="1" applyFill="1" applyAlignment="1">
      <alignment horizontal="left" indent="2"/>
    </xf>
    <xf numFmtId="164" fontId="2" fillId="25" borderId="12" xfId="35" applyNumberFormat="1" applyFont="1" applyFill="1" applyBorder="1" applyAlignment="1"/>
    <xf numFmtId="164" fontId="2" fillId="25" borderId="12" xfId="35" applyNumberFormat="1" applyFont="1" applyFill="1" applyBorder="1" applyAlignment="1">
      <alignment horizontal="left" indent="2"/>
    </xf>
    <xf numFmtId="172" fontId="2" fillId="25" borderId="12" xfId="35" applyNumberFormat="1" applyFont="1" applyFill="1" applyBorder="1" applyAlignment="1">
      <alignment horizontal="right"/>
    </xf>
    <xf numFmtId="172" fontId="10" fillId="25" borderId="0" xfId="35" applyNumberFormat="1" applyFont="1" applyFill="1" applyAlignment="1">
      <alignment horizontal="right"/>
    </xf>
    <xf numFmtId="172" fontId="2" fillId="25" borderId="0" xfId="35" applyNumberFormat="1" applyFont="1" applyFill="1" applyAlignment="1">
      <alignment horizontal="right"/>
    </xf>
    <xf numFmtId="172" fontId="2" fillId="25" borderId="0" xfId="35" quotePrefix="1" applyNumberFormat="1" applyFont="1" applyFill="1" applyBorder="1" applyAlignment="1">
      <alignment horizontal="right"/>
    </xf>
    <xf numFmtId="0" fontId="4" fillId="24" borderId="0" xfId="43" applyFill="1" applyBorder="1" applyAlignment="1" applyProtection="1"/>
    <xf numFmtId="0" fontId="4" fillId="24" borderId="12" xfId="43" applyFill="1" applyBorder="1" applyAlignment="1" applyProtection="1"/>
    <xf numFmtId="0" fontId="10" fillId="25" borderId="13" xfId="51" applyFont="1" applyFill="1" applyBorder="1"/>
    <xf numFmtId="0" fontId="10" fillId="25" borderId="13" xfId="51" applyFont="1" applyFill="1" applyBorder="1" applyAlignment="1">
      <alignment horizontal="left" indent="1"/>
    </xf>
    <xf numFmtId="173" fontId="10" fillId="25" borderId="13" xfId="51" applyNumberFormat="1" applyFont="1" applyFill="1" applyBorder="1" applyAlignment="1">
      <alignment horizontal="right"/>
    </xf>
    <xf numFmtId="173" fontId="10" fillId="25" borderId="14" xfId="51" applyNumberFormat="1" applyFont="1" applyFill="1" applyBorder="1" applyAlignment="1">
      <alignment horizontal="right"/>
    </xf>
    <xf numFmtId="0" fontId="10" fillId="25" borderId="13" xfId="50" applyFont="1" applyFill="1" applyBorder="1" applyAlignment="1"/>
    <xf numFmtId="173" fontId="10" fillId="25" borderId="13" xfId="50" applyNumberFormat="1" applyFont="1" applyFill="1" applyBorder="1" applyAlignment="1">
      <alignment horizontal="right"/>
    </xf>
    <xf numFmtId="0" fontId="10" fillId="25" borderId="0" xfId="50" applyFont="1" applyFill="1" applyAlignment="1">
      <alignment horizontal="left" indent="1"/>
    </xf>
    <xf numFmtId="173" fontId="10" fillId="25" borderId="0" xfId="50" applyNumberFormat="1" applyFont="1" applyFill="1" applyAlignment="1">
      <alignment horizontal="right"/>
    </xf>
    <xf numFmtId="173" fontId="10" fillId="25" borderId="0" xfId="50" applyNumberFormat="1" applyFont="1" applyFill="1" applyBorder="1" applyAlignment="1">
      <alignment horizontal="right"/>
    </xf>
    <xf numFmtId="164" fontId="2" fillId="25" borderId="0" xfId="35" applyNumberFormat="1" applyFont="1" applyFill="1" applyBorder="1" applyAlignment="1">
      <alignment horizontal="right" wrapText="1"/>
    </xf>
    <xf numFmtId="165" fontId="10" fillId="25" borderId="16" xfId="35" quotePrefix="1" applyNumberFormat="1" applyFont="1" applyFill="1" applyBorder="1" applyAlignment="1">
      <alignment horizontal="right"/>
    </xf>
    <xf numFmtId="164" fontId="10" fillId="25" borderId="0" xfId="43" applyNumberFormat="1" applyFont="1" applyFill="1" applyAlignment="1" applyProtection="1">
      <alignment horizontal="center" vertical="justify"/>
    </xf>
    <xf numFmtId="0" fontId="10" fillId="25" borderId="0" xfId="51" applyFont="1" applyFill="1" applyAlignment="1">
      <alignment horizontal="left" wrapText="1"/>
    </xf>
    <xf numFmtId="0" fontId="0" fillId="25" borderId="0" xfId="0" applyFill="1" applyAlignment="1">
      <alignment horizontal="left"/>
    </xf>
    <xf numFmtId="164" fontId="13" fillId="25" borderId="0" xfId="43" applyNumberFormat="1" applyFont="1" applyFill="1" applyAlignment="1" applyProtection="1">
      <alignment horizontal="center" vertical="justify"/>
    </xf>
    <xf numFmtId="0" fontId="10" fillId="25" borderId="16" xfId="51" applyFont="1" applyFill="1" applyBorder="1" applyAlignment="1">
      <alignment horizontal="left" wrapText="1"/>
    </xf>
    <xf numFmtId="164" fontId="10" fillId="25" borderId="0" xfId="43" applyNumberFormat="1" applyFont="1" applyFill="1" applyBorder="1" applyAlignment="1" applyProtection="1">
      <alignment horizontal="center" vertical="justify"/>
    </xf>
  </cellXfs>
  <cellStyles count="61">
    <cellStyle name="%" xfId="1"/>
    <cellStyle name="_Apr 2010 IMBE Report" xfId="2"/>
    <cellStyle name="_Autumn 2011 Audit Trail full template" xfId="3"/>
    <cellStyle name="_HMT expl text summary Tables" xfId="4"/>
    <cellStyle name="_IMBE P0 10-11 profiles" xfId="5"/>
    <cellStyle name="_P11) Apr 10 IMBE workbook" xfId="6"/>
    <cellStyle name="_P12) May 10 (prov outturn) IMBE workbook" xfId="7"/>
    <cellStyle name="20% - Accent1" xfId="8" builtinId="30" customBuiltin="1"/>
    <cellStyle name="20% - Accent2" xfId="9" builtinId="34" customBuiltin="1"/>
    <cellStyle name="20% - Accent3" xfId="10" builtinId="38" customBuiltin="1"/>
    <cellStyle name="20% - Accent4" xfId="11" builtinId="42" customBuiltin="1"/>
    <cellStyle name="20% - Accent5" xfId="12" builtinId="46" customBuiltin="1"/>
    <cellStyle name="20% - Accent6" xfId="13" builtinId="50" customBuiltin="1"/>
    <cellStyle name="40% - Accent1" xfId="14" builtinId="31" customBuiltin="1"/>
    <cellStyle name="40% - Accent2" xfId="15" builtinId="35" customBuiltin="1"/>
    <cellStyle name="40% - Accent3" xfId="16" builtinId="39" customBuiltin="1"/>
    <cellStyle name="40% - Accent4" xfId="17" builtinId="43" customBuiltin="1"/>
    <cellStyle name="40% - Accent5" xfId="18" builtinId="47" customBuiltin="1"/>
    <cellStyle name="40% - Accent6" xfId="19" builtinId="51" customBuiltin="1"/>
    <cellStyle name="60% - Accent1" xfId="20" builtinId="32" customBuiltin="1"/>
    <cellStyle name="60% - Accent2" xfId="21" builtinId="36" customBuiltin="1"/>
    <cellStyle name="60% - Accent3" xfId="22" builtinId="40" customBuiltin="1"/>
    <cellStyle name="60% - Accent4" xfId="23" builtinId="44" customBuiltin="1"/>
    <cellStyle name="60% - Accent5" xfId="24" builtinId="48" customBuiltin="1"/>
    <cellStyle name="60% - Accent6" xfId="25" builtinId="52" customBuiltin="1"/>
    <cellStyle name="Accent1" xfId="26" builtinId="29" customBuiltin="1"/>
    <cellStyle name="Accent2" xfId="27" builtinId="33" customBuiltin="1"/>
    <cellStyle name="Accent3" xfId="28" builtinId="37" customBuiltin="1"/>
    <cellStyle name="Accent4" xfId="29" builtinId="41" customBuiltin="1"/>
    <cellStyle name="Accent5" xfId="30" builtinId="45" customBuiltin="1"/>
    <cellStyle name="Accent6" xfId="31" builtinId="49" customBuiltin="1"/>
    <cellStyle name="Bad" xfId="32" builtinId="27" customBuiltin="1"/>
    <cellStyle name="Calculation" xfId="33" builtinId="22" customBuiltin="1"/>
    <cellStyle name="Check Cell" xfId="34" builtinId="23" customBuiltin="1"/>
    <cellStyle name="Comma" xfId="35" builtinId="3"/>
    <cellStyle name="Explanatory Text" xfId="36" builtinId="53" customBuiltin="1"/>
    <cellStyle name="Good" xfId="37" builtinId="26" customBuiltin="1"/>
    <cellStyle name="Heading 1" xfId="38" builtinId="16" customBuiltin="1"/>
    <cellStyle name="Heading 2" xfId="39" builtinId="17" customBuiltin="1"/>
    <cellStyle name="Heading 3" xfId="40" builtinId="18" customBuiltin="1"/>
    <cellStyle name="Heading 4" xfId="41" builtinId="19" customBuiltin="1"/>
    <cellStyle name="Headings" xfId="42"/>
    <cellStyle name="Hyperlink" xfId="43" builtinId="8"/>
    <cellStyle name="Input" xfId="44" builtinId="20" customBuiltin="1"/>
    <cellStyle name="Linked Cell" xfId="45" builtinId="24" customBuiltin="1"/>
    <cellStyle name="Neutral" xfId="46" builtinId="28" customBuiltin="1"/>
    <cellStyle name="Norma" xfId="47"/>
    <cellStyle name="Normal" xfId="0" builtinId="0"/>
    <cellStyle name="Normal 2" xfId="48"/>
    <cellStyle name="Normal_Annex A_new format 1,2,4" xfId="49"/>
    <cellStyle name="Normal_Autumn 2011 expenditure tables (linked)" xfId="50"/>
    <cellStyle name="Normal_Autumn 2011 expenditure tables input sheets" xfId="51"/>
    <cellStyle name="Normal_Great Britain benefits and tax credits" xfId="52"/>
    <cellStyle name="Note" xfId="53" builtinId="10" customBuiltin="1"/>
    <cellStyle name="Output" xfId="54" builtinId="21" customBuiltin="1"/>
    <cellStyle name="Percent" xfId="55" builtinId="5"/>
    <cellStyle name="Percent 2" xfId="56"/>
    <cellStyle name="Style 1" xfId="57"/>
    <cellStyle name="Title" xfId="58" builtinId="15" customBuiltin="1"/>
    <cellStyle name="Total" xfId="59" builtinId="25" customBuiltin="1"/>
    <cellStyle name="Warning Text" xfId="6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7"/>
  <sheetViews>
    <sheetView tabSelected="1" zoomScaleNormal="100" workbookViewId="0"/>
  </sheetViews>
  <sheetFormatPr defaultRowHeight="15" x14ac:dyDescent="0.2"/>
  <cols>
    <col min="1" max="1" width="9.140625" style="103"/>
    <col min="2" max="2" width="109.140625" style="103" customWidth="1"/>
    <col min="3" max="16384" width="9.140625" style="103"/>
  </cols>
  <sheetData>
    <row r="1" spans="2:2" s="2" customFormat="1" x14ac:dyDescent="0.2"/>
    <row r="2" spans="2:2" s="2" customFormat="1" ht="15.75" x14ac:dyDescent="0.25">
      <c r="B2" s="1" t="s">
        <v>0</v>
      </c>
    </row>
    <row r="3" spans="2:2" s="2" customFormat="1" x14ac:dyDescent="0.2"/>
    <row r="4" spans="2:2" s="2" customFormat="1" ht="30" x14ac:dyDescent="0.2">
      <c r="B4" s="3" t="s">
        <v>1</v>
      </c>
    </row>
    <row r="5" spans="2:2" s="2" customFormat="1" x14ac:dyDescent="0.2"/>
    <row r="6" spans="2:2" s="2" customFormat="1" ht="26.1" customHeight="1" x14ac:dyDescent="0.2">
      <c r="B6" s="11" t="s">
        <v>2</v>
      </c>
    </row>
    <row r="7" spans="2:2" s="2" customFormat="1" ht="26.1" customHeight="1" x14ac:dyDescent="0.2">
      <c r="B7" s="11" t="s">
        <v>98</v>
      </c>
    </row>
    <row r="8" spans="2:2" s="2" customFormat="1" ht="26.1" customHeight="1" x14ac:dyDescent="0.2">
      <c r="B8" s="11" t="s">
        <v>99</v>
      </c>
    </row>
    <row r="9" spans="2:2" s="5" customFormat="1" ht="26.1" customHeight="1" x14ac:dyDescent="0.2">
      <c r="B9" s="11" t="s">
        <v>112</v>
      </c>
    </row>
    <row r="10" spans="2:2" s="5" customFormat="1" ht="26.1" customHeight="1" x14ac:dyDescent="0.2">
      <c r="B10" s="11" t="s">
        <v>113</v>
      </c>
    </row>
    <row r="11" spans="2:2" s="5" customFormat="1" ht="26.1" customHeight="1" x14ac:dyDescent="0.2">
      <c r="B11" s="11" t="s">
        <v>114</v>
      </c>
    </row>
    <row r="12" spans="2:2" s="5" customFormat="1" ht="26.1" customHeight="1" x14ac:dyDescent="0.2">
      <c r="B12" s="11" t="s">
        <v>3</v>
      </c>
    </row>
    <row r="13" spans="2:2" s="5" customFormat="1" ht="26.1" customHeight="1" x14ac:dyDescent="0.2">
      <c r="B13" s="11" t="s">
        <v>115</v>
      </c>
    </row>
    <row r="14" spans="2:2" s="5" customFormat="1" ht="26.1" customHeight="1" x14ac:dyDescent="0.2">
      <c r="B14" s="11" t="s">
        <v>116</v>
      </c>
    </row>
    <row r="15" spans="2:2" s="5" customFormat="1" ht="26.1" customHeight="1" x14ac:dyDescent="0.2">
      <c r="B15" s="11" t="s">
        <v>4</v>
      </c>
    </row>
    <row r="16" spans="2:2" s="5" customFormat="1" ht="26.1" customHeight="1" x14ac:dyDescent="0.2">
      <c r="B16" s="11" t="s">
        <v>5</v>
      </c>
    </row>
    <row r="17" spans="2:2" s="5" customFormat="1" ht="26.1" customHeight="1" x14ac:dyDescent="0.2">
      <c r="B17" s="11" t="s">
        <v>6</v>
      </c>
    </row>
    <row r="18" spans="2:2" s="5" customFormat="1" ht="26.1" customHeight="1" x14ac:dyDescent="0.2">
      <c r="B18" s="11" t="s">
        <v>7</v>
      </c>
    </row>
    <row r="19" spans="2:2" s="5" customFormat="1" ht="26.1" customHeight="1" x14ac:dyDescent="0.2">
      <c r="B19" s="4"/>
    </row>
    <row r="20" spans="2:2" s="5" customFormat="1" ht="26.1" customHeight="1" x14ac:dyDescent="0.2">
      <c r="B20" s="6" t="s">
        <v>117</v>
      </c>
    </row>
    <row r="21" spans="2:2" s="5" customFormat="1" ht="26.1" customHeight="1" x14ac:dyDescent="0.2">
      <c r="B21" s="11" t="s">
        <v>8</v>
      </c>
    </row>
    <row r="22" spans="2:2" s="5" customFormat="1" ht="26.1" customHeight="1" x14ac:dyDescent="0.2">
      <c r="B22" s="11" t="s">
        <v>9</v>
      </c>
    </row>
    <row r="23" spans="2:2" s="5" customFormat="1" ht="26.1" customHeight="1" x14ac:dyDescent="0.2">
      <c r="B23" s="11" t="s">
        <v>10</v>
      </c>
    </row>
    <row r="24" spans="2:2" s="5" customFormat="1" ht="26.1" customHeight="1" x14ac:dyDescent="0.2">
      <c r="B24" s="11" t="s">
        <v>11</v>
      </c>
    </row>
    <row r="25" spans="2:2" s="5" customFormat="1" ht="26.1" customHeight="1" x14ac:dyDescent="0.2">
      <c r="B25" s="11" t="s">
        <v>12</v>
      </c>
    </row>
    <row r="26" spans="2:2" s="5" customFormat="1" ht="26.1" customHeight="1" x14ac:dyDescent="0.2">
      <c r="B26" s="11" t="s">
        <v>13</v>
      </c>
    </row>
    <row r="27" spans="2:2" s="5" customFormat="1" ht="26.1" customHeight="1" x14ac:dyDescent="0.2">
      <c r="B27" s="11" t="s">
        <v>14</v>
      </c>
    </row>
    <row r="28" spans="2:2" s="5" customFormat="1" ht="26.1" customHeight="1" x14ac:dyDescent="0.2">
      <c r="B28" s="11" t="s">
        <v>15</v>
      </c>
    </row>
    <row r="29" spans="2:2" s="5" customFormat="1" ht="26.1" customHeight="1" x14ac:dyDescent="0.2">
      <c r="B29" s="11" t="s">
        <v>97</v>
      </c>
    </row>
    <row r="30" spans="2:2" s="5" customFormat="1" ht="26.1" customHeight="1" x14ac:dyDescent="0.2">
      <c r="B30" s="11" t="s">
        <v>16</v>
      </c>
    </row>
    <row r="31" spans="2:2" s="5" customFormat="1" ht="26.1" customHeight="1" x14ac:dyDescent="0.2">
      <c r="B31" s="11" t="s">
        <v>17</v>
      </c>
    </row>
    <row r="32" spans="2:2" s="5" customFormat="1" ht="26.1" customHeight="1" x14ac:dyDescent="0.2">
      <c r="B32" s="11" t="s">
        <v>18</v>
      </c>
    </row>
    <row r="33" spans="2:2" s="5" customFormat="1" ht="26.1" customHeight="1" x14ac:dyDescent="0.2">
      <c r="B33" s="11" t="s">
        <v>19</v>
      </c>
    </row>
    <row r="34" spans="2:2" s="2" customFormat="1" x14ac:dyDescent="0.2"/>
    <row r="35" spans="2:2" s="2" customFormat="1" x14ac:dyDescent="0.2"/>
    <row r="36" spans="2:2" s="2" customFormat="1" x14ac:dyDescent="0.2"/>
    <row r="37" spans="2:2" s="2" customFormat="1" x14ac:dyDescent="0.2"/>
  </sheetData>
  <phoneticPr fontId="5" type="noConversion"/>
  <hyperlinks>
    <hyperlink ref="B6" location="Notes!A1" display="Notes"/>
    <hyperlink ref="B9" location="'Benefit summary table'!A1" display="Summary table: Benefit expenditure 1948/49 to 2019/20. "/>
    <hyperlink ref="B10" location="'Table 1a'!A1" display="Table 1a: Benefit expenditure by benefit 1948/49 to 2019/20 nominal terms. "/>
    <hyperlink ref="B11" location="'Table 1b'!A1" display="Table 1b: Benefit expenditure by benefit 1948/49 to 2019/20 real terms prices. "/>
    <hyperlink ref="B12" location="'Table 1c'!A1" display="Table 1c: Caseloads by benefit"/>
    <hyperlink ref="B13" location="'Table 2a'!A1" display="Table 2a: Benefit expenditure by age group, 1978/79 to 2019/20 nominal terms."/>
    <hyperlink ref="B14" location="'Table 2b'!A1" display="Table 2b: Benefit expenditure by age group, 1978/79 to 2019/20 real terms prices."/>
    <hyperlink ref="B15" location="'Table 2c'!A1" display="Table 2c: Caseloads by age group"/>
    <hyperlink ref="B16" location="'Table 3a'!A1" display="Table 3a: Income-related benefit expenditure, by claimant group and selected components, nominal terms."/>
    <hyperlink ref="B17" location="'Table 3b'!A1" display="Table 3b: Income-related benefit expenditure, by claimant group and selected components, real terms prices. "/>
    <hyperlink ref="B18" location="'Table 3c'!A1" display="Table 3c: Caseloads by claimant group and selected components"/>
    <hyperlink ref="B21" location="'Bereavement benefits'!A1" display="Bereavement benefits"/>
    <hyperlink ref="B22" location="'Carer''s Allowance'!A1" display="Carer’s Allowance"/>
    <hyperlink ref="B23" location="'Council Tax Benefit'!A1" display="Council Tax Benefit"/>
    <hyperlink ref="B24" location="'Disability benefits'!A1" display="Disability benefits"/>
    <hyperlink ref="B25" location="'Housing Benefit'!A1" display="Housing Benefit"/>
    <hyperlink ref="B26" location="'Incapacity benefits'!A1" display="Incapacity benefits"/>
    <hyperlink ref="B27" location="'Income Support'!A1" display="Income Support"/>
    <hyperlink ref="B28" location="'Industrial injuries benefits'!A1" display="Industrial injuries benefits"/>
    <hyperlink ref="B29" location="'New Deal &amp; Emp prog allowances'!A1" display="New Deal and Employment programme allowances"/>
    <hyperlink ref="B30" location="'Pension Credit'!A1" display="Pension Credit"/>
    <hyperlink ref="B31" location="'Social Fund'!A1" display="Social Fund"/>
    <hyperlink ref="B32" location="'State Pension'!A1" display="State Pension"/>
    <hyperlink ref="B33" location="'Unemployment benefits'!A1" display="Unemployment benefits"/>
    <hyperlink ref="B7" location="'GB benefits and Tax Credits'!A1" display="GB benefits and Tax Credits"/>
    <hyperlink ref="B8" location="'Tax Credits and Child Benefit'!A1" display="Tax Credits and Child Benefit"/>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3"/>
  <sheetViews>
    <sheetView zoomScaleNormal="100" workbookViewId="0">
      <pane xSplit="3" ySplit="4" topLeftCell="BN5" activePane="bottomRight" state="frozen"/>
      <selection activeCell="BR73" sqref="BR73"/>
      <selection pane="topRight" activeCell="BR73" sqref="BR73"/>
      <selection pane="bottomLeft" activeCell="BR73" sqref="BR73"/>
      <selection pane="bottomRight" activeCell="A4" sqref="A4"/>
    </sheetView>
  </sheetViews>
  <sheetFormatPr defaultColWidth="10.7109375" defaultRowHeight="12.75" x14ac:dyDescent="0.2"/>
  <cols>
    <col min="1" max="1" width="16" style="74" customWidth="1"/>
    <col min="2" max="2" width="75.7109375" style="74" customWidth="1"/>
    <col min="3" max="3" width="12.7109375" style="74" customWidth="1"/>
    <col min="4" max="71" width="10.7109375" style="76" customWidth="1"/>
    <col min="72" max="73" width="10.7109375" style="78" customWidth="1"/>
    <col min="74" max="16384" width="10.7109375" style="74"/>
  </cols>
  <sheetData>
    <row r="1" spans="1:75" s="15" customFormat="1" ht="13.5" thickBot="1" x14ac:dyDescent="0.25">
      <c r="B1" s="377" t="s">
        <v>20</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50"/>
      <c r="BU1" s="50"/>
    </row>
    <row r="2" spans="1:75" s="15" customFormat="1" ht="13.5" thickTop="1" x14ac:dyDescent="0.2">
      <c r="A2" s="18" t="s">
        <v>195</v>
      </c>
      <c r="B2" s="19" t="s">
        <v>388</v>
      </c>
      <c r="C2" s="20"/>
      <c r="D2" s="21" t="s">
        <v>21</v>
      </c>
      <c r="E2" s="21" t="s">
        <v>22</v>
      </c>
      <c r="F2" s="21" t="s">
        <v>23</v>
      </c>
      <c r="G2" s="21" t="s">
        <v>24</v>
      </c>
      <c r="H2" s="21" t="s">
        <v>25</v>
      </c>
      <c r="I2" s="21" t="s">
        <v>26</v>
      </c>
      <c r="J2" s="21" t="s">
        <v>27</v>
      </c>
      <c r="K2" s="21" t="s">
        <v>28</v>
      </c>
      <c r="L2" s="21" t="s">
        <v>29</v>
      </c>
      <c r="M2" s="21" t="s">
        <v>30</v>
      </c>
      <c r="N2" s="21" t="s">
        <v>31</v>
      </c>
      <c r="O2" s="21" t="s">
        <v>32</v>
      </c>
      <c r="P2" s="21" t="s">
        <v>33</v>
      </c>
      <c r="Q2" s="21" t="s">
        <v>34</v>
      </c>
      <c r="R2" s="21" t="s">
        <v>35</v>
      </c>
      <c r="S2" s="21" t="s">
        <v>36</v>
      </c>
      <c r="T2" s="21" t="s">
        <v>37</v>
      </c>
      <c r="U2" s="21" t="s">
        <v>38</v>
      </c>
      <c r="V2" s="21" t="s">
        <v>39</v>
      </c>
      <c r="W2" s="21" t="s">
        <v>40</v>
      </c>
      <c r="X2" s="21" t="s">
        <v>41</v>
      </c>
      <c r="Y2" s="21" t="s">
        <v>42</v>
      </c>
      <c r="Z2" s="21" t="s">
        <v>43</v>
      </c>
      <c r="AA2" s="21" t="s">
        <v>44</v>
      </c>
      <c r="AB2" s="21" t="s">
        <v>45</v>
      </c>
      <c r="AC2" s="21" t="s">
        <v>46</v>
      </c>
      <c r="AD2" s="21" t="s">
        <v>47</v>
      </c>
      <c r="AE2" s="21" t="s">
        <v>48</v>
      </c>
      <c r="AF2" s="21" t="s">
        <v>49</v>
      </c>
      <c r="AG2" s="21" t="s">
        <v>50</v>
      </c>
      <c r="AH2" s="21" t="s">
        <v>51</v>
      </c>
      <c r="AI2" s="21" t="s">
        <v>52</v>
      </c>
      <c r="AJ2" s="21" t="s">
        <v>53</v>
      </c>
      <c r="AK2" s="21" t="s">
        <v>54</v>
      </c>
      <c r="AL2" s="21" t="s">
        <v>55</v>
      </c>
      <c r="AM2" s="21" t="s">
        <v>56</v>
      </c>
      <c r="AN2" s="21" t="s">
        <v>57</v>
      </c>
      <c r="AO2" s="21" t="s">
        <v>58</v>
      </c>
      <c r="AP2" s="21" t="s">
        <v>59</v>
      </c>
      <c r="AQ2" s="21" t="s">
        <v>60</v>
      </c>
      <c r="AR2" s="21" t="s">
        <v>61</v>
      </c>
      <c r="AS2" s="21" t="s">
        <v>62</v>
      </c>
      <c r="AT2" s="21" t="s">
        <v>63</v>
      </c>
      <c r="AU2" s="21" t="s">
        <v>64</v>
      </c>
      <c r="AV2" s="21" t="s">
        <v>65</v>
      </c>
      <c r="AW2" s="21" t="s">
        <v>66</v>
      </c>
      <c r="AX2" s="21" t="s">
        <v>67</v>
      </c>
      <c r="AY2" s="21" t="s">
        <v>68</v>
      </c>
      <c r="AZ2" s="21" t="s">
        <v>69</v>
      </c>
      <c r="BA2" s="21" t="s">
        <v>70</v>
      </c>
      <c r="BB2" s="21" t="s">
        <v>71</v>
      </c>
      <c r="BC2" s="21" t="s">
        <v>72</v>
      </c>
      <c r="BD2" s="21" t="s">
        <v>73</v>
      </c>
      <c r="BE2" s="21" t="s">
        <v>74</v>
      </c>
      <c r="BF2" s="21" t="s">
        <v>75</v>
      </c>
      <c r="BG2" s="21" t="s">
        <v>76</v>
      </c>
      <c r="BH2" s="21" t="s">
        <v>77</v>
      </c>
      <c r="BI2" s="21" t="s">
        <v>78</v>
      </c>
      <c r="BJ2" s="21" t="s">
        <v>79</v>
      </c>
      <c r="BK2" s="21" t="s">
        <v>80</v>
      </c>
      <c r="BL2" s="21" t="s">
        <v>81</v>
      </c>
      <c r="BM2" s="21" t="s">
        <v>82</v>
      </c>
      <c r="BN2" s="21" t="s">
        <v>83</v>
      </c>
      <c r="BO2" s="21" t="s">
        <v>84</v>
      </c>
      <c r="BP2" s="21" t="s">
        <v>85</v>
      </c>
      <c r="BQ2" s="21" t="s">
        <v>86</v>
      </c>
      <c r="BR2" s="21" t="s">
        <v>87</v>
      </c>
      <c r="BS2" s="21" t="s">
        <v>88</v>
      </c>
      <c r="BT2" s="21" t="s">
        <v>89</v>
      </c>
      <c r="BU2" s="23" t="s">
        <v>90</v>
      </c>
      <c r="BV2" s="23" t="s">
        <v>100</v>
      </c>
      <c r="BW2" s="23" t="s">
        <v>120</v>
      </c>
    </row>
    <row r="3" spans="1:75" s="24" customFormat="1" x14ac:dyDescent="0.2">
      <c r="B3" s="25"/>
      <c r="D3" s="26" t="s">
        <v>91</v>
      </c>
      <c r="E3" s="26" t="s">
        <v>91</v>
      </c>
      <c r="F3" s="26" t="s">
        <v>91</v>
      </c>
      <c r="G3" s="26" t="s">
        <v>91</v>
      </c>
      <c r="H3" s="26" t="s">
        <v>91</v>
      </c>
      <c r="I3" s="26" t="s">
        <v>91</v>
      </c>
      <c r="J3" s="26" t="s">
        <v>91</v>
      </c>
      <c r="K3" s="26" t="s">
        <v>91</v>
      </c>
      <c r="L3" s="26" t="s">
        <v>91</v>
      </c>
      <c r="M3" s="26" t="s">
        <v>91</v>
      </c>
      <c r="N3" s="26" t="s">
        <v>91</v>
      </c>
      <c r="O3" s="26" t="s">
        <v>91</v>
      </c>
      <c r="P3" s="26" t="s">
        <v>91</v>
      </c>
      <c r="Q3" s="26" t="s">
        <v>91</v>
      </c>
      <c r="R3" s="26" t="s">
        <v>91</v>
      </c>
      <c r="S3" s="26" t="s">
        <v>91</v>
      </c>
      <c r="T3" s="26" t="s">
        <v>91</v>
      </c>
      <c r="U3" s="26" t="s">
        <v>91</v>
      </c>
      <c r="V3" s="26" t="s">
        <v>91</v>
      </c>
      <c r="W3" s="26" t="s">
        <v>91</v>
      </c>
      <c r="X3" s="26" t="s">
        <v>91</v>
      </c>
      <c r="Y3" s="26" t="s">
        <v>91</v>
      </c>
      <c r="Z3" s="26" t="s">
        <v>91</v>
      </c>
      <c r="AA3" s="26" t="s">
        <v>91</v>
      </c>
      <c r="AB3" s="26" t="s">
        <v>91</v>
      </c>
      <c r="AC3" s="26" t="s">
        <v>91</v>
      </c>
      <c r="AD3" s="26" t="s">
        <v>91</v>
      </c>
      <c r="AE3" s="26" t="s">
        <v>91</v>
      </c>
      <c r="AF3" s="26" t="s">
        <v>91</v>
      </c>
      <c r="AG3" s="26" t="s">
        <v>91</v>
      </c>
      <c r="AH3" s="26" t="s">
        <v>91</v>
      </c>
      <c r="AI3" s="26" t="s">
        <v>91</v>
      </c>
      <c r="AJ3" s="26" t="s">
        <v>91</v>
      </c>
      <c r="AK3" s="26" t="s">
        <v>91</v>
      </c>
      <c r="AL3" s="26" t="s">
        <v>91</v>
      </c>
      <c r="AM3" s="26" t="s">
        <v>91</v>
      </c>
      <c r="AN3" s="26" t="s">
        <v>91</v>
      </c>
      <c r="AO3" s="26" t="s">
        <v>91</v>
      </c>
      <c r="AP3" s="26" t="s">
        <v>91</v>
      </c>
      <c r="AQ3" s="26" t="s">
        <v>91</v>
      </c>
      <c r="AR3" s="26" t="s">
        <v>91</v>
      </c>
      <c r="AS3" s="26" t="s">
        <v>91</v>
      </c>
      <c r="AT3" s="26" t="s">
        <v>91</v>
      </c>
      <c r="AU3" s="26" t="s">
        <v>91</v>
      </c>
      <c r="AV3" s="26" t="s">
        <v>91</v>
      </c>
      <c r="AW3" s="26" t="s">
        <v>91</v>
      </c>
      <c r="AX3" s="26" t="s">
        <v>91</v>
      </c>
      <c r="AY3" s="26" t="s">
        <v>91</v>
      </c>
      <c r="AZ3" s="26" t="s">
        <v>91</v>
      </c>
      <c r="BA3" s="26" t="s">
        <v>91</v>
      </c>
      <c r="BB3" s="26" t="s">
        <v>91</v>
      </c>
      <c r="BC3" s="26" t="s">
        <v>91</v>
      </c>
      <c r="BD3" s="26" t="s">
        <v>91</v>
      </c>
      <c r="BE3" s="26" t="s">
        <v>91</v>
      </c>
      <c r="BF3" s="26" t="s">
        <v>91</v>
      </c>
      <c r="BG3" s="26" t="s">
        <v>91</v>
      </c>
      <c r="BH3" s="26" t="s">
        <v>91</v>
      </c>
      <c r="BI3" s="26" t="s">
        <v>91</v>
      </c>
      <c r="BJ3" s="26" t="s">
        <v>91</v>
      </c>
      <c r="BK3" s="26" t="s">
        <v>91</v>
      </c>
      <c r="BL3" s="26" t="s">
        <v>91</v>
      </c>
      <c r="BM3" s="26" t="s">
        <v>91</v>
      </c>
      <c r="BN3" s="26" t="s">
        <v>91</v>
      </c>
      <c r="BO3" s="26" t="s">
        <v>91</v>
      </c>
      <c r="BP3" s="26" t="s">
        <v>91</v>
      </c>
      <c r="BQ3" s="26" t="s">
        <v>91</v>
      </c>
      <c r="BR3" s="26" t="s">
        <v>121</v>
      </c>
      <c r="BS3" s="26" t="s">
        <v>121</v>
      </c>
      <c r="BT3" s="26" t="s">
        <v>121</v>
      </c>
      <c r="BU3" s="26" t="s">
        <v>121</v>
      </c>
      <c r="BV3" s="26" t="s">
        <v>121</v>
      </c>
      <c r="BW3" s="26" t="s">
        <v>121</v>
      </c>
    </row>
    <row r="4" spans="1:75" s="15" customFormat="1" x14ac:dyDescent="0.2">
      <c r="A4" s="27"/>
      <c r="B4" s="14"/>
      <c r="C4" s="27"/>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52"/>
      <c r="BU4" s="52"/>
      <c r="BV4" s="52"/>
      <c r="BW4" s="52"/>
    </row>
    <row r="5" spans="1:75" s="15" customFormat="1" ht="27" customHeight="1" x14ac:dyDescent="0.2">
      <c r="B5" s="38" t="s">
        <v>197</v>
      </c>
      <c r="D5" s="31" t="s">
        <v>123</v>
      </c>
      <c r="E5" s="31" t="s">
        <v>123</v>
      </c>
      <c r="F5" s="31" t="s">
        <v>123</v>
      </c>
      <c r="G5" s="31" t="s">
        <v>123</v>
      </c>
      <c r="H5" s="31" t="s">
        <v>123</v>
      </c>
      <c r="I5" s="31" t="s">
        <v>123</v>
      </c>
      <c r="J5" s="31" t="s">
        <v>123</v>
      </c>
      <c r="K5" s="31" t="s">
        <v>123</v>
      </c>
      <c r="L5" s="31" t="s">
        <v>123</v>
      </c>
      <c r="M5" s="31" t="s">
        <v>123</v>
      </c>
      <c r="N5" s="31" t="s">
        <v>123</v>
      </c>
      <c r="O5" s="31" t="s">
        <v>123</v>
      </c>
      <c r="P5" s="31" t="s">
        <v>123</v>
      </c>
      <c r="Q5" s="31" t="s">
        <v>123</v>
      </c>
      <c r="R5" s="31" t="s">
        <v>123</v>
      </c>
      <c r="S5" s="31" t="s">
        <v>123</v>
      </c>
      <c r="T5" s="31" t="s">
        <v>123</v>
      </c>
      <c r="U5" s="31" t="s">
        <v>123</v>
      </c>
      <c r="V5" s="31" t="s">
        <v>123</v>
      </c>
      <c r="W5" s="31" t="s">
        <v>123</v>
      </c>
      <c r="X5" s="31" t="s">
        <v>123</v>
      </c>
      <c r="Y5" s="31" t="s">
        <v>123</v>
      </c>
      <c r="Z5" s="31" t="s">
        <v>123</v>
      </c>
      <c r="AA5" s="31" t="s">
        <v>123</v>
      </c>
      <c r="AB5" s="31" t="s">
        <v>123</v>
      </c>
      <c r="AC5" s="31" t="s">
        <v>123</v>
      </c>
      <c r="AD5" s="31" t="s">
        <v>123</v>
      </c>
      <c r="AE5" s="31" t="s">
        <v>123</v>
      </c>
      <c r="AF5" s="31" t="s">
        <v>123</v>
      </c>
      <c r="AG5" s="31" t="s">
        <v>123</v>
      </c>
      <c r="AH5" s="31" t="s">
        <v>123</v>
      </c>
      <c r="AI5" s="31" t="s">
        <v>123</v>
      </c>
      <c r="AJ5" s="31" t="s">
        <v>123</v>
      </c>
      <c r="AK5" s="31" t="s">
        <v>123</v>
      </c>
      <c r="AL5" s="31" t="s">
        <v>123</v>
      </c>
      <c r="AM5" s="31" t="s">
        <v>123</v>
      </c>
      <c r="AN5" s="31" t="s">
        <v>123</v>
      </c>
      <c r="AO5" s="31" t="s">
        <v>123</v>
      </c>
      <c r="AP5" s="31" t="s">
        <v>123</v>
      </c>
      <c r="AQ5" s="31" t="s">
        <v>123</v>
      </c>
      <c r="AR5" s="31" t="s">
        <v>123</v>
      </c>
      <c r="AS5" s="31" t="s">
        <v>123</v>
      </c>
      <c r="AT5" s="31" t="s">
        <v>123</v>
      </c>
      <c r="AU5" s="31" t="s">
        <v>123</v>
      </c>
      <c r="AV5" s="31" t="s">
        <v>123</v>
      </c>
      <c r="AW5" s="31" t="s">
        <v>123</v>
      </c>
      <c r="AX5" s="31" t="s">
        <v>123</v>
      </c>
      <c r="AY5" s="31" t="s">
        <v>123</v>
      </c>
      <c r="AZ5" s="31" t="s">
        <v>123</v>
      </c>
      <c r="BA5" s="31" t="s">
        <v>123</v>
      </c>
      <c r="BB5" s="31" t="s">
        <v>123</v>
      </c>
      <c r="BC5" s="31" t="s">
        <v>123</v>
      </c>
      <c r="BD5" s="31" t="s">
        <v>123</v>
      </c>
      <c r="BE5" s="31" t="s">
        <v>123</v>
      </c>
      <c r="BF5" s="31" t="s">
        <v>123</v>
      </c>
      <c r="BG5" s="31" t="s">
        <v>123</v>
      </c>
      <c r="BH5" s="31" t="s">
        <v>123</v>
      </c>
      <c r="BI5" s="31" t="s">
        <v>123</v>
      </c>
      <c r="BJ5" s="31" t="s">
        <v>123</v>
      </c>
      <c r="BK5" s="31" t="s">
        <v>123</v>
      </c>
      <c r="BL5" s="31" t="s">
        <v>123</v>
      </c>
      <c r="BM5" s="31" t="s">
        <v>123</v>
      </c>
      <c r="BN5" s="31" t="s">
        <v>123</v>
      </c>
      <c r="BO5" s="31" t="s">
        <v>123</v>
      </c>
      <c r="BP5" s="31" t="s">
        <v>123</v>
      </c>
      <c r="BQ5" s="31" t="s">
        <v>123</v>
      </c>
      <c r="BR5" s="31" t="s">
        <v>123</v>
      </c>
      <c r="BS5" s="31" t="s">
        <v>123</v>
      </c>
      <c r="BT5" s="31" t="s">
        <v>123</v>
      </c>
      <c r="BU5" s="31" t="s">
        <v>123</v>
      </c>
      <c r="BV5" s="31" t="s">
        <v>123</v>
      </c>
      <c r="BW5" s="31" t="s">
        <v>123</v>
      </c>
    </row>
    <row r="6" spans="1:75" s="15" customFormat="1" x14ac:dyDescent="0.2">
      <c r="B6" s="15" t="s">
        <v>124</v>
      </c>
      <c r="D6" s="31" t="s">
        <v>123</v>
      </c>
      <c r="E6" s="31" t="s">
        <v>123</v>
      </c>
      <c r="F6" s="31" t="s">
        <v>123</v>
      </c>
      <c r="G6" s="31" t="s">
        <v>123</v>
      </c>
      <c r="H6" s="31" t="s">
        <v>123</v>
      </c>
      <c r="I6" s="31" t="s">
        <v>123</v>
      </c>
      <c r="J6" s="31" t="s">
        <v>123</v>
      </c>
      <c r="K6" s="31" t="s">
        <v>123</v>
      </c>
      <c r="L6" s="31" t="s">
        <v>123</v>
      </c>
      <c r="M6" s="31" t="s">
        <v>123</v>
      </c>
      <c r="N6" s="31" t="s">
        <v>123</v>
      </c>
      <c r="O6" s="31" t="s">
        <v>123</v>
      </c>
      <c r="P6" s="31" t="s">
        <v>123</v>
      </c>
      <c r="Q6" s="31" t="s">
        <v>123</v>
      </c>
      <c r="R6" s="31" t="s">
        <v>123</v>
      </c>
      <c r="S6" s="31" t="s">
        <v>123</v>
      </c>
      <c r="T6" s="31" t="s">
        <v>123</v>
      </c>
      <c r="U6" s="31" t="s">
        <v>123</v>
      </c>
      <c r="V6" s="31" t="s">
        <v>123</v>
      </c>
      <c r="W6" s="31" t="s">
        <v>123</v>
      </c>
      <c r="X6" s="31" t="s">
        <v>123</v>
      </c>
      <c r="Y6" s="31" t="s">
        <v>123</v>
      </c>
      <c r="Z6" s="31" t="s">
        <v>123</v>
      </c>
      <c r="AA6" s="31" t="s">
        <v>123</v>
      </c>
      <c r="AB6" s="31" t="s">
        <v>123</v>
      </c>
      <c r="AC6" s="31" t="s">
        <v>123</v>
      </c>
      <c r="AD6" s="31" t="s">
        <v>123</v>
      </c>
      <c r="AE6" s="31" t="s">
        <v>123</v>
      </c>
      <c r="AF6" s="31" t="s">
        <v>123</v>
      </c>
      <c r="AG6" s="31" t="s">
        <v>123</v>
      </c>
      <c r="AH6" s="31">
        <v>134.79809736079955</v>
      </c>
      <c r="AI6" s="31">
        <v>133.15758760436839</v>
      </c>
      <c r="AJ6" s="31">
        <v>134.92991821816946</v>
      </c>
      <c r="AK6" s="31">
        <v>142.42010726964315</v>
      </c>
      <c r="AL6" s="31">
        <v>155.01354365582404</v>
      </c>
      <c r="AM6" s="31">
        <v>163.54683947089603</v>
      </c>
      <c r="AN6" s="31">
        <v>168.11164636084112</v>
      </c>
      <c r="AO6" s="31">
        <v>180.68615169762018</v>
      </c>
      <c r="AP6" s="31">
        <v>188.42322031005071</v>
      </c>
      <c r="AQ6" s="31">
        <v>199.77693942350032</v>
      </c>
      <c r="AR6" s="31">
        <v>202.62069670862712</v>
      </c>
      <c r="AS6" s="31">
        <v>205.02169016701956</v>
      </c>
      <c r="AT6" s="31">
        <v>222.69780517258914</v>
      </c>
      <c r="AU6" s="31">
        <v>256.93109936947155</v>
      </c>
      <c r="AV6" s="31">
        <v>0</v>
      </c>
      <c r="AW6" s="31">
        <v>0</v>
      </c>
      <c r="AX6" s="31">
        <v>0</v>
      </c>
      <c r="AY6" s="31">
        <v>0</v>
      </c>
      <c r="AZ6" s="31">
        <v>0</v>
      </c>
      <c r="BA6" s="31">
        <v>0</v>
      </c>
      <c r="BB6" s="31">
        <v>0</v>
      </c>
      <c r="BC6" s="31">
        <v>0</v>
      </c>
      <c r="BD6" s="31">
        <v>0</v>
      </c>
      <c r="BE6" s="31">
        <v>0</v>
      </c>
      <c r="BF6" s="31">
        <v>0</v>
      </c>
      <c r="BG6" s="31">
        <v>0</v>
      </c>
      <c r="BH6" s="31">
        <v>0</v>
      </c>
      <c r="BI6" s="31">
        <v>0</v>
      </c>
      <c r="BJ6" s="31">
        <v>0</v>
      </c>
      <c r="BK6" s="31">
        <v>0</v>
      </c>
      <c r="BL6" s="31">
        <v>0</v>
      </c>
      <c r="BM6" s="31">
        <v>0</v>
      </c>
      <c r="BN6" s="31">
        <v>0</v>
      </c>
      <c r="BO6" s="31">
        <v>0</v>
      </c>
      <c r="BP6" s="31">
        <v>0</v>
      </c>
      <c r="BQ6" s="31">
        <v>0</v>
      </c>
      <c r="BR6" s="31">
        <v>0</v>
      </c>
      <c r="BS6" s="31">
        <v>0</v>
      </c>
      <c r="BT6" s="31">
        <v>0</v>
      </c>
      <c r="BU6" s="31">
        <v>0</v>
      </c>
      <c r="BV6" s="31">
        <v>0</v>
      </c>
      <c r="BW6" s="31">
        <v>0</v>
      </c>
    </row>
    <row r="7" spans="1:75" s="15" customFormat="1" x14ac:dyDescent="0.2">
      <c r="B7" s="15" t="s">
        <v>198</v>
      </c>
      <c r="D7" s="31" t="s">
        <v>123</v>
      </c>
      <c r="E7" s="31" t="s">
        <v>123</v>
      </c>
      <c r="F7" s="31" t="s">
        <v>123</v>
      </c>
      <c r="G7" s="31" t="s">
        <v>123</v>
      </c>
      <c r="H7" s="31" t="s">
        <v>123</v>
      </c>
      <c r="I7" s="31" t="s">
        <v>123</v>
      </c>
      <c r="J7" s="31" t="s">
        <v>123</v>
      </c>
      <c r="K7" s="31" t="s">
        <v>123</v>
      </c>
      <c r="L7" s="31" t="s">
        <v>123</v>
      </c>
      <c r="M7" s="31" t="s">
        <v>123</v>
      </c>
      <c r="N7" s="31" t="s">
        <v>123</v>
      </c>
      <c r="O7" s="31" t="s">
        <v>123</v>
      </c>
      <c r="P7" s="31" t="s">
        <v>123</v>
      </c>
      <c r="Q7" s="31" t="s">
        <v>123</v>
      </c>
      <c r="R7" s="31" t="s">
        <v>123</v>
      </c>
      <c r="S7" s="31" t="s">
        <v>123</v>
      </c>
      <c r="T7" s="31" t="s">
        <v>123</v>
      </c>
      <c r="U7" s="31" t="s">
        <v>123</v>
      </c>
      <c r="V7" s="31" t="s">
        <v>123</v>
      </c>
      <c r="W7" s="31" t="s">
        <v>123</v>
      </c>
      <c r="X7" s="31" t="s">
        <v>123</v>
      </c>
      <c r="Y7" s="31" t="s">
        <v>123</v>
      </c>
      <c r="Z7" s="31" t="s">
        <v>123</v>
      </c>
      <c r="AA7" s="31" t="s">
        <v>123</v>
      </c>
      <c r="AB7" s="31" t="s">
        <v>123</v>
      </c>
      <c r="AC7" s="31" t="s">
        <v>123</v>
      </c>
      <c r="AD7" s="31" t="s">
        <v>123</v>
      </c>
      <c r="AE7" s="31" t="s">
        <v>123</v>
      </c>
      <c r="AF7" s="31" t="s">
        <v>123</v>
      </c>
      <c r="AG7" s="31" t="s">
        <v>123</v>
      </c>
      <c r="AH7" s="31">
        <v>8325.7545582685398</v>
      </c>
      <c r="AI7" s="31">
        <v>11232.207022876964</v>
      </c>
      <c r="AJ7" s="31">
        <v>10043.952870130297</v>
      </c>
      <c r="AK7" s="31">
        <v>10503.554186234334</v>
      </c>
      <c r="AL7" s="31">
        <v>10704.229551377253</v>
      </c>
      <c r="AM7" s="31">
        <v>11185.355648535564</v>
      </c>
      <c r="AN7" s="31">
        <v>11351.707490237843</v>
      </c>
      <c r="AO7" s="31">
        <v>11203.568559954103</v>
      </c>
      <c r="AP7" s="31">
        <v>10916.614691136563</v>
      </c>
      <c r="AQ7" s="31">
        <v>10564.623310305751</v>
      </c>
      <c r="AR7" s="31">
        <v>9769.5236052975815</v>
      </c>
      <c r="AS7" s="31">
        <v>9146.8826348622461</v>
      </c>
      <c r="AT7" s="31">
        <v>8595.8446065743174</v>
      </c>
      <c r="AU7" s="31">
        <v>9160.3095066719907</v>
      </c>
      <c r="AV7" s="31">
        <v>9779.9995650981618</v>
      </c>
      <c r="AW7" s="31">
        <v>10152.249561657642</v>
      </c>
      <c r="AX7" s="31">
        <v>10148.175419136984</v>
      </c>
      <c r="AY7" s="31">
        <v>10228.078414176849</v>
      </c>
      <c r="AZ7" s="31">
        <v>10254.572685389347</v>
      </c>
      <c r="BA7" s="31">
        <v>10288.467173866569</v>
      </c>
      <c r="BB7" s="31">
        <v>10422.964015881702</v>
      </c>
      <c r="BC7" s="31">
        <v>11713.076269925021</v>
      </c>
      <c r="BD7" s="31">
        <v>11970.139571626354</v>
      </c>
      <c r="BE7" s="31">
        <v>11976.104429789521</v>
      </c>
      <c r="BF7" s="31">
        <v>11867.906242498106</v>
      </c>
      <c r="BG7" s="31" t="s">
        <v>123</v>
      </c>
      <c r="BH7" s="31" t="s">
        <v>123</v>
      </c>
      <c r="BI7" s="31" t="s">
        <v>123</v>
      </c>
      <c r="BJ7" s="31" t="s">
        <v>123</v>
      </c>
      <c r="BK7" s="31" t="s">
        <v>123</v>
      </c>
      <c r="BL7" s="31" t="s">
        <v>123</v>
      </c>
      <c r="BM7" s="31" t="s">
        <v>123</v>
      </c>
      <c r="BN7" s="31" t="s">
        <v>123</v>
      </c>
      <c r="BO7" s="31" t="s">
        <v>123</v>
      </c>
      <c r="BP7" s="31" t="s">
        <v>123</v>
      </c>
      <c r="BQ7" s="31" t="s">
        <v>123</v>
      </c>
      <c r="BR7" s="31" t="s">
        <v>123</v>
      </c>
      <c r="BS7" s="31" t="s">
        <v>123</v>
      </c>
      <c r="BT7" s="31" t="s">
        <v>123</v>
      </c>
      <c r="BU7" s="31" t="s">
        <v>123</v>
      </c>
      <c r="BV7" s="31" t="s">
        <v>123</v>
      </c>
      <c r="BW7" s="31" t="s">
        <v>123</v>
      </c>
    </row>
    <row r="8" spans="1:75" s="15" customFormat="1" x14ac:dyDescent="0.2">
      <c r="B8" s="15" t="s">
        <v>132</v>
      </c>
      <c r="D8" s="53" t="s">
        <v>123</v>
      </c>
      <c r="E8" s="31" t="s">
        <v>123</v>
      </c>
      <c r="F8" s="31" t="s">
        <v>123</v>
      </c>
      <c r="G8" s="31" t="s">
        <v>123</v>
      </c>
      <c r="H8" s="31" t="s">
        <v>123</v>
      </c>
      <c r="I8" s="31" t="s">
        <v>123</v>
      </c>
      <c r="J8" s="31" t="s">
        <v>123</v>
      </c>
      <c r="K8" s="31" t="s">
        <v>123</v>
      </c>
      <c r="L8" s="31" t="s">
        <v>123</v>
      </c>
      <c r="M8" s="31" t="s">
        <v>123</v>
      </c>
      <c r="N8" s="31" t="s">
        <v>123</v>
      </c>
      <c r="O8" s="31" t="s">
        <v>123</v>
      </c>
      <c r="P8" s="31" t="s">
        <v>123</v>
      </c>
      <c r="Q8" s="31" t="s">
        <v>123</v>
      </c>
      <c r="R8" s="31" t="s">
        <v>123</v>
      </c>
      <c r="S8" s="31" t="s">
        <v>123</v>
      </c>
      <c r="T8" s="31" t="s">
        <v>123</v>
      </c>
      <c r="U8" s="31" t="s">
        <v>123</v>
      </c>
      <c r="V8" s="31" t="s">
        <v>123</v>
      </c>
      <c r="W8" s="31" t="s">
        <v>123</v>
      </c>
      <c r="X8" s="31" t="s">
        <v>123</v>
      </c>
      <c r="Y8" s="31" t="s">
        <v>123</v>
      </c>
      <c r="Z8" s="31" t="s">
        <v>123</v>
      </c>
      <c r="AA8" s="31" t="s">
        <v>123</v>
      </c>
      <c r="AB8" s="31" t="s">
        <v>123</v>
      </c>
      <c r="AC8" s="31" t="s">
        <v>123</v>
      </c>
      <c r="AD8" s="31" t="s">
        <v>123</v>
      </c>
      <c r="AE8" s="31" t="s">
        <v>123</v>
      </c>
      <c r="AF8" s="31" t="s">
        <v>123</v>
      </c>
      <c r="AG8" s="31" t="s">
        <v>123</v>
      </c>
      <c r="AH8" s="31">
        <v>0</v>
      </c>
      <c r="AI8" s="31">
        <v>0</v>
      </c>
      <c r="AJ8" s="31">
        <v>0</v>
      </c>
      <c r="AK8" s="31">
        <v>0</v>
      </c>
      <c r="AL8" s="31">
        <v>0</v>
      </c>
      <c r="AM8" s="31">
        <v>0</v>
      </c>
      <c r="AN8" s="31">
        <v>0</v>
      </c>
      <c r="AO8" s="31">
        <v>0</v>
      </c>
      <c r="AP8" s="31">
        <v>0</v>
      </c>
      <c r="AQ8" s="31">
        <v>0</v>
      </c>
      <c r="AR8" s="31">
        <v>0</v>
      </c>
      <c r="AS8" s="31">
        <v>0</v>
      </c>
      <c r="AT8" s="31">
        <v>0</v>
      </c>
      <c r="AU8" s="31">
        <v>0</v>
      </c>
      <c r="AV8" s="31">
        <v>380.27010438571057</v>
      </c>
      <c r="AW8" s="31">
        <v>521.46503331343354</v>
      </c>
      <c r="AX8" s="31">
        <v>578.64392351910374</v>
      </c>
      <c r="AY8" s="31">
        <v>673.52064028601569</v>
      </c>
      <c r="AZ8" s="31">
        <v>654.83675752803958</v>
      </c>
      <c r="BA8" s="31">
        <v>709.20886444187283</v>
      </c>
      <c r="BB8" s="31">
        <v>755.2350108275815</v>
      </c>
      <c r="BC8" s="31">
        <v>800.87573534141177</v>
      </c>
      <c r="BD8" s="31">
        <v>839.10385484135975</v>
      </c>
      <c r="BE8" s="31">
        <v>917.24688387657102</v>
      </c>
      <c r="BF8" s="31">
        <v>1011.2886202269441</v>
      </c>
      <c r="BG8" s="31">
        <v>1031.8282054227334</v>
      </c>
      <c r="BH8" s="31">
        <v>1061.5224180611942</v>
      </c>
      <c r="BI8" s="31">
        <v>1132.779526836242</v>
      </c>
      <c r="BJ8" s="31">
        <v>1161.2993972710588</v>
      </c>
      <c r="BK8" s="31">
        <v>1206.1568757605594</v>
      </c>
      <c r="BL8" s="31">
        <v>1251.4317686786019</v>
      </c>
      <c r="BM8" s="31">
        <v>1314.9301668144244</v>
      </c>
      <c r="BN8" s="31">
        <v>1309.6859299603334</v>
      </c>
      <c r="BO8" s="31">
        <v>1386.319485282831</v>
      </c>
      <c r="BP8" s="31">
        <v>1442.3291597404934</v>
      </c>
      <c r="BQ8" s="31">
        <v>1490.3178479611104</v>
      </c>
      <c r="BR8" s="31">
        <v>1691.4352793425735</v>
      </c>
      <c r="BS8" s="31">
        <v>1694.9333555227713</v>
      </c>
      <c r="BT8" s="31">
        <v>1716.3757564248785</v>
      </c>
      <c r="BU8" s="31">
        <v>1759.854633044074</v>
      </c>
      <c r="BV8" s="31">
        <v>1806.0686445109927</v>
      </c>
      <c r="BW8" s="31">
        <v>1857.944798320437</v>
      </c>
    </row>
    <row r="9" spans="1:75" s="15" customFormat="1" x14ac:dyDescent="0.2">
      <c r="B9" s="15" t="s">
        <v>199</v>
      </c>
      <c r="D9" s="53" t="s">
        <v>123</v>
      </c>
      <c r="E9" s="31" t="s">
        <v>123</v>
      </c>
      <c r="F9" s="31" t="s">
        <v>123</v>
      </c>
      <c r="G9" s="31" t="s">
        <v>123</v>
      </c>
      <c r="H9" s="31" t="s">
        <v>123</v>
      </c>
      <c r="I9" s="31" t="s">
        <v>123</v>
      </c>
      <c r="J9" s="31" t="s">
        <v>123</v>
      </c>
      <c r="K9" s="31" t="s">
        <v>123</v>
      </c>
      <c r="L9" s="31" t="s">
        <v>123</v>
      </c>
      <c r="M9" s="31" t="s">
        <v>123</v>
      </c>
      <c r="N9" s="31" t="s">
        <v>123</v>
      </c>
      <c r="O9" s="31" t="s">
        <v>123</v>
      </c>
      <c r="P9" s="31" t="s">
        <v>123</v>
      </c>
      <c r="Q9" s="31" t="s">
        <v>123</v>
      </c>
      <c r="R9" s="31" t="s">
        <v>123</v>
      </c>
      <c r="S9" s="31" t="s">
        <v>123</v>
      </c>
      <c r="T9" s="31" t="s">
        <v>123</v>
      </c>
      <c r="U9" s="31" t="s">
        <v>123</v>
      </c>
      <c r="V9" s="31" t="s">
        <v>123</v>
      </c>
      <c r="W9" s="31" t="s">
        <v>123</v>
      </c>
      <c r="X9" s="31" t="s">
        <v>123</v>
      </c>
      <c r="Y9" s="31" t="s">
        <v>123</v>
      </c>
      <c r="Z9" s="31" t="s">
        <v>123</v>
      </c>
      <c r="AA9" s="31" t="s">
        <v>123</v>
      </c>
      <c r="AB9" s="31" t="s">
        <v>123</v>
      </c>
      <c r="AC9" s="31" t="s">
        <v>123</v>
      </c>
      <c r="AD9" s="31" t="s">
        <v>123</v>
      </c>
      <c r="AE9" s="31" t="s">
        <v>123</v>
      </c>
      <c r="AF9" s="31" t="s">
        <v>123</v>
      </c>
      <c r="AG9" s="31" t="s">
        <v>123</v>
      </c>
      <c r="AH9" s="31">
        <v>0</v>
      </c>
      <c r="AI9" s="31">
        <v>0</v>
      </c>
      <c r="AJ9" s="31">
        <v>0</v>
      </c>
      <c r="AK9" s="31">
        <v>0</v>
      </c>
      <c r="AL9" s="31">
        <v>0</v>
      </c>
      <c r="AM9" s="31">
        <v>0</v>
      </c>
      <c r="AN9" s="31">
        <v>0</v>
      </c>
      <c r="AO9" s="31">
        <v>0</v>
      </c>
      <c r="AP9" s="31">
        <v>0</v>
      </c>
      <c r="AQ9" s="31">
        <v>0</v>
      </c>
      <c r="AR9" s="31">
        <v>0</v>
      </c>
      <c r="AS9" s="31">
        <v>0</v>
      </c>
      <c r="AT9" s="31">
        <v>0</v>
      </c>
      <c r="AU9" s="31">
        <v>0</v>
      </c>
      <c r="AV9" s="31">
        <v>1.0736656822423429</v>
      </c>
      <c r="AW9" s="31">
        <v>2.6004771160466817</v>
      </c>
      <c r="AX9" s="31">
        <v>4.0811430113930891</v>
      </c>
      <c r="AY9" s="31">
        <v>6.2664657010451581</v>
      </c>
      <c r="AZ9" s="31">
        <v>10.910389205446053</v>
      </c>
      <c r="BA9" s="31">
        <v>13.493960303752127</v>
      </c>
      <c r="BB9" s="31">
        <v>15.436188635022901</v>
      </c>
      <c r="BC9" s="31">
        <v>13.22975630317851</v>
      </c>
      <c r="BD9" s="31">
        <v>0</v>
      </c>
      <c r="BE9" s="31">
        <v>0</v>
      </c>
      <c r="BF9" s="31">
        <v>0</v>
      </c>
      <c r="BG9" s="31">
        <v>0</v>
      </c>
      <c r="BH9" s="31">
        <v>0</v>
      </c>
      <c r="BI9" s="31">
        <v>0</v>
      </c>
      <c r="BJ9" s="31">
        <v>0</v>
      </c>
      <c r="BK9" s="31">
        <v>0</v>
      </c>
      <c r="BL9" s="31">
        <v>0</v>
      </c>
      <c r="BM9" s="31">
        <v>0</v>
      </c>
      <c r="BN9" s="31">
        <v>0</v>
      </c>
      <c r="BO9" s="31">
        <v>0</v>
      </c>
      <c r="BP9" s="31">
        <v>0</v>
      </c>
      <c r="BQ9" s="31">
        <v>0</v>
      </c>
      <c r="BR9" s="31">
        <v>0</v>
      </c>
      <c r="BS9" s="31">
        <v>0</v>
      </c>
      <c r="BT9" s="31">
        <v>0</v>
      </c>
      <c r="BU9" s="31">
        <v>0</v>
      </c>
      <c r="BV9" s="31">
        <v>0</v>
      </c>
      <c r="BW9" s="31">
        <v>0</v>
      </c>
    </row>
    <row r="10" spans="1:75" s="15" customFormat="1" x14ac:dyDescent="0.2">
      <c r="B10" s="54" t="s">
        <v>138</v>
      </c>
      <c r="D10" s="53" t="s">
        <v>123</v>
      </c>
      <c r="E10" s="31" t="s">
        <v>123</v>
      </c>
      <c r="F10" s="31" t="s">
        <v>123</v>
      </c>
      <c r="G10" s="31" t="s">
        <v>123</v>
      </c>
      <c r="H10" s="31" t="s">
        <v>123</v>
      </c>
      <c r="I10" s="31" t="s">
        <v>123</v>
      </c>
      <c r="J10" s="31" t="s">
        <v>123</v>
      </c>
      <c r="K10" s="31" t="s">
        <v>123</v>
      </c>
      <c r="L10" s="31" t="s">
        <v>123</v>
      </c>
      <c r="M10" s="31" t="s">
        <v>123</v>
      </c>
      <c r="N10" s="31" t="s">
        <v>123</v>
      </c>
      <c r="O10" s="31" t="s">
        <v>123</v>
      </c>
      <c r="P10" s="31" t="s">
        <v>123</v>
      </c>
      <c r="Q10" s="31" t="s">
        <v>123</v>
      </c>
      <c r="R10" s="31" t="s">
        <v>123</v>
      </c>
      <c r="S10" s="31" t="s">
        <v>123</v>
      </c>
      <c r="T10" s="31" t="s">
        <v>123</v>
      </c>
      <c r="U10" s="31" t="s">
        <v>123</v>
      </c>
      <c r="V10" s="31" t="s">
        <v>123</v>
      </c>
      <c r="W10" s="31" t="s">
        <v>123</v>
      </c>
      <c r="X10" s="31" t="s">
        <v>123</v>
      </c>
      <c r="Y10" s="31" t="s">
        <v>123</v>
      </c>
      <c r="Z10" s="31" t="s">
        <v>123</v>
      </c>
      <c r="AA10" s="31" t="s">
        <v>123</v>
      </c>
      <c r="AB10" s="31" t="s">
        <v>123</v>
      </c>
      <c r="AC10" s="31" t="s">
        <v>123</v>
      </c>
      <c r="AD10" s="31" t="s">
        <v>123</v>
      </c>
      <c r="AE10" s="31" t="s">
        <v>123</v>
      </c>
      <c r="AF10" s="31" t="s">
        <v>123</v>
      </c>
      <c r="AG10" s="31" t="s">
        <v>123</v>
      </c>
      <c r="AH10" s="31">
        <v>67.198595745708076</v>
      </c>
      <c r="AI10" s="31">
        <v>64.032813978625484</v>
      </c>
      <c r="AJ10" s="31">
        <v>82.615869431694023</v>
      </c>
      <c r="AK10" s="31">
        <v>116.53996773854155</v>
      </c>
      <c r="AL10" s="31">
        <v>153.20972767356983</v>
      </c>
      <c r="AM10" s="31">
        <v>189.65611106624894</v>
      </c>
      <c r="AN10" s="31">
        <v>182.81003010784764</v>
      </c>
      <c r="AO10" s="31">
        <v>177.53000810528312</v>
      </c>
      <c r="AP10" s="31">
        <v>211.51964499601382</v>
      </c>
      <c r="AQ10" s="31">
        <v>224.46835850375822</v>
      </c>
      <c r="AR10" s="31">
        <v>446.87898054256141</v>
      </c>
      <c r="AS10" s="31">
        <v>475.4684808292144</v>
      </c>
      <c r="AT10" s="31">
        <v>518.61748980784523</v>
      </c>
      <c r="AU10" s="31">
        <v>631.53794775570543</v>
      </c>
      <c r="AV10" s="31">
        <v>847.55145765578357</v>
      </c>
      <c r="AW10" s="31">
        <v>1025.3730763502442</v>
      </c>
      <c r="AX10" s="31">
        <v>1182.4986987302584</v>
      </c>
      <c r="AY10" s="31">
        <v>1337.0091354141562</v>
      </c>
      <c r="AZ10" s="31">
        <v>1498.527470150548</v>
      </c>
      <c r="BA10" s="31">
        <v>1624.5283486111164</v>
      </c>
      <c r="BB10" s="31">
        <v>1659.2822239534687</v>
      </c>
      <c r="BC10" s="31">
        <v>1347.5801161116253</v>
      </c>
      <c r="BD10" s="31">
        <v>1.1882713032829264</v>
      </c>
      <c r="BE10" s="31">
        <v>-0.56062116214260016</v>
      </c>
      <c r="BF10" s="31">
        <v>-0.49349145082640206</v>
      </c>
      <c r="BG10" s="55">
        <v>5.5697179797026528E-2</v>
      </c>
      <c r="BH10" s="55">
        <v>-1.8376524888573328E-2</v>
      </c>
      <c r="BI10" s="31">
        <v>0</v>
      </c>
      <c r="BJ10" s="31">
        <v>0</v>
      </c>
      <c r="BK10" s="31">
        <v>0</v>
      </c>
      <c r="BL10" s="31">
        <v>0</v>
      </c>
      <c r="BM10" s="31">
        <v>0</v>
      </c>
      <c r="BN10" s="31">
        <v>0</v>
      </c>
      <c r="BO10" s="31">
        <v>0</v>
      </c>
      <c r="BP10" s="31">
        <v>0</v>
      </c>
      <c r="BQ10" s="31">
        <v>0</v>
      </c>
      <c r="BR10" s="31">
        <v>0</v>
      </c>
      <c r="BS10" s="31">
        <v>0</v>
      </c>
      <c r="BT10" s="31">
        <v>0</v>
      </c>
      <c r="BU10" s="31">
        <v>0</v>
      </c>
      <c r="BV10" s="31">
        <v>0</v>
      </c>
      <c r="BW10" s="31">
        <v>0</v>
      </c>
    </row>
    <row r="11" spans="1:75" s="15" customFormat="1" ht="25.5" customHeight="1" x14ac:dyDescent="0.2">
      <c r="B11" s="54" t="s">
        <v>141</v>
      </c>
      <c r="D11" s="53" t="s">
        <v>123</v>
      </c>
      <c r="E11" s="31" t="s">
        <v>123</v>
      </c>
      <c r="F11" s="31" t="s">
        <v>123</v>
      </c>
      <c r="G11" s="31" t="s">
        <v>123</v>
      </c>
      <c r="H11" s="31" t="s">
        <v>123</v>
      </c>
      <c r="I11" s="31" t="s">
        <v>123</v>
      </c>
      <c r="J11" s="31" t="s">
        <v>123</v>
      </c>
      <c r="K11" s="31" t="s">
        <v>123</v>
      </c>
      <c r="L11" s="31" t="s">
        <v>123</v>
      </c>
      <c r="M11" s="31" t="s">
        <v>123</v>
      </c>
      <c r="N11" s="31" t="s">
        <v>123</v>
      </c>
      <c r="O11" s="31" t="s">
        <v>123</v>
      </c>
      <c r="P11" s="31" t="s">
        <v>123</v>
      </c>
      <c r="Q11" s="31" t="s">
        <v>123</v>
      </c>
      <c r="R11" s="31" t="s">
        <v>123</v>
      </c>
      <c r="S11" s="31" t="s">
        <v>123</v>
      </c>
      <c r="T11" s="31" t="s">
        <v>123</v>
      </c>
      <c r="U11" s="31" t="s">
        <v>123</v>
      </c>
      <c r="V11" s="31" t="s">
        <v>123</v>
      </c>
      <c r="W11" s="31" t="s">
        <v>123</v>
      </c>
      <c r="X11" s="31" t="s">
        <v>123</v>
      </c>
      <c r="Y11" s="31" t="s">
        <v>123</v>
      </c>
      <c r="Z11" s="31" t="s">
        <v>123</v>
      </c>
      <c r="AA11" s="31" t="s">
        <v>123</v>
      </c>
      <c r="AB11" s="31" t="s">
        <v>123</v>
      </c>
      <c r="AC11" s="31" t="s">
        <v>123</v>
      </c>
      <c r="AD11" s="31" t="s">
        <v>123</v>
      </c>
      <c r="AE11" s="31" t="s">
        <v>123</v>
      </c>
      <c r="AF11" s="31" t="s">
        <v>123</v>
      </c>
      <c r="AG11" s="31" t="s">
        <v>123</v>
      </c>
      <c r="AH11" s="31">
        <v>9.261128540899378</v>
      </c>
      <c r="AI11" s="31">
        <v>7.9379554931992677</v>
      </c>
      <c r="AJ11" s="31">
        <v>6.6848272014178347</v>
      </c>
      <c r="AK11" s="31">
        <v>6.0925488319224685</v>
      </c>
      <c r="AL11" s="31">
        <v>5.7074004539468159</v>
      </c>
      <c r="AM11" s="31">
        <v>5.4629331616779311</v>
      </c>
      <c r="AN11" s="31">
        <v>5.1645620974694459</v>
      </c>
      <c r="AO11" s="31">
        <v>2.4344999043794227</v>
      </c>
      <c r="AP11" s="31">
        <v>4.6842371556046176</v>
      </c>
      <c r="AQ11" s="31">
        <v>3.1825693551550547</v>
      </c>
      <c r="AR11" s="31">
        <v>2.8140876389797258</v>
      </c>
      <c r="AS11" s="31">
        <v>2.6165304613284288</v>
      </c>
      <c r="AT11" s="31">
        <v>2.7662184550183007</v>
      </c>
      <c r="AU11" s="31">
        <v>2.4781089128564817</v>
      </c>
      <c r="AV11" s="31">
        <v>3.2856382378087146</v>
      </c>
      <c r="AW11" s="31">
        <v>1.60347650837637</v>
      </c>
      <c r="AX11" s="31">
        <v>1.5847377184382927</v>
      </c>
      <c r="AY11" s="31">
        <v>2.650094351034233</v>
      </c>
      <c r="AZ11" s="31">
        <v>2.2100591853313216</v>
      </c>
      <c r="BA11" s="31">
        <v>2.2817222752732924</v>
      </c>
      <c r="BB11" s="31">
        <v>2.5389631999102096</v>
      </c>
      <c r="BC11" s="31">
        <v>1.9216961955012497</v>
      </c>
      <c r="BD11" s="31">
        <v>2.0071080706897955</v>
      </c>
      <c r="BE11" s="31">
        <v>2.2010452285433506</v>
      </c>
      <c r="BF11" s="31">
        <v>2.1237954723537307</v>
      </c>
      <c r="BG11" s="31">
        <v>0</v>
      </c>
      <c r="BH11" s="31">
        <v>0</v>
      </c>
      <c r="BI11" s="31">
        <v>0</v>
      </c>
      <c r="BJ11" s="31">
        <v>0</v>
      </c>
      <c r="BK11" s="31">
        <v>0</v>
      </c>
      <c r="BL11" s="31">
        <v>0</v>
      </c>
      <c r="BM11" s="31">
        <v>0</v>
      </c>
      <c r="BN11" s="31">
        <v>0</v>
      </c>
      <c r="BO11" s="31">
        <v>0</v>
      </c>
      <c r="BP11" s="31">
        <v>0</v>
      </c>
      <c r="BQ11" s="31">
        <v>0</v>
      </c>
      <c r="BR11" s="31">
        <v>0</v>
      </c>
      <c r="BS11" s="31">
        <v>0</v>
      </c>
      <c r="BT11" s="31">
        <v>0</v>
      </c>
      <c r="BU11" s="31">
        <v>0</v>
      </c>
      <c r="BV11" s="31">
        <v>0</v>
      </c>
      <c r="BW11" s="31">
        <v>0</v>
      </c>
    </row>
    <row r="12" spans="1:75" s="15" customFormat="1" x14ac:dyDescent="0.2">
      <c r="B12" s="15" t="s">
        <v>200</v>
      </c>
      <c r="D12" s="31" t="s">
        <v>123</v>
      </c>
      <c r="E12" s="31" t="s">
        <v>123</v>
      </c>
      <c r="F12" s="31" t="s">
        <v>123</v>
      </c>
      <c r="G12" s="31" t="s">
        <v>123</v>
      </c>
      <c r="H12" s="31" t="s">
        <v>123</v>
      </c>
      <c r="I12" s="31" t="s">
        <v>123</v>
      </c>
      <c r="J12" s="31" t="s">
        <v>123</v>
      </c>
      <c r="K12" s="31" t="s">
        <v>123</v>
      </c>
      <c r="L12" s="31" t="s">
        <v>123</v>
      </c>
      <c r="M12" s="31" t="s">
        <v>123</v>
      </c>
      <c r="N12" s="31" t="s">
        <v>123</v>
      </c>
      <c r="O12" s="31" t="s">
        <v>123</v>
      </c>
      <c r="P12" s="31" t="s">
        <v>123</v>
      </c>
      <c r="Q12" s="31" t="s">
        <v>123</v>
      </c>
      <c r="R12" s="31" t="s">
        <v>123</v>
      </c>
      <c r="S12" s="31" t="s">
        <v>123</v>
      </c>
      <c r="T12" s="31" t="s">
        <v>123</v>
      </c>
      <c r="U12" s="31" t="s">
        <v>123</v>
      </c>
      <c r="V12" s="31" t="s">
        <v>123</v>
      </c>
      <c r="W12" s="31" t="s">
        <v>123</v>
      </c>
      <c r="X12" s="31" t="s">
        <v>123</v>
      </c>
      <c r="Y12" s="31" t="s">
        <v>123</v>
      </c>
      <c r="Z12" s="31" t="s">
        <v>123</v>
      </c>
      <c r="AA12" s="31" t="s">
        <v>123</v>
      </c>
      <c r="AB12" s="31" t="s">
        <v>123</v>
      </c>
      <c r="AC12" s="31" t="s">
        <v>123</v>
      </c>
      <c r="AD12" s="31" t="s">
        <v>123</v>
      </c>
      <c r="AE12" s="31" t="s">
        <v>123</v>
      </c>
      <c r="AF12" s="31" t="s">
        <v>123</v>
      </c>
      <c r="AG12" s="31" t="s">
        <v>123</v>
      </c>
      <c r="AH12" s="31">
        <v>1331.3162326658287</v>
      </c>
      <c r="AI12" s="31">
        <v>1198.95060754667</v>
      </c>
      <c r="AJ12" s="31">
        <v>1323.2135680300532</v>
      </c>
      <c r="AK12" s="31">
        <v>1719.2092305381236</v>
      </c>
      <c r="AL12" s="31">
        <v>2155.8752242996056</v>
      </c>
      <c r="AM12" s="31">
        <v>2411.7827397950859</v>
      </c>
      <c r="AN12" s="31">
        <v>2635.9165696754399</v>
      </c>
      <c r="AO12" s="31">
        <v>2853.5253285241647</v>
      </c>
      <c r="AP12" s="31">
        <v>2917.2856616307745</v>
      </c>
      <c r="AQ12" s="31">
        <v>2865.8451863211799</v>
      </c>
      <c r="AR12" s="31">
        <v>2752.4003263461964</v>
      </c>
      <c r="AS12" s="31">
        <v>2736.7407902058558</v>
      </c>
      <c r="AT12" s="31">
        <v>2855.9549104587777</v>
      </c>
      <c r="AU12" s="31">
        <v>3510.8892811685305</v>
      </c>
      <c r="AV12" s="31">
        <v>4253.1962886926594</v>
      </c>
      <c r="AW12" s="31">
        <v>4604.9883018087912</v>
      </c>
      <c r="AX12" s="31">
        <v>4414.9477503384524</v>
      </c>
      <c r="AY12" s="31">
        <v>4225.9072819644371</v>
      </c>
      <c r="AZ12" s="31">
        <v>3602.0455811312199</v>
      </c>
      <c r="BA12" s="31">
        <v>3127.1802095121366</v>
      </c>
      <c r="BB12" s="31">
        <v>3086.9434695624118</v>
      </c>
      <c r="BC12" s="31">
        <v>3371.1076234379339</v>
      </c>
      <c r="BD12" s="31">
        <v>4070.1497646388138</v>
      </c>
      <c r="BE12" s="31">
        <v>4527.6145964086591</v>
      </c>
      <c r="BF12" s="31">
        <v>4849.2803824958628</v>
      </c>
      <c r="BG12" s="31">
        <v>4879.6510783687854</v>
      </c>
      <c r="BH12" s="31">
        <v>4131.9873254777704</v>
      </c>
      <c r="BI12" s="31">
        <v>3097.5428963623885</v>
      </c>
      <c r="BJ12" s="31">
        <v>2447.5029308323565</v>
      </c>
      <c r="BK12" s="31">
        <v>2015.4474018455833</v>
      </c>
      <c r="BL12" s="31">
        <v>1647.1941970188109</v>
      </c>
      <c r="BM12" s="31">
        <v>967.33211569001458</v>
      </c>
      <c r="BN12" s="31">
        <v>679.65573744043604</v>
      </c>
      <c r="BO12" s="31">
        <v>475.62350026492948</v>
      </c>
      <c r="BP12" s="31">
        <v>303.13993173972659</v>
      </c>
      <c r="BQ12" s="31">
        <v>175.43683672987444</v>
      </c>
      <c r="BR12" s="31">
        <v>116.31548338469776</v>
      </c>
      <c r="BS12" s="31">
        <v>86.02334859055378</v>
      </c>
      <c r="BT12" s="31">
        <v>66.423954498073684</v>
      </c>
      <c r="BU12" s="31">
        <v>51.805708881675486</v>
      </c>
      <c r="BV12" s="31">
        <v>40.732706502765161</v>
      </c>
      <c r="BW12" s="31">
        <v>31.715836265396501</v>
      </c>
    </row>
    <row r="13" spans="1:75" s="15" customFormat="1" x14ac:dyDescent="0.2">
      <c r="B13" s="15" t="s">
        <v>201</v>
      </c>
      <c r="D13" s="53" t="s">
        <v>123</v>
      </c>
      <c r="E13" s="31" t="s">
        <v>123</v>
      </c>
      <c r="F13" s="31" t="s">
        <v>123</v>
      </c>
      <c r="G13" s="31" t="s">
        <v>123</v>
      </c>
      <c r="H13" s="31" t="s">
        <v>123</v>
      </c>
      <c r="I13" s="31" t="s">
        <v>123</v>
      </c>
      <c r="J13" s="31" t="s">
        <v>123</v>
      </c>
      <c r="K13" s="31" t="s">
        <v>123</v>
      </c>
      <c r="L13" s="31" t="s">
        <v>123</v>
      </c>
      <c r="M13" s="31" t="s">
        <v>123</v>
      </c>
      <c r="N13" s="31" t="s">
        <v>123</v>
      </c>
      <c r="O13" s="31" t="s">
        <v>123</v>
      </c>
      <c r="P13" s="31" t="s">
        <v>123</v>
      </c>
      <c r="Q13" s="31" t="s">
        <v>123</v>
      </c>
      <c r="R13" s="31" t="s">
        <v>123</v>
      </c>
      <c r="S13" s="31" t="s">
        <v>123</v>
      </c>
      <c r="T13" s="31" t="s">
        <v>123</v>
      </c>
      <c r="U13" s="31" t="s">
        <v>123</v>
      </c>
      <c r="V13" s="31" t="s">
        <v>123</v>
      </c>
      <c r="W13" s="31" t="s">
        <v>123</v>
      </c>
      <c r="X13" s="31" t="s">
        <v>123</v>
      </c>
      <c r="Y13" s="31" t="s">
        <v>123</v>
      </c>
      <c r="Z13" s="31" t="s">
        <v>123</v>
      </c>
      <c r="AA13" s="31" t="s">
        <v>123</v>
      </c>
      <c r="AB13" s="31" t="s">
        <v>123</v>
      </c>
      <c r="AC13" s="31" t="s">
        <v>123</v>
      </c>
      <c r="AD13" s="31" t="s">
        <v>123</v>
      </c>
      <c r="AE13" s="31" t="s">
        <v>123</v>
      </c>
      <c r="AF13" s="31" t="s">
        <v>123</v>
      </c>
      <c r="AG13" s="31" t="s">
        <v>123</v>
      </c>
      <c r="AH13" s="31">
        <v>0</v>
      </c>
      <c r="AI13" s="31">
        <v>0</v>
      </c>
      <c r="AJ13" s="31">
        <v>0</v>
      </c>
      <c r="AK13" s="31">
        <v>0</v>
      </c>
      <c r="AL13" s="31">
        <v>0</v>
      </c>
      <c r="AM13" s="31">
        <v>0</v>
      </c>
      <c r="AN13" s="31">
        <v>0</v>
      </c>
      <c r="AO13" s="31">
        <v>0</v>
      </c>
      <c r="AP13" s="31">
        <v>0</v>
      </c>
      <c r="AQ13" s="31">
        <v>0</v>
      </c>
      <c r="AR13" s="31">
        <v>0</v>
      </c>
      <c r="AS13" s="31">
        <v>0</v>
      </c>
      <c r="AT13" s="31">
        <v>0</v>
      </c>
      <c r="AU13" s="31">
        <v>0</v>
      </c>
      <c r="AV13" s="31">
        <v>0</v>
      </c>
      <c r="AW13" s="31">
        <v>0</v>
      </c>
      <c r="AX13" s="31">
        <v>0</v>
      </c>
      <c r="AY13" s="31">
        <v>0</v>
      </c>
      <c r="AZ13" s="31">
        <v>316.56515462368327</v>
      </c>
      <c r="BA13" s="31">
        <v>478.98750053446975</v>
      </c>
      <c r="BB13" s="31">
        <v>435.78152840327175</v>
      </c>
      <c r="BC13" s="31">
        <v>403.00472091085811</v>
      </c>
      <c r="BD13" s="31">
        <v>421.60327931156172</v>
      </c>
      <c r="BE13" s="31">
        <v>386.71177013277003</v>
      </c>
      <c r="BF13" s="31">
        <v>384.50938547922721</v>
      </c>
      <c r="BG13" s="31">
        <v>332.72339377852535</v>
      </c>
      <c r="BH13" s="31">
        <v>180.10447866125361</v>
      </c>
      <c r="BI13" s="31">
        <v>29.581859988186029</v>
      </c>
      <c r="BJ13" s="31">
        <v>14.595010320743988</v>
      </c>
      <c r="BK13" s="31">
        <v>0</v>
      </c>
      <c r="BL13" s="31">
        <v>0</v>
      </c>
      <c r="BM13" s="31">
        <v>0</v>
      </c>
      <c r="BN13" s="31">
        <v>0</v>
      </c>
      <c r="BO13" s="31">
        <v>0</v>
      </c>
      <c r="BP13" s="31">
        <v>0</v>
      </c>
      <c r="BQ13" s="31">
        <v>0</v>
      </c>
      <c r="BR13" s="31">
        <v>0</v>
      </c>
      <c r="BS13" s="31">
        <v>0</v>
      </c>
      <c r="BT13" s="31">
        <v>0</v>
      </c>
      <c r="BU13" s="31">
        <v>0</v>
      </c>
      <c r="BV13" s="31">
        <v>0</v>
      </c>
      <c r="BW13" s="31">
        <v>0</v>
      </c>
    </row>
    <row r="14" spans="1:75" s="15" customFormat="1" x14ac:dyDescent="0.2">
      <c r="B14" s="15" t="s">
        <v>202</v>
      </c>
      <c r="D14" s="53" t="s">
        <v>123</v>
      </c>
      <c r="E14" s="31" t="s">
        <v>123</v>
      </c>
      <c r="F14" s="31" t="s">
        <v>123</v>
      </c>
      <c r="G14" s="31" t="s">
        <v>123</v>
      </c>
      <c r="H14" s="31" t="s">
        <v>123</v>
      </c>
      <c r="I14" s="31" t="s">
        <v>123</v>
      </c>
      <c r="J14" s="31" t="s">
        <v>123</v>
      </c>
      <c r="K14" s="31" t="s">
        <v>123</v>
      </c>
      <c r="L14" s="31" t="s">
        <v>123</v>
      </c>
      <c r="M14" s="31" t="s">
        <v>123</v>
      </c>
      <c r="N14" s="31" t="s">
        <v>123</v>
      </c>
      <c r="O14" s="31" t="s">
        <v>123</v>
      </c>
      <c r="P14" s="31" t="s">
        <v>123</v>
      </c>
      <c r="Q14" s="31" t="s">
        <v>123</v>
      </c>
      <c r="R14" s="31" t="s">
        <v>123</v>
      </c>
      <c r="S14" s="31" t="s">
        <v>123</v>
      </c>
      <c r="T14" s="31" t="s">
        <v>123</v>
      </c>
      <c r="U14" s="31" t="s">
        <v>123</v>
      </c>
      <c r="V14" s="31" t="s">
        <v>123</v>
      </c>
      <c r="W14" s="31" t="s">
        <v>123</v>
      </c>
      <c r="X14" s="31" t="s">
        <v>123</v>
      </c>
      <c r="Y14" s="31" t="s">
        <v>123</v>
      </c>
      <c r="Z14" s="31" t="s">
        <v>123</v>
      </c>
      <c r="AA14" s="31" t="s">
        <v>123</v>
      </c>
      <c r="AB14" s="31" t="s">
        <v>123</v>
      </c>
      <c r="AC14" s="31" t="s">
        <v>123</v>
      </c>
      <c r="AD14" s="31" t="s">
        <v>123</v>
      </c>
      <c r="AE14" s="31" t="s">
        <v>123</v>
      </c>
      <c r="AF14" s="31" t="s">
        <v>123</v>
      </c>
      <c r="AG14" s="31" t="s">
        <v>123</v>
      </c>
      <c r="AH14" s="31">
        <v>42.145066483648087</v>
      </c>
      <c r="AI14" s="31">
        <v>46.199838615835709</v>
      </c>
      <c r="AJ14" s="31">
        <v>45.557880683917837</v>
      </c>
      <c r="AK14" s="31">
        <v>47.491995169768607</v>
      </c>
      <c r="AL14" s="31">
        <v>50.052046379382851</v>
      </c>
      <c r="AM14" s="31">
        <v>51.275558175384006</v>
      </c>
      <c r="AN14" s="31">
        <v>48.890047778834607</v>
      </c>
      <c r="AO14" s="31">
        <v>47.367908773403165</v>
      </c>
      <c r="AP14" s="31">
        <v>48.116765016140334</v>
      </c>
      <c r="AQ14" s="31">
        <v>47.435651788992089</v>
      </c>
      <c r="AR14" s="31">
        <v>46.611253064758337</v>
      </c>
      <c r="AS14" s="31">
        <v>46.16476510500852</v>
      </c>
      <c r="AT14" s="31">
        <v>47.13676985301101</v>
      </c>
      <c r="AU14" s="31">
        <v>51.534532909060786</v>
      </c>
      <c r="AV14" s="31">
        <v>3.2325047608875375</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row>
    <row r="15" spans="1:75" s="15" customFormat="1" x14ac:dyDescent="0.2">
      <c r="B15" s="15" t="s">
        <v>177</v>
      </c>
      <c r="D15" s="53" t="s">
        <v>123</v>
      </c>
      <c r="E15" s="31" t="s">
        <v>123</v>
      </c>
      <c r="F15" s="31" t="s">
        <v>123</v>
      </c>
      <c r="G15" s="31" t="s">
        <v>123</v>
      </c>
      <c r="H15" s="31" t="s">
        <v>123</v>
      </c>
      <c r="I15" s="31" t="s">
        <v>123</v>
      </c>
      <c r="J15" s="31" t="s">
        <v>123</v>
      </c>
      <c r="K15" s="31" t="s">
        <v>123</v>
      </c>
      <c r="L15" s="31" t="s">
        <v>123</v>
      </c>
      <c r="M15" s="31" t="s">
        <v>123</v>
      </c>
      <c r="N15" s="31" t="s">
        <v>123</v>
      </c>
      <c r="O15" s="31" t="s">
        <v>123</v>
      </c>
      <c r="P15" s="31" t="s">
        <v>123</v>
      </c>
      <c r="Q15" s="31" t="s">
        <v>123</v>
      </c>
      <c r="R15" s="31" t="s">
        <v>123</v>
      </c>
      <c r="S15" s="31" t="s">
        <v>123</v>
      </c>
      <c r="T15" s="31" t="s">
        <v>123</v>
      </c>
      <c r="U15" s="31" t="s">
        <v>123</v>
      </c>
      <c r="V15" s="31" t="s">
        <v>123</v>
      </c>
      <c r="W15" s="31" t="s">
        <v>123</v>
      </c>
      <c r="X15" s="31" t="s">
        <v>123</v>
      </c>
      <c r="Y15" s="31" t="s">
        <v>123</v>
      </c>
      <c r="Z15" s="31" t="s">
        <v>123</v>
      </c>
      <c r="AA15" s="31" t="s">
        <v>123</v>
      </c>
      <c r="AB15" s="31" t="s">
        <v>123</v>
      </c>
      <c r="AC15" s="31" t="s">
        <v>123</v>
      </c>
      <c r="AD15" s="31" t="s">
        <v>123</v>
      </c>
      <c r="AE15" s="31" t="s">
        <v>123</v>
      </c>
      <c r="AF15" s="31" t="s">
        <v>123</v>
      </c>
      <c r="AG15" s="31" t="s">
        <v>123</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4.1690389217785617E-2</v>
      </c>
      <c r="AX15" s="31">
        <v>2.6940541213450978E-2</v>
      </c>
      <c r="AY15" s="31">
        <v>0</v>
      </c>
      <c r="AZ15" s="31">
        <v>1.3295810606939767E-2</v>
      </c>
      <c r="BA15" s="31">
        <v>1.7417727292162538E-2</v>
      </c>
      <c r="BB15" s="31">
        <v>0</v>
      </c>
      <c r="BC15" s="31">
        <v>8.484309913912802E-2</v>
      </c>
      <c r="BD15" s="31">
        <v>83.952962510519313</v>
      </c>
      <c r="BE15" s="31">
        <v>8.8841582543354143</v>
      </c>
      <c r="BF15" s="31">
        <v>0.75359397595070277</v>
      </c>
      <c r="BG15" s="31">
        <v>0.62153060442787467</v>
      </c>
      <c r="BH15" s="31">
        <v>0.54076344192494308</v>
      </c>
      <c r="BI15" s="31">
        <v>0.61313200640585674</v>
      </c>
      <c r="BJ15" s="31">
        <v>0.46442860492379839</v>
      </c>
      <c r="BK15" s="31">
        <v>0.23199234589275136</v>
      </c>
      <c r="BL15" s="31">
        <v>0</v>
      </c>
      <c r="BM15" s="31">
        <v>0.32153497893357308</v>
      </c>
      <c r="BN15" s="31">
        <v>9.8209987141923652E-2</v>
      </c>
      <c r="BO15" s="31">
        <v>0</v>
      </c>
      <c r="BP15" s="31">
        <v>0</v>
      </c>
      <c r="BQ15" s="31">
        <v>2.1498424000001998E-4</v>
      </c>
      <c r="BR15" s="31">
        <v>0.72</v>
      </c>
      <c r="BS15" s="31">
        <v>0.70518854768751382</v>
      </c>
      <c r="BT15" s="31">
        <v>0.69545027742210841</v>
      </c>
      <c r="BU15" s="31">
        <v>0.68652322903207696</v>
      </c>
      <c r="BV15" s="31">
        <v>0.67504557087882744</v>
      </c>
      <c r="BW15" s="31">
        <v>0.66245776340277895</v>
      </c>
    </row>
    <row r="16" spans="1:75" s="15" customFormat="1" ht="25.5" customHeight="1" x14ac:dyDescent="0.2">
      <c r="B16" s="38" t="s">
        <v>107</v>
      </c>
      <c r="D16" s="39" t="s">
        <v>123</v>
      </c>
      <c r="E16" s="39" t="s">
        <v>123</v>
      </c>
      <c r="F16" s="39" t="s">
        <v>123</v>
      </c>
      <c r="G16" s="39" t="s">
        <v>123</v>
      </c>
      <c r="H16" s="39" t="s">
        <v>123</v>
      </c>
      <c r="I16" s="39" t="s">
        <v>123</v>
      </c>
      <c r="J16" s="39" t="s">
        <v>123</v>
      </c>
      <c r="K16" s="39" t="s">
        <v>123</v>
      </c>
      <c r="L16" s="39" t="s">
        <v>123</v>
      </c>
      <c r="M16" s="39" t="s">
        <v>123</v>
      </c>
      <c r="N16" s="39" t="s">
        <v>123</v>
      </c>
      <c r="O16" s="39" t="s">
        <v>123</v>
      </c>
      <c r="P16" s="39" t="s">
        <v>123</v>
      </c>
      <c r="Q16" s="39" t="s">
        <v>123</v>
      </c>
      <c r="R16" s="39" t="s">
        <v>123</v>
      </c>
      <c r="S16" s="39" t="s">
        <v>123</v>
      </c>
      <c r="T16" s="39" t="s">
        <v>123</v>
      </c>
      <c r="U16" s="39" t="s">
        <v>123</v>
      </c>
      <c r="V16" s="39" t="s">
        <v>123</v>
      </c>
      <c r="W16" s="39" t="s">
        <v>123</v>
      </c>
      <c r="X16" s="39" t="s">
        <v>123</v>
      </c>
      <c r="Y16" s="39" t="s">
        <v>123</v>
      </c>
      <c r="Z16" s="39" t="s">
        <v>123</v>
      </c>
      <c r="AA16" s="39" t="s">
        <v>123</v>
      </c>
      <c r="AB16" s="39" t="s">
        <v>123</v>
      </c>
      <c r="AC16" s="39" t="s">
        <v>123</v>
      </c>
      <c r="AD16" s="39" t="s">
        <v>123</v>
      </c>
      <c r="AE16" s="39" t="s">
        <v>123</v>
      </c>
      <c r="AF16" s="39" t="s">
        <v>123</v>
      </c>
      <c r="AG16" s="39" t="s">
        <v>123</v>
      </c>
      <c r="AH16" s="39">
        <v>9910.4736790654242</v>
      </c>
      <c r="AI16" s="39">
        <v>12682.485826115662</v>
      </c>
      <c r="AJ16" s="39">
        <v>11636.95493369555</v>
      </c>
      <c r="AK16" s="39">
        <v>12535.308035782335</v>
      </c>
      <c r="AL16" s="39">
        <v>13224.087493839583</v>
      </c>
      <c r="AM16" s="39">
        <v>14007.079830204855</v>
      </c>
      <c r="AN16" s="39">
        <v>14392.600346258274</v>
      </c>
      <c r="AO16" s="39">
        <v>14465.112456958954</v>
      </c>
      <c r="AP16" s="39">
        <v>14286.644220245149</v>
      </c>
      <c r="AQ16" s="39">
        <v>13905.332015698339</v>
      </c>
      <c r="AR16" s="39">
        <v>13220.848949598703</v>
      </c>
      <c r="AS16" s="39">
        <v>12612.894891630674</v>
      </c>
      <c r="AT16" s="39">
        <v>12243.017800321559</v>
      </c>
      <c r="AU16" s="39">
        <v>13613.680476787615</v>
      </c>
      <c r="AV16" s="39">
        <v>15268.609224513255</v>
      </c>
      <c r="AW16" s="39">
        <v>16308.321617143751</v>
      </c>
      <c r="AX16" s="39">
        <v>16329.958612995844</v>
      </c>
      <c r="AY16" s="39">
        <v>16473.432031893535</v>
      </c>
      <c r="AZ16" s="39">
        <v>16339.681393024221</v>
      </c>
      <c r="BA16" s="39">
        <v>16244.165197272481</v>
      </c>
      <c r="BB16" s="39">
        <v>16378.181400463371</v>
      </c>
      <c r="BC16" s="39">
        <v>17650.880761324664</v>
      </c>
      <c r="BD16" s="39">
        <v>17388.14481230258</v>
      </c>
      <c r="BE16" s="39">
        <v>17818.202262528255</v>
      </c>
      <c r="BF16" s="39">
        <v>18115.368528697618</v>
      </c>
      <c r="BG16" s="39">
        <v>6244.8799053542689</v>
      </c>
      <c r="BH16" s="39">
        <v>5374.1366091172549</v>
      </c>
      <c r="BI16" s="39">
        <v>4260.5174151932224</v>
      </c>
      <c r="BJ16" s="39">
        <v>3623.8617670290837</v>
      </c>
      <c r="BK16" s="39">
        <v>3221.8362699520349</v>
      </c>
      <c r="BL16" s="39">
        <v>2898.625965697413</v>
      </c>
      <c r="BM16" s="39">
        <v>2282.5838174833725</v>
      </c>
      <c r="BN16" s="39">
        <v>1989.4398773879113</v>
      </c>
      <c r="BO16" s="39">
        <v>1861.9429855477606</v>
      </c>
      <c r="BP16" s="39">
        <v>1745.4690914802202</v>
      </c>
      <c r="BQ16" s="39">
        <v>1665.7548996752248</v>
      </c>
      <c r="BR16" s="39">
        <v>1808.4707627272712</v>
      </c>
      <c r="BS16" s="39">
        <v>1781.6618926610124</v>
      </c>
      <c r="BT16" s="39">
        <v>1783.4951612003742</v>
      </c>
      <c r="BU16" s="39">
        <v>1812.3468651547817</v>
      </c>
      <c r="BV16" s="39">
        <v>1847.4763965846369</v>
      </c>
      <c r="BW16" s="39">
        <v>1890.3230923492363</v>
      </c>
    </row>
    <row r="17" spans="2:75" s="15" customFormat="1" ht="12.75" customHeight="1" x14ac:dyDescent="0.2">
      <c r="B17" s="49" t="s">
        <v>108</v>
      </c>
      <c r="D17" s="39" t="s">
        <v>123</v>
      </c>
      <c r="E17" s="39" t="s">
        <v>123</v>
      </c>
      <c r="F17" s="39" t="s">
        <v>123</v>
      </c>
      <c r="G17" s="39" t="s">
        <v>123</v>
      </c>
      <c r="H17" s="39" t="s">
        <v>123</v>
      </c>
      <c r="I17" s="39" t="s">
        <v>123</v>
      </c>
      <c r="J17" s="39" t="s">
        <v>123</v>
      </c>
      <c r="K17" s="39" t="s">
        <v>123</v>
      </c>
      <c r="L17" s="39" t="s">
        <v>123</v>
      </c>
      <c r="M17" s="39" t="s">
        <v>123</v>
      </c>
      <c r="N17" s="39" t="s">
        <v>123</v>
      </c>
      <c r="O17" s="39" t="s">
        <v>123</v>
      </c>
      <c r="P17" s="39" t="s">
        <v>123</v>
      </c>
      <c r="Q17" s="39" t="s">
        <v>123</v>
      </c>
      <c r="R17" s="39" t="s">
        <v>123</v>
      </c>
      <c r="S17" s="39" t="s">
        <v>123</v>
      </c>
      <c r="T17" s="39" t="s">
        <v>123</v>
      </c>
      <c r="U17" s="39" t="s">
        <v>123</v>
      </c>
      <c r="V17" s="39" t="s">
        <v>123</v>
      </c>
      <c r="W17" s="39" t="s">
        <v>123</v>
      </c>
      <c r="X17" s="39" t="s">
        <v>123</v>
      </c>
      <c r="Y17" s="39" t="s">
        <v>123</v>
      </c>
      <c r="Z17" s="39" t="s">
        <v>123</v>
      </c>
      <c r="AA17" s="39" t="s">
        <v>123</v>
      </c>
      <c r="AB17" s="39" t="s">
        <v>123</v>
      </c>
      <c r="AC17" s="39" t="s">
        <v>123</v>
      </c>
      <c r="AD17" s="39" t="s">
        <v>123</v>
      </c>
      <c r="AE17" s="39" t="s">
        <v>123</v>
      </c>
      <c r="AF17" s="39" t="s">
        <v>123</v>
      </c>
      <c r="AG17" s="39" t="s">
        <v>123</v>
      </c>
      <c r="AH17" s="39">
        <v>176.94316384444761</v>
      </c>
      <c r="AI17" s="39">
        <v>179.35742622020408</v>
      </c>
      <c r="AJ17" s="39">
        <v>180.48779890208735</v>
      </c>
      <c r="AK17" s="39">
        <v>189.91210243941075</v>
      </c>
      <c r="AL17" s="39">
        <v>205.06559003520704</v>
      </c>
      <c r="AM17" s="39">
        <v>214.82239764627849</v>
      </c>
      <c r="AN17" s="39">
        <v>217.00169413967552</v>
      </c>
      <c r="AO17" s="39">
        <v>228.05406047102358</v>
      </c>
      <c r="AP17" s="39">
        <v>236.53998532619298</v>
      </c>
      <c r="AQ17" s="39">
        <v>247.21259121249568</v>
      </c>
      <c r="AR17" s="39">
        <v>249.2319497733846</v>
      </c>
      <c r="AS17" s="39">
        <v>251.18645527202955</v>
      </c>
      <c r="AT17" s="39">
        <v>269.83457502559992</v>
      </c>
      <c r="AU17" s="39">
        <v>308.4656322785313</v>
      </c>
      <c r="AV17" s="39">
        <v>383.50260914659981</v>
      </c>
      <c r="AW17" s="39">
        <v>521.50672370265079</v>
      </c>
      <c r="AX17" s="39">
        <v>578.67086406031729</v>
      </c>
      <c r="AY17" s="39">
        <v>673.52064028601274</v>
      </c>
      <c r="AZ17" s="39">
        <v>654.85005333864592</v>
      </c>
      <c r="BA17" s="39">
        <v>709.2262821691636</v>
      </c>
      <c r="BB17" s="39">
        <v>755.23501082758457</v>
      </c>
      <c r="BC17" s="39">
        <v>800.96057844054906</v>
      </c>
      <c r="BD17" s="39">
        <v>923.05681735188</v>
      </c>
      <c r="BE17" s="39">
        <v>926.1310421309048</v>
      </c>
      <c r="BF17" s="39">
        <v>1012.0422142028933</v>
      </c>
      <c r="BG17" s="39">
        <v>1032.4497360271607</v>
      </c>
      <c r="BH17" s="39">
        <v>1062.0631815031195</v>
      </c>
      <c r="BI17" s="39">
        <v>1133.3926588426482</v>
      </c>
      <c r="BJ17" s="39">
        <v>1161.7638258759828</v>
      </c>
      <c r="BK17" s="39">
        <v>1206.3888681064516</v>
      </c>
      <c r="BL17" s="39">
        <v>1251.4317686786019</v>
      </c>
      <c r="BM17" s="39">
        <v>1315.2517017933581</v>
      </c>
      <c r="BN17" s="39">
        <v>1309.7841399474753</v>
      </c>
      <c r="BO17" s="39">
        <v>1386.319485282831</v>
      </c>
      <c r="BP17" s="39">
        <v>1442.3291597404934</v>
      </c>
      <c r="BQ17" s="39">
        <v>1490.3180629453504</v>
      </c>
      <c r="BR17" s="39">
        <v>1692.1552793425735</v>
      </c>
      <c r="BS17" s="39">
        <v>1695.6385440704589</v>
      </c>
      <c r="BT17" s="39">
        <v>1717.0712067023005</v>
      </c>
      <c r="BU17" s="39">
        <v>1760.541156273106</v>
      </c>
      <c r="BV17" s="39">
        <v>1806.7436900818716</v>
      </c>
      <c r="BW17" s="39">
        <v>1858.6072560838397</v>
      </c>
    </row>
    <row r="18" spans="2:75" s="15" customFormat="1" ht="12.75" customHeight="1" x14ac:dyDescent="0.2">
      <c r="B18" s="4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s="15" customFormat="1" ht="25.5" customHeight="1" x14ac:dyDescent="0.2">
      <c r="B19" s="38" t="s">
        <v>203</v>
      </c>
      <c r="D19" s="31" t="s">
        <v>123</v>
      </c>
      <c r="E19" s="31" t="s">
        <v>123</v>
      </c>
      <c r="F19" s="31" t="s">
        <v>123</v>
      </c>
      <c r="G19" s="31" t="s">
        <v>123</v>
      </c>
      <c r="H19" s="31" t="s">
        <v>123</v>
      </c>
      <c r="I19" s="31" t="s">
        <v>123</v>
      </c>
      <c r="J19" s="31" t="s">
        <v>123</v>
      </c>
      <c r="K19" s="31" t="s">
        <v>123</v>
      </c>
      <c r="L19" s="31" t="s">
        <v>123</v>
      </c>
      <c r="M19" s="31" t="s">
        <v>123</v>
      </c>
      <c r="N19" s="31" t="s">
        <v>123</v>
      </c>
      <c r="O19" s="31" t="s">
        <v>123</v>
      </c>
      <c r="P19" s="31" t="s">
        <v>123</v>
      </c>
      <c r="Q19" s="31" t="s">
        <v>123</v>
      </c>
      <c r="R19" s="31" t="s">
        <v>123</v>
      </c>
      <c r="S19" s="31" t="s">
        <v>123</v>
      </c>
      <c r="T19" s="31" t="s">
        <v>123</v>
      </c>
      <c r="U19" s="31" t="s">
        <v>123</v>
      </c>
      <c r="V19" s="31" t="s">
        <v>123</v>
      </c>
      <c r="W19" s="31" t="s">
        <v>123</v>
      </c>
      <c r="X19" s="31" t="s">
        <v>123</v>
      </c>
      <c r="Y19" s="31" t="s">
        <v>123</v>
      </c>
      <c r="Z19" s="31" t="s">
        <v>123</v>
      </c>
      <c r="AA19" s="31" t="s">
        <v>123</v>
      </c>
      <c r="AB19" s="31" t="s">
        <v>123</v>
      </c>
      <c r="AC19" s="31" t="s">
        <v>123</v>
      </c>
      <c r="AD19" s="31" t="s">
        <v>123</v>
      </c>
      <c r="AE19" s="31" t="s">
        <v>123</v>
      </c>
      <c r="AF19" s="31" t="s">
        <v>123</v>
      </c>
      <c r="AG19" s="31" t="s">
        <v>123</v>
      </c>
      <c r="AH19" s="31" t="s">
        <v>123</v>
      </c>
      <c r="AI19" s="31" t="s">
        <v>123</v>
      </c>
      <c r="AJ19" s="31" t="s">
        <v>123</v>
      </c>
      <c r="AK19" s="31" t="s">
        <v>123</v>
      </c>
      <c r="AL19" s="31" t="s">
        <v>123</v>
      </c>
      <c r="AM19" s="31" t="s">
        <v>123</v>
      </c>
      <c r="AN19" s="31" t="s">
        <v>123</v>
      </c>
      <c r="AO19" s="31" t="s">
        <v>123</v>
      </c>
      <c r="AP19" s="31" t="s">
        <v>123</v>
      </c>
      <c r="AQ19" s="31" t="s">
        <v>123</v>
      </c>
      <c r="AR19" s="31" t="s">
        <v>123</v>
      </c>
      <c r="AS19" s="31" t="s">
        <v>123</v>
      </c>
      <c r="AT19" s="31" t="s">
        <v>123</v>
      </c>
      <c r="AU19" s="31" t="s">
        <v>123</v>
      </c>
      <c r="AV19" s="31" t="s">
        <v>123</v>
      </c>
      <c r="AW19" s="31" t="s">
        <v>123</v>
      </c>
      <c r="AX19" s="31" t="s">
        <v>123</v>
      </c>
      <c r="AY19" s="31" t="s">
        <v>123</v>
      </c>
      <c r="AZ19" s="31" t="s">
        <v>123</v>
      </c>
      <c r="BA19" s="31" t="s">
        <v>123</v>
      </c>
      <c r="BB19" s="31" t="s">
        <v>123</v>
      </c>
      <c r="BC19" s="31" t="s">
        <v>123</v>
      </c>
      <c r="BD19" s="31" t="s">
        <v>123</v>
      </c>
      <c r="BE19" s="31" t="s">
        <v>123</v>
      </c>
      <c r="BF19" s="31" t="s">
        <v>123</v>
      </c>
      <c r="BG19" s="31" t="s">
        <v>123</v>
      </c>
      <c r="BH19" s="31" t="s">
        <v>123</v>
      </c>
      <c r="BI19" s="31" t="s">
        <v>123</v>
      </c>
      <c r="BJ19" s="31" t="s">
        <v>123</v>
      </c>
      <c r="BK19" s="31" t="s">
        <v>123</v>
      </c>
      <c r="BL19" s="31" t="s">
        <v>123</v>
      </c>
      <c r="BM19" s="31" t="s">
        <v>123</v>
      </c>
      <c r="BN19" s="31" t="s">
        <v>123</v>
      </c>
      <c r="BO19" s="31" t="s">
        <v>123</v>
      </c>
      <c r="BP19" s="31" t="s">
        <v>123</v>
      </c>
      <c r="BQ19" s="31" t="s">
        <v>123</v>
      </c>
      <c r="BR19" s="31" t="s">
        <v>123</v>
      </c>
      <c r="BS19" s="31" t="s">
        <v>123</v>
      </c>
      <c r="BT19" s="31" t="s">
        <v>123</v>
      </c>
      <c r="BU19" s="31" t="s">
        <v>123</v>
      </c>
      <c r="BV19" s="31" t="s">
        <v>123</v>
      </c>
      <c r="BW19" s="31" t="s">
        <v>123</v>
      </c>
    </row>
    <row r="20" spans="2:75" s="15" customFormat="1" x14ac:dyDescent="0.2">
      <c r="B20" s="15" t="s">
        <v>122</v>
      </c>
      <c r="D20" s="31" t="s">
        <v>123</v>
      </c>
      <c r="E20" s="31" t="s">
        <v>123</v>
      </c>
      <c r="F20" s="31" t="s">
        <v>123</v>
      </c>
      <c r="G20" s="31" t="s">
        <v>123</v>
      </c>
      <c r="H20" s="31" t="s">
        <v>123</v>
      </c>
      <c r="I20" s="31" t="s">
        <v>123</v>
      </c>
      <c r="J20" s="31" t="s">
        <v>123</v>
      </c>
      <c r="K20" s="31" t="s">
        <v>123</v>
      </c>
      <c r="L20" s="31" t="s">
        <v>123</v>
      </c>
      <c r="M20" s="31" t="s">
        <v>123</v>
      </c>
      <c r="N20" s="31" t="s">
        <v>123</v>
      </c>
      <c r="O20" s="31" t="s">
        <v>123</v>
      </c>
      <c r="P20" s="31" t="s">
        <v>123</v>
      </c>
      <c r="Q20" s="31" t="s">
        <v>123</v>
      </c>
      <c r="R20" s="31" t="s">
        <v>123</v>
      </c>
      <c r="S20" s="31" t="s">
        <v>123</v>
      </c>
      <c r="T20" s="31" t="s">
        <v>123</v>
      </c>
      <c r="U20" s="31" t="s">
        <v>123</v>
      </c>
      <c r="V20" s="31" t="s">
        <v>123</v>
      </c>
      <c r="W20" s="31" t="s">
        <v>123</v>
      </c>
      <c r="X20" s="31" t="s">
        <v>123</v>
      </c>
      <c r="Y20" s="31" t="s">
        <v>123</v>
      </c>
      <c r="Z20" s="31" t="s">
        <v>123</v>
      </c>
      <c r="AA20" s="31" t="s">
        <v>123</v>
      </c>
      <c r="AB20" s="31" t="s">
        <v>123</v>
      </c>
      <c r="AC20" s="31" t="s">
        <v>123</v>
      </c>
      <c r="AD20" s="31" t="s">
        <v>123</v>
      </c>
      <c r="AE20" s="31" t="s">
        <v>123</v>
      </c>
      <c r="AF20" s="31" t="s">
        <v>123</v>
      </c>
      <c r="AG20" s="31" t="s">
        <v>123</v>
      </c>
      <c r="AH20" s="31" t="s">
        <v>123</v>
      </c>
      <c r="AI20" s="31" t="s">
        <v>123</v>
      </c>
      <c r="AJ20" s="31" t="s">
        <v>123</v>
      </c>
      <c r="AK20" s="31" t="s">
        <v>123</v>
      </c>
      <c r="AL20" s="31" t="s">
        <v>123</v>
      </c>
      <c r="AM20" s="31" t="s">
        <v>123</v>
      </c>
      <c r="AN20" s="31" t="s">
        <v>123</v>
      </c>
      <c r="AO20" s="31" t="s">
        <v>123</v>
      </c>
      <c r="AP20" s="31" t="s">
        <v>123</v>
      </c>
      <c r="AQ20" s="31" t="s">
        <v>123</v>
      </c>
      <c r="AR20" s="31" t="s">
        <v>123</v>
      </c>
      <c r="AS20" s="31" t="s">
        <v>123</v>
      </c>
      <c r="AT20" s="31" t="s">
        <v>123</v>
      </c>
      <c r="AU20" s="31" t="s">
        <v>123</v>
      </c>
      <c r="AV20" s="31" t="s">
        <v>123</v>
      </c>
      <c r="AW20" s="31" t="s">
        <v>123</v>
      </c>
      <c r="AX20" s="31" t="s">
        <v>123</v>
      </c>
      <c r="AY20" s="31" t="s">
        <v>123</v>
      </c>
      <c r="AZ20" s="31" t="s">
        <v>123</v>
      </c>
      <c r="BA20" s="31" t="s">
        <v>123</v>
      </c>
      <c r="BB20" s="31" t="s">
        <v>123</v>
      </c>
      <c r="BC20" s="31" t="s">
        <v>123</v>
      </c>
      <c r="BD20" s="31" t="s">
        <v>123</v>
      </c>
      <c r="BE20" s="31" t="s">
        <v>123</v>
      </c>
      <c r="BF20" s="31" t="s">
        <v>123</v>
      </c>
      <c r="BG20" s="31" t="s">
        <v>123</v>
      </c>
      <c r="BH20" s="31" t="s">
        <v>123</v>
      </c>
      <c r="BI20" s="31" t="s">
        <v>123</v>
      </c>
      <c r="BJ20" s="31" t="s">
        <v>123</v>
      </c>
      <c r="BK20" s="31" t="s">
        <v>123</v>
      </c>
      <c r="BL20" s="31" t="s">
        <v>123</v>
      </c>
      <c r="BM20" s="31" t="s">
        <v>123</v>
      </c>
      <c r="BN20" s="31" t="s">
        <v>123</v>
      </c>
      <c r="BO20" s="31" t="s">
        <v>123</v>
      </c>
      <c r="BP20" s="31" t="s">
        <v>123</v>
      </c>
      <c r="BQ20" s="31">
        <v>4.8569143262000001</v>
      </c>
      <c r="BR20" s="31">
        <v>6.1215977386492195</v>
      </c>
      <c r="BS20" s="31">
        <v>7.0825801400984805</v>
      </c>
      <c r="BT20" s="31">
        <v>8.1148344230495812</v>
      </c>
      <c r="BU20" s="31">
        <v>9.1714923714875543</v>
      </c>
      <c r="BV20" s="31">
        <v>10.202080056622084</v>
      </c>
      <c r="BW20" s="31">
        <v>11.216616685518209</v>
      </c>
    </row>
    <row r="21" spans="2:75" s="15" customFormat="1" ht="12.95" customHeight="1" x14ac:dyDescent="0.2">
      <c r="B21" s="15" t="s">
        <v>124</v>
      </c>
      <c r="D21" s="31" t="s">
        <v>123</v>
      </c>
      <c r="E21" s="31" t="s">
        <v>123</v>
      </c>
      <c r="F21" s="31" t="s">
        <v>123</v>
      </c>
      <c r="G21" s="31" t="s">
        <v>123</v>
      </c>
      <c r="H21" s="31" t="s">
        <v>123</v>
      </c>
      <c r="I21" s="31" t="s">
        <v>123</v>
      </c>
      <c r="J21" s="31" t="s">
        <v>123</v>
      </c>
      <c r="K21" s="31" t="s">
        <v>123</v>
      </c>
      <c r="L21" s="31" t="s">
        <v>123</v>
      </c>
      <c r="M21" s="31" t="s">
        <v>123</v>
      </c>
      <c r="N21" s="31" t="s">
        <v>123</v>
      </c>
      <c r="O21" s="31" t="s">
        <v>123</v>
      </c>
      <c r="P21" s="31" t="s">
        <v>123</v>
      </c>
      <c r="Q21" s="31" t="s">
        <v>123</v>
      </c>
      <c r="R21" s="31" t="s">
        <v>123</v>
      </c>
      <c r="S21" s="31" t="s">
        <v>123</v>
      </c>
      <c r="T21" s="31" t="s">
        <v>123</v>
      </c>
      <c r="U21" s="31" t="s">
        <v>123</v>
      </c>
      <c r="V21" s="31" t="s">
        <v>123</v>
      </c>
      <c r="W21" s="31" t="s">
        <v>123</v>
      </c>
      <c r="X21" s="31" t="s">
        <v>123</v>
      </c>
      <c r="Y21" s="31" t="s">
        <v>123</v>
      </c>
      <c r="Z21" s="31" t="s">
        <v>123</v>
      </c>
      <c r="AA21" s="31" t="s">
        <v>123</v>
      </c>
      <c r="AB21" s="31" t="s">
        <v>123</v>
      </c>
      <c r="AC21" s="31" t="s">
        <v>123</v>
      </c>
      <c r="AD21" s="31" t="s">
        <v>123</v>
      </c>
      <c r="AE21" s="31" t="s">
        <v>123</v>
      </c>
      <c r="AF21" s="31" t="s">
        <v>123</v>
      </c>
      <c r="AG21" s="31" t="s">
        <v>123</v>
      </c>
      <c r="AH21" s="31">
        <v>218.07336639702686</v>
      </c>
      <c r="AI21" s="31">
        <v>225.57072489963957</v>
      </c>
      <c r="AJ21" s="31">
        <v>234.4190574946966</v>
      </c>
      <c r="AK21" s="31">
        <v>274.15305789118355</v>
      </c>
      <c r="AL21" s="31">
        <v>306.96357854374645</v>
      </c>
      <c r="AM21" s="31">
        <v>358.15311269081559</v>
      </c>
      <c r="AN21" s="31">
        <v>384.34912153939172</v>
      </c>
      <c r="AO21" s="31">
        <v>418.31500999978874</v>
      </c>
      <c r="AP21" s="31">
        <v>455.20121777325693</v>
      </c>
      <c r="AQ21" s="31">
        <v>484.74654157328229</v>
      </c>
      <c r="AR21" s="31">
        <v>491.84725916681066</v>
      </c>
      <c r="AS21" s="31">
        <v>516.63924969879952</v>
      </c>
      <c r="AT21" s="31">
        <v>555.27868941561098</v>
      </c>
      <c r="AU21" s="31">
        <v>615.16720503646343</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c r="BT21" s="31">
        <v>0</v>
      </c>
      <c r="BU21" s="31">
        <v>0</v>
      </c>
      <c r="BV21" s="31">
        <v>0</v>
      </c>
      <c r="BW21" s="31">
        <v>0</v>
      </c>
    </row>
    <row r="22" spans="2:75" s="15" customFormat="1" ht="12.95" customHeight="1" x14ac:dyDescent="0.2">
      <c r="B22" s="15" t="s">
        <v>204</v>
      </c>
      <c r="D22" s="31" t="s">
        <v>123</v>
      </c>
      <c r="E22" s="31" t="s">
        <v>123</v>
      </c>
      <c r="F22" s="31" t="s">
        <v>123</v>
      </c>
      <c r="G22" s="31" t="s">
        <v>123</v>
      </c>
      <c r="H22" s="31" t="s">
        <v>123</v>
      </c>
      <c r="I22" s="31" t="s">
        <v>123</v>
      </c>
      <c r="J22" s="31" t="s">
        <v>123</v>
      </c>
      <c r="K22" s="31" t="s">
        <v>123</v>
      </c>
      <c r="L22" s="31" t="s">
        <v>123</v>
      </c>
      <c r="M22" s="31" t="s">
        <v>123</v>
      </c>
      <c r="N22" s="31" t="s">
        <v>123</v>
      </c>
      <c r="O22" s="31" t="s">
        <v>123</v>
      </c>
      <c r="P22" s="31" t="s">
        <v>123</v>
      </c>
      <c r="Q22" s="31" t="s">
        <v>123</v>
      </c>
      <c r="R22" s="31" t="s">
        <v>123</v>
      </c>
      <c r="S22" s="31" t="s">
        <v>123</v>
      </c>
      <c r="T22" s="31" t="s">
        <v>123</v>
      </c>
      <c r="U22" s="31" t="s">
        <v>123</v>
      </c>
      <c r="V22" s="31" t="s">
        <v>123</v>
      </c>
      <c r="W22" s="31" t="s">
        <v>123</v>
      </c>
      <c r="X22" s="31" t="s">
        <v>123</v>
      </c>
      <c r="Y22" s="31" t="s">
        <v>123</v>
      </c>
      <c r="Z22" s="31" t="s">
        <v>123</v>
      </c>
      <c r="AA22" s="31" t="s">
        <v>123</v>
      </c>
      <c r="AB22" s="31" t="s">
        <v>123</v>
      </c>
      <c r="AC22" s="31" t="s">
        <v>123</v>
      </c>
      <c r="AD22" s="31" t="s">
        <v>123</v>
      </c>
      <c r="AE22" s="31" t="s">
        <v>123</v>
      </c>
      <c r="AF22" s="31" t="s">
        <v>123</v>
      </c>
      <c r="AG22" s="31" t="s">
        <v>123</v>
      </c>
      <c r="AH22" s="31">
        <v>2005.9436719837108</v>
      </c>
      <c r="AI22" s="31">
        <v>1951.5071139635502</v>
      </c>
      <c r="AJ22" s="31">
        <v>1861.0076845387603</v>
      </c>
      <c r="AK22" s="31">
        <v>1835.9611594876596</v>
      </c>
      <c r="AL22" s="31">
        <v>1823.3108744229162</v>
      </c>
      <c r="AM22" s="31">
        <v>1847.7460269761141</v>
      </c>
      <c r="AN22" s="31">
        <v>1782.9631158166355</v>
      </c>
      <c r="AO22" s="31">
        <v>1704.3582250496356</v>
      </c>
      <c r="AP22" s="31">
        <v>1696.7699653837062</v>
      </c>
      <c r="AQ22" s="31">
        <v>1631.0283931866379</v>
      </c>
      <c r="AR22" s="31">
        <v>1545.1676549867514</v>
      </c>
      <c r="AS22" s="31">
        <v>1409.896894923992</v>
      </c>
      <c r="AT22" s="31">
        <v>1382.6845928642524</v>
      </c>
      <c r="AU22" s="31">
        <v>1454.8677113599997</v>
      </c>
      <c r="AV22" s="31">
        <v>1400.0971207018708</v>
      </c>
      <c r="AW22" s="31">
        <v>1400.1614486420617</v>
      </c>
      <c r="AX22" s="31">
        <v>1361.3898273236284</v>
      </c>
      <c r="AY22" s="31">
        <v>1311.5446670462716</v>
      </c>
      <c r="AZ22" s="31">
        <v>1225.9937864545204</v>
      </c>
      <c r="BA22" s="31">
        <v>1230.2446977285463</v>
      </c>
      <c r="BB22" s="31">
        <v>1200.0374367562194</v>
      </c>
      <c r="BC22" s="31">
        <v>1233.8475030539723</v>
      </c>
      <c r="BD22" s="31">
        <v>1196.9028033820377</v>
      </c>
      <c r="BE22" s="31">
        <v>1327.6974998425642</v>
      </c>
      <c r="BF22" s="31">
        <v>1271.314683974291</v>
      </c>
      <c r="BG22" s="31">
        <v>1150.1594793201496</v>
      </c>
      <c r="BH22" s="31">
        <v>1013.8031982914036</v>
      </c>
      <c r="BI22" s="31">
        <v>937.40411350021043</v>
      </c>
      <c r="BJ22" s="31">
        <v>833.52317056281959</v>
      </c>
      <c r="BK22" s="31">
        <v>762.36735598287214</v>
      </c>
      <c r="BL22" s="31">
        <v>689.51765339360213</v>
      </c>
      <c r="BM22" s="31">
        <v>659.78859890056026</v>
      </c>
      <c r="BN22" s="31">
        <v>596.69017047200327</v>
      </c>
      <c r="BO22" s="31">
        <v>581.03586987678864</v>
      </c>
      <c r="BP22" s="31">
        <v>580.63178615380889</v>
      </c>
      <c r="BQ22" s="31">
        <v>570.29685140282527</v>
      </c>
      <c r="BR22" s="31">
        <v>539.82887969930289</v>
      </c>
      <c r="BS22" s="31">
        <v>509.58484405219349</v>
      </c>
      <c r="BT22" s="31">
        <v>497.08249545471631</v>
      </c>
      <c r="BU22" s="31">
        <v>502.10037733776846</v>
      </c>
      <c r="BV22" s="31">
        <v>460.57549231820889</v>
      </c>
      <c r="BW22" s="31">
        <v>427.77089715739578</v>
      </c>
    </row>
    <row r="23" spans="2:75" s="15" customFormat="1" ht="12.95" customHeight="1" x14ac:dyDescent="0.2">
      <c r="B23" s="56" t="s">
        <v>205</v>
      </c>
      <c r="D23" s="31" t="s">
        <v>123</v>
      </c>
      <c r="E23" s="31" t="s">
        <v>123</v>
      </c>
      <c r="F23" s="31" t="s">
        <v>123</v>
      </c>
      <c r="G23" s="31" t="s">
        <v>123</v>
      </c>
      <c r="H23" s="31" t="s">
        <v>123</v>
      </c>
      <c r="I23" s="31" t="s">
        <v>123</v>
      </c>
      <c r="J23" s="31" t="s">
        <v>123</v>
      </c>
      <c r="K23" s="31" t="s">
        <v>123</v>
      </c>
      <c r="L23" s="31" t="s">
        <v>123</v>
      </c>
      <c r="M23" s="31" t="s">
        <v>123</v>
      </c>
      <c r="N23" s="31" t="s">
        <v>123</v>
      </c>
      <c r="O23" s="31" t="s">
        <v>123</v>
      </c>
      <c r="P23" s="31" t="s">
        <v>123</v>
      </c>
      <c r="Q23" s="31" t="s">
        <v>123</v>
      </c>
      <c r="R23" s="31" t="s">
        <v>123</v>
      </c>
      <c r="S23" s="31" t="s">
        <v>123</v>
      </c>
      <c r="T23" s="31" t="s">
        <v>123</v>
      </c>
      <c r="U23" s="31" t="s">
        <v>123</v>
      </c>
      <c r="V23" s="31" t="s">
        <v>123</v>
      </c>
      <c r="W23" s="31" t="s">
        <v>123</v>
      </c>
      <c r="X23" s="31" t="s">
        <v>123</v>
      </c>
      <c r="Y23" s="31" t="s">
        <v>123</v>
      </c>
      <c r="Z23" s="31" t="s">
        <v>123</v>
      </c>
      <c r="AA23" s="31" t="s">
        <v>123</v>
      </c>
      <c r="AB23" s="31" t="s">
        <v>123</v>
      </c>
      <c r="AC23" s="31" t="s">
        <v>123</v>
      </c>
      <c r="AD23" s="31" t="s">
        <v>123</v>
      </c>
      <c r="AE23" s="31" t="s">
        <v>123</v>
      </c>
      <c r="AF23" s="31" t="s">
        <v>123</v>
      </c>
      <c r="AG23" s="31" t="s">
        <v>123</v>
      </c>
      <c r="AH23" s="31">
        <v>2005.9436719837108</v>
      </c>
      <c r="AI23" s="31">
        <v>1951.0623116142126</v>
      </c>
      <c r="AJ23" s="31">
        <v>1854.4702439414984</v>
      </c>
      <c r="AK23" s="31">
        <v>1820.5514451900037</v>
      </c>
      <c r="AL23" s="31">
        <v>1798.2475550482993</v>
      </c>
      <c r="AM23" s="31">
        <v>1808.0103339106147</v>
      </c>
      <c r="AN23" s="31">
        <v>1717.8871937717406</v>
      </c>
      <c r="AO23" s="31">
        <v>1627.6599288965926</v>
      </c>
      <c r="AP23" s="31">
        <v>1607.9773483514821</v>
      </c>
      <c r="AQ23" s="31">
        <v>1526.5630773264759</v>
      </c>
      <c r="AR23" s="31">
        <v>1422.5794163799849</v>
      </c>
      <c r="AS23" s="31">
        <v>1266.8529645090459</v>
      </c>
      <c r="AT23" s="31">
        <v>1219.3555465962233</v>
      </c>
      <c r="AU23" s="31">
        <v>1257.268645744939</v>
      </c>
      <c r="AV23" s="31">
        <v>1184.3255105061869</v>
      </c>
      <c r="AW23" s="31">
        <v>1159.2874659073823</v>
      </c>
      <c r="AX23" s="31">
        <v>1112.0113468373243</v>
      </c>
      <c r="AY23" s="31">
        <v>1052.6084160800617</v>
      </c>
      <c r="AZ23" s="31">
        <v>957.99385576604584</v>
      </c>
      <c r="BA23" s="31">
        <v>951.40617812328446</v>
      </c>
      <c r="BB23" s="31">
        <v>912.39947340373476</v>
      </c>
      <c r="BC23" s="31">
        <v>919.58019919612286</v>
      </c>
      <c r="BD23" s="31">
        <v>872.38279227790451</v>
      </c>
      <c r="BE23" s="31">
        <v>1002.5394791867172</v>
      </c>
      <c r="BF23" s="31">
        <v>979.78572409216599</v>
      </c>
      <c r="BG23" s="31">
        <v>898.72694491091568</v>
      </c>
      <c r="BH23" s="31">
        <v>801.95502322456537</v>
      </c>
      <c r="BI23" s="31">
        <v>758.58616215847985</v>
      </c>
      <c r="BJ23" s="31">
        <v>684.02387087854538</v>
      </c>
      <c r="BK23" s="31">
        <v>634.85237420669989</v>
      </c>
      <c r="BL23" s="31">
        <v>583.37678564926614</v>
      </c>
      <c r="BM23" s="31">
        <v>565.72517531923302</v>
      </c>
      <c r="BN23" s="31">
        <v>520.95283387694099</v>
      </c>
      <c r="BO23" s="31">
        <v>510.43746583333444</v>
      </c>
      <c r="BP23" s="31">
        <v>516.86439360119857</v>
      </c>
      <c r="BQ23" s="31">
        <v>506.18379848587625</v>
      </c>
      <c r="BR23" s="31">
        <v>488.86878528818471</v>
      </c>
      <c r="BS23" s="31">
        <v>465.12661569888132</v>
      </c>
      <c r="BT23" s="31">
        <v>457.42406131686454</v>
      </c>
      <c r="BU23" s="31">
        <v>460.87506897429921</v>
      </c>
      <c r="BV23" s="31">
        <v>425.4867163433446</v>
      </c>
      <c r="BW23" s="31">
        <v>397.78843466178904</v>
      </c>
    </row>
    <row r="24" spans="2:75" s="15" customFormat="1" ht="12.95" customHeight="1" x14ac:dyDescent="0.2">
      <c r="B24" s="56" t="s">
        <v>206</v>
      </c>
      <c r="D24" s="31" t="s">
        <v>123</v>
      </c>
      <c r="E24" s="31" t="s">
        <v>123</v>
      </c>
      <c r="F24" s="31" t="s">
        <v>123</v>
      </c>
      <c r="G24" s="31" t="s">
        <v>123</v>
      </c>
      <c r="H24" s="31" t="s">
        <v>123</v>
      </c>
      <c r="I24" s="31" t="s">
        <v>123</v>
      </c>
      <c r="J24" s="31" t="s">
        <v>123</v>
      </c>
      <c r="K24" s="31" t="s">
        <v>123</v>
      </c>
      <c r="L24" s="31" t="s">
        <v>123</v>
      </c>
      <c r="M24" s="31" t="s">
        <v>123</v>
      </c>
      <c r="N24" s="31" t="s">
        <v>123</v>
      </c>
      <c r="O24" s="31" t="s">
        <v>123</v>
      </c>
      <c r="P24" s="31" t="s">
        <v>123</v>
      </c>
      <c r="Q24" s="31" t="s">
        <v>123</v>
      </c>
      <c r="R24" s="31" t="s">
        <v>123</v>
      </c>
      <c r="S24" s="31" t="s">
        <v>123</v>
      </c>
      <c r="T24" s="31" t="s">
        <v>123</v>
      </c>
      <c r="U24" s="31" t="s">
        <v>123</v>
      </c>
      <c r="V24" s="31" t="s">
        <v>123</v>
      </c>
      <c r="W24" s="31" t="s">
        <v>123</v>
      </c>
      <c r="X24" s="31" t="s">
        <v>123</v>
      </c>
      <c r="Y24" s="31" t="s">
        <v>123</v>
      </c>
      <c r="Z24" s="31" t="s">
        <v>123</v>
      </c>
      <c r="AA24" s="31" t="s">
        <v>123</v>
      </c>
      <c r="AB24" s="31" t="s">
        <v>123</v>
      </c>
      <c r="AC24" s="31" t="s">
        <v>123</v>
      </c>
      <c r="AD24" s="31" t="s">
        <v>123</v>
      </c>
      <c r="AE24" s="31" t="s">
        <v>123</v>
      </c>
      <c r="AF24" s="31" t="s">
        <v>123</v>
      </c>
      <c r="AG24" s="31" t="s">
        <v>123</v>
      </c>
      <c r="AH24" s="31">
        <v>0</v>
      </c>
      <c r="AI24" s="31">
        <v>0.44480234933773627</v>
      </c>
      <c r="AJ24" s="31">
        <v>6.5374405972616492</v>
      </c>
      <c r="AK24" s="31">
        <v>15.409714297656199</v>
      </c>
      <c r="AL24" s="31">
        <v>25.063319374616938</v>
      </c>
      <c r="AM24" s="31">
        <v>39.735693065499191</v>
      </c>
      <c r="AN24" s="31">
        <v>65.075922044894867</v>
      </c>
      <c r="AO24" s="31">
        <v>76.698296153042776</v>
      </c>
      <c r="AP24" s="31">
        <v>88.792617032223944</v>
      </c>
      <c r="AQ24" s="31">
        <v>104.46531586016205</v>
      </c>
      <c r="AR24" s="31">
        <v>122.58823860676627</v>
      </c>
      <c r="AS24" s="31">
        <v>143.04393041494617</v>
      </c>
      <c r="AT24" s="31">
        <v>163.32904626802909</v>
      </c>
      <c r="AU24" s="31">
        <v>197.59906561506085</v>
      </c>
      <c r="AV24" s="31">
        <v>215.77161019568419</v>
      </c>
      <c r="AW24" s="31">
        <v>240.87398273467943</v>
      </c>
      <c r="AX24" s="31">
        <v>249.37848048630411</v>
      </c>
      <c r="AY24" s="31">
        <v>258.93625096621003</v>
      </c>
      <c r="AZ24" s="31">
        <v>267.99993068847465</v>
      </c>
      <c r="BA24" s="31">
        <v>278.83851960526164</v>
      </c>
      <c r="BB24" s="31">
        <v>287.63796335248469</v>
      </c>
      <c r="BC24" s="31">
        <v>314.26730385784947</v>
      </c>
      <c r="BD24" s="31">
        <v>324.52001110413312</v>
      </c>
      <c r="BE24" s="31">
        <v>325.15802065584694</v>
      </c>
      <c r="BF24" s="31">
        <v>291.52895988212515</v>
      </c>
      <c r="BG24" s="31">
        <v>251.43253440923368</v>
      </c>
      <c r="BH24" s="31">
        <v>211.84817506683831</v>
      </c>
      <c r="BI24" s="31">
        <v>178.81795134173066</v>
      </c>
      <c r="BJ24" s="31">
        <v>149.49929968427418</v>
      </c>
      <c r="BK24" s="31">
        <v>127.51498177617228</v>
      </c>
      <c r="BL24" s="31">
        <v>106.14086774433611</v>
      </c>
      <c r="BM24" s="31">
        <v>94.063423581327214</v>
      </c>
      <c r="BN24" s="31">
        <v>75.73733659506226</v>
      </c>
      <c r="BO24" s="31">
        <v>70.598404043454238</v>
      </c>
      <c r="BP24" s="31">
        <v>63.76739255261031</v>
      </c>
      <c r="BQ24" s="31">
        <v>64.113052916948988</v>
      </c>
      <c r="BR24" s="31">
        <v>50.960094411118234</v>
      </c>
      <c r="BS24" s="31">
        <v>44.458228353312244</v>
      </c>
      <c r="BT24" s="31">
        <v>39.658434137851735</v>
      </c>
      <c r="BU24" s="31">
        <v>41.225308363469246</v>
      </c>
      <c r="BV24" s="31">
        <v>35.088775974864333</v>
      </c>
      <c r="BW24" s="31">
        <v>29.982462495606768</v>
      </c>
    </row>
    <row r="25" spans="2:75" s="15" customFormat="1" x14ac:dyDescent="0.2">
      <c r="B25" s="54" t="s">
        <v>125</v>
      </c>
      <c r="D25" s="31" t="s">
        <v>123</v>
      </c>
      <c r="E25" s="31" t="s">
        <v>123</v>
      </c>
      <c r="F25" s="31" t="s">
        <v>123</v>
      </c>
      <c r="G25" s="31" t="s">
        <v>123</v>
      </c>
      <c r="H25" s="31" t="s">
        <v>123</v>
      </c>
      <c r="I25" s="31" t="s">
        <v>123</v>
      </c>
      <c r="J25" s="31" t="s">
        <v>123</v>
      </c>
      <c r="K25" s="31" t="s">
        <v>123</v>
      </c>
      <c r="L25" s="31" t="s">
        <v>123</v>
      </c>
      <c r="M25" s="31" t="s">
        <v>123</v>
      </c>
      <c r="N25" s="31" t="s">
        <v>123</v>
      </c>
      <c r="O25" s="31" t="s">
        <v>123</v>
      </c>
      <c r="P25" s="31" t="s">
        <v>123</v>
      </c>
      <c r="Q25" s="31" t="s">
        <v>123</v>
      </c>
      <c r="R25" s="31" t="s">
        <v>123</v>
      </c>
      <c r="S25" s="31" t="s">
        <v>123</v>
      </c>
      <c r="T25" s="31" t="s">
        <v>123</v>
      </c>
      <c r="U25" s="31" t="s">
        <v>123</v>
      </c>
      <c r="V25" s="31" t="s">
        <v>123</v>
      </c>
      <c r="W25" s="31" t="s">
        <v>123</v>
      </c>
      <c r="X25" s="31" t="s">
        <v>123</v>
      </c>
      <c r="Y25" s="31" t="s">
        <v>123</v>
      </c>
      <c r="Z25" s="31" t="s">
        <v>123</v>
      </c>
      <c r="AA25" s="31" t="s">
        <v>123</v>
      </c>
      <c r="AB25" s="31" t="s">
        <v>123</v>
      </c>
      <c r="AC25" s="31" t="s">
        <v>123</v>
      </c>
      <c r="AD25" s="31" t="s">
        <v>123</v>
      </c>
      <c r="AE25" s="31" t="s">
        <v>123</v>
      </c>
      <c r="AF25" s="31" t="s">
        <v>123</v>
      </c>
      <c r="AG25" s="31" t="s">
        <v>123</v>
      </c>
      <c r="AH25" s="31">
        <v>18.522257081798756</v>
      </c>
      <c r="AI25" s="31">
        <v>15.875910986398535</v>
      </c>
      <c r="AJ25" s="31">
        <v>16.712068003544587</v>
      </c>
      <c r="AK25" s="31">
        <v>18.277646495767403</v>
      </c>
      <c r="AL25" s="31">
        <v>22.829601815787264</v>
      </c>
      <c r="AM25" s="31">
        <v>27.314665808389659</v>
      </c>
      <c r="AN25" s="31">
        <v>28.405091536081951</v>
      </c>
      <c r="AO25" s="31">
        <v>31.648498756932494</v>
      </c>
      <c r="AP25" s="31">
        <v>243.58033209144014</v>
      </c>
      <c r="AQ25" s="31">
        <v>407.74838886830696</v>
      </c>
      <c r="AR25" s="31">
        <v>360.95669391759327</v>
      </c>
      <c r="AS25" s="31">
        <v>354.59684256432621</v>
      </c>
      <c r="AT25" s="31">
        <v>371.00500516628432</v>
      </c>
      <c r="AU25" s="31">
        <v>454.80006994345206</v>
      </c>
      <c r="AV25" s="31">
        <v>538.80093259346791</v>
      </c>
      <c r="AW25" s="31">
        <v>673.03184333861429</v>
      </c>
      <c r="AX25" s="31">
        <v>792.44431262240062</v>
      </c>
      <c r="AY25" s="31">
        <v>902.64978843341657</v>
      </c>
      <c r="AZ25" s="31">
        <v>1033.8892107233435</v>
      </c>
      <c r="BA25" s="31">
        <v>1029.4041341858622</v>
      </c>
      <c r="BB25" s="31">
        <v>1062.9623161677687</v>
      </c>
      <c r="BC25" s="31">
        <v>1125.811859898022</v>
      </c>
      <c r="BD25" s="31">
        <v>1119.2872851088505</v>
      </c>
      <c r="BE25" s="31">
        <v>1185.3681449781575</v>
      </c>
      <c r="BF25" s="31">
        <v>1256.8275813911073</v>
      </c>
      <c r="BG25" s="31">
        <v>1322.9965413016473</v>
      </c>
      <c r="BH25" s="31">
        <v>1333.16339934647</v>
      </c>
      <c r="BI25" s="31">
        <v>1365.4640188016353</v>
      </c>
      <c r="BJ25" s="31">
        <v>1363.4808037076789</v>
      </c>
      <c r="BK25" s="31">
        <v>1433.2452713809735</v>
      </c>
      <c r="BL25" s="31">
        <v>1489.4432218123288</v>
      </c>
      <c r="BM25" s="31">
        <v>1595.1991984337885</v>
      </c>
      <c r="BN25" s="31">
        <v>1638.3346507733304</v>
      </c>
      <c r="BO25" s="31">
        <v>1783.5387366376758</v>
      </c>
      <c r="BP25" s="31">
        <v>1952.1944216326492</v>
      </c>
      <c r="BQ25" s="31">
        <v>2079.3745268593029</v>
      </c>
      <c r="BR25" s="31">
        <v>2228.7804253391282</v>
      </c>
      <c r="BS25" s="31">
        <v>2345.8190810483784</v>
      </c>
      <c r="BT25" s="31">
        <v>2419.4180839661876</v>
      </c>
      <c r="BU25" s="31">
        <v>2505.9672745635157</v>
      </c>
      <c r="BV25" s="31">
        <v>2626.8191353942748</v>
      </c>
      <c r="BW25" s="31">
        <v>2708.8645352459489</v>
      </c>
    </row>
    <row r="26" spans="2:75" s="15" customFormat="1" ht="26.25" customHeight="1" x14ac:dyDescent="0.2">
      <c r="B26" s="15" t="s">
        <v>207</v>
      </c>
      <c r="D26" s="31" t="s">
        <v>123</v>
      </c>
      <c r="E26" s="31" t="s">
        <v>123</v>
      </c>
      <c r="F26" s="31" t="s">
        <v>123</v>
      </c>
      <c r="G26" s="31" t="s">
        <v>123</v>
      </c>
      <c r="H26" s="31" t="s">
        <v>123</v>
      </c>
      <c r="I26" s="31" t="s">
        <v>123</v>
      </c>
      <c r="J26" s="31" t="s">
        <v>123</v>
      </c>
      <c r="K26" s="31" t="s">
        <v>123</v>
      </c>
      <c r="L26" s="31" t="s">
        <v>123</v>
      </c>
      <c r="M26" s="31" t="s">
        <v>123</v>
      </c>
      <c r="N26" s="31" t="s">
        <v>123</v>
      </c>
      <c r="O26" s="31" t="s">
        <v>123</v>
      </c>
      <c r="P26" s="31" t="s">
        <v>123</v>
      </c>
      <c r="Q26" s="31" t="s">
        <v>123</v>
      </c>
      <c r="R26" s="31" t="s">
        <v>123</v>
      </c>
      <c r="S26" s="31" t="s">
        <v>123</v>
      </c>
      <c r="T26" s="31" t="s">
        <v>123</v>
      </c>
      <c r="U26" s="31" t="s">
        <v>123</v>
      </c>
      <c r="V26" s="31" t="s">
        <v>123</v>
      </c>
      <c r="W26" s="31" t="s">
        <v>123</v>
      </c>
      <c r="X26" s="31" t="s">
        <v>123</v>
      </c>
      <c r="Y26" s="31" t="s">
        <v>123</v>
      </c>
      <c r="Z26" s="31" t="s">
        <v>123</v>
      </c>
      <c r="AA26" s="31" t="s">
        <v>123</v>
      </c>
      <c r="AB26" s="31" t="s">
        <v>123</v>
      </c>
      <c r="AC26" s="31" t="s">
        <v>123</v>
      </c>
      <c r="AD26" s="31" t="s">
        <v>123</v>
      </c>
      <c r="AE26" s="31" t="s">
        <v>123</v>
      </c>
      <c r="AF26" s="31" t="s">
        <v>123</v>
      </c>
      <c r="AG26" s="31" t="s">
        <v>123</v>
      </c>
      <c r="AH26" s="31">
        <v>23.152821352248445</v>
      </c>
      <c r="AI26" s="31">
        <v>19.844888732998168</v>
      </c>
      <c r="AJ26" s="31">
        <v>16.712068003544587</v>
      </c>
      <c r="AK26" s="31">
        <v>18.277646495767403</v>
      </c>
      <c r="AL26" s="31">
        <v>17.12220136184045</v>
      </c>
      <c r="AM26" s="31">
        <v>16.388799485033793</v>
      </c>
      <c r="AN26" s="31">
        <v>15.493686292408338</v>
      </c>
      <c r="AO26" s="31">
        <v>17.041499330655956</v>
      </c>
      <c r="AP26" s="31">
        <v>18.73694862241847</v>
      </c>
      <c r="AQ26" s="31">
        <v>19.683547845795104</v>
      </c>
      <c r="AR26" s="31">
        <v>17.916913015042514</v>
      </c>
      <c r="AS26" s="31">
        <v>16.92924173761353</v>
      </c>
      <c r="AT26" s="31">
        <v>16.659733454755607</v>
      </c>
      <c r="AU26" s="31">
        <v>17.981872560047641</v>
      </c>
      <c r="AV26" s="31">
        <v>20.786590311496834</v>
      </c>
      <c r="AW26" s="31">
        <v>22.321996473107443</v>
      </c>
      <c r="AX26" s="31">
        <v>19.969279990040928</v>
      </c>
      <c r="AY26" s="31">
        <v>22.72829321398331</v>
      </c>
      <c r="AZ26" s="31">
        <v>22.808224440060343</v>
      </c>
      <c r="BA26" s="31">
        <v>22.897054002822003</v>
      </c>
      <c r="BB26" s="31">
        <v>22.954970607629388</v>
      </c>
      <c r="BC26" s="31">
        <v>22.798754790336023</v>
      </c>
      <c r="BD26" s="31">
        <v>22.423765236039852</v>
      </c>
      <c r="BE26" s="31">
        <v>22.267244989370383</v>
      </c>
      <c r="BF26" s="31">
        <v>22.804178272254717</v>
      </c>
      <c r="BG26" s="31">
        <v>24.101864610198927</v>
      </c>
      <c r="BH26" s="31">
        <v>24.21460540647589</v>
      </c>
      <c r="BI26" s="31">
        <v>23.441078929306791</v>
      </c>
      <c r="BJ26" s="31">
        <v>22.928503329050002</v>
      </c>
      <c r="BK26" s="31">
        <v>23.23613663736845</v>
      </c>
      <c r="BL26" s="31">
        <v>250.60122501635556</v>
      </c>
      <c r="BM26" s="31">
        <v>35.809209326987784</v>
      </c>
      <c r="BN26" s="31">
        <v>34.63811662136127</v>
      </c>
      <c r="BO26" s="31">
        <v>33.874950066274586</v>
      </c>
      <c r="BP26" s="31">
        <v>33.603672803389351</v>
      </c>
      <c r="BQ26" s="31">
        <v>32.742930664560006</v>
      </c>
      <c r="BR26" s="31">
        <v>31.340949000000002</v>
      </c>
      <c r="BS26" s="31">
        <v>29.923781467656138</v>
      </c>
      <c r="BT26" s="31">
        <v>28.493550371596541</v>
      </c>
      <c r="BU26" s="31">
        <v>26.750594834901097</v>
      </c>
      <c r="BV26" s="31">
        <v>25.102981958412496</v>
      </c>
      <c r="BW26" s="31">
        <v>24.283640994634595</v>
      </c>
    </row>
    <row r="27" spans="2:75" s="15" customFormat="1" ht="12.95" customHeight="1" x14ac:dyDescent="0.2">
      <c r="B27" s="15" t="s">
        <v>130</v>
      </c>
      <c r="D27" s="31" t="s">
        <v>123</v>
      </c>
      <c r="E27" s="31" t="s">
        <v>123</v>
      </c>
      <c r="F27" s="31" t="s">
        <v>123</v>
      </c>
      <c r="G27" s="31" t="s">
        <v>123</v>
      </c>
      <c r="H27" s="31" t="s">
        <v>123</v>
      </c>
      <c r="I27" s="31" t="s">
        <v>123</v>
      </c>
      <c r="J27" s="31" t="s">
        <v>123</v>
      </c>
      <c r="K27" s="31" t="s">
        <v>123</v>
      </c>
      <c r="L27" s="31" t="s">
        <v>123</v>
      </c>
      <c r="M27" s="31" t="s">
        <v>123</v>
      </c>
      <c r="N27" s="31" t="s">
        <v>123</v>
      </c>
      <c r="O27" s="31" t="s">
        <v>123</v>
      </c>
      <c r="P27" s="31" t="s">
        <v>123</v>
      </c>
      <c r="Q27" s="31" t="s">
        <v>123</v>
      </c>
      <c r="R27" s="31" t="s">
        <v>123</v>
      </c>
      <c r="S27" s="31" t="s">
        <v>123</v>
      </c>
      <c r="T27" s="31" t="s">
        <v>123</v>
      </c>
      <c r="U27" s="31" t="s">
        <v>123</v>
      </c>
      <c r="V27" s="31" t="s">
        <v>123</v>
      </c>
      <c r="W27" s="31" t="s">
        <v>123</v>
      </c>
      <c r="X27" s="31" t="s">
        <v>123</v>
      </c>
      <c r="Y27" s="31" t="s">
        <v>123</v>
      </c>
      <c r="Z27" s="31" t="s">
        <v>123</v>
      </c>
      <c r="AA27" s="31" t="s">
        <v>123</v>
      </c>
      <c r="AB27" s="31" t="s">
        <v>123</v>
      </c>
      <c r="AC27" s="31" t="s">
        <v>123</v>
      </c>
      <c r="AD27" s="31" t="s">
        <v>123</v>
      </c>
      <c r="AE27" s="31" t="s">
        <v>123</v>
      </c>
      <c r="AF27" s="31" t="s">
        <v>123</v>
      </c>
      <c r="AG27" s="31" t="s">
        <v>123</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v>0</v>
      </c>
      <c r="BJ27" s="31">
        <v>1.2542249527408902</v>
      </c>
      <c r="BK27" s="31">
        <v>1.4035770864069428</v>
      </c>
      <c r="BL27" s="31">
        <v>74.295107747902009</v>
      </c>
      <c r="BM27" s="31">
        <v>115.08839438986308</v>
      </c>
      <c r="BN27" s="31">
        <v>180.96328913953587</v>
      </c>
      <c r="BO27" s="31">
        <v>53.604912473995967</v>
      </c>
      <c r="BP27" s="31">
        <v>60.130939961808139</v>
      </c>
      <c r="BQ27" s="31">
        <v>3.6176623009225115</v>
      </c>
      <c r="BR27" s="31">
        <v>55.207725007847642</v>
      </c>
      <c r="BS27" s="31">
        <v>55.863338485248768</v>
      </c>
      <c r="BT27" s="31">
        <v>58.482839205334649</v>
      </c>
      <c r="BU27" s="31">
        <v>61.832492452399599</v>
      </c>
      <c r="BV27" s="31">
        <v>64.459195811309996</v>
      </c>
      <c r="BW27" s="31">
        <v>65.879364268829562</v>
      </c>
    </row>
    <row r="28" spans="2:75" s="15" customFormat="1" x14ac:dyDescent="0.2">
      <c r="B28" s="15" t="s">
        <v>10</v>
      </c>
      <c r="D28" s="31" t="s">
        <v>123</v>
      </c>
      <c r="E28" s="31" t="s">
        <v>123</v>
      </c>
      <c r="F28" s="31" t="s">
        <v>123</v>
      </c>
      <c r="G28" s="31" t="s">
        <v>123</v>
      </c>
      <c r="H28" s="31" t="s">
        <v>123</v>
      </c>
      <c r="I28" s="31" t="s">
        <v>123</v>
      </c>
      <c r="J28" s="31" t="s">
        <v>123</v>
      </c>
      <c r="K28" s="31" t="s">
        <v>123</v>
      </c>
      <c r="L28" s="31" t="s">
        <v>123</v>
      </c>
      <c r="M28" s="31" t="s">
        <v>123</v>
      </c>
      <c r="N28" s="31" t="s">
        <v>123</v>
      </c>
      <c r="O28" s="31" t="s">
        <v>123</v>
      </c>
      <c r="P28" s="31" t="s">
        <v>123</v>
      </c>
      <c r="Q28" s="31" t="s">
        <v>123</v>
      </c>
      <c r="R28" s="31" t="s">
        <v>123</v>
      </c>
      <c r="S28" s="31" t="s">
        <v>123</v>
      </c>
      <c r="T28" s="31" t="s">
        <v>123</v>
      </c>
      <c r="U28" s="31" t="s">
        <v>123</v>
      </c>
      <c r="V28" s="31" t="s">
        <v>123</v>
      </c>
      <c r="W28" s="31" t="s">
        <v>123</v>
      </c>
      <c r="X28" s="31" t="s">
        <v>123</v>
      </c>
      <c r="Y28" s="31" t="s">
        <v>123</v>
      </c>
      <c r="Z28" s="31" t="s">
        <v>123</v>
      </c>
      <c r="AA28" s="31" t="s">
        <v>123</v>
      </c>
      <c r="AB28" s="31" t="s">
        <v>123</v>
      </c>
      <c r="AC28" s="31" t="s">
        <v>123</v>
      </c>
      <c r="AD28" s="31" t="s">
        <v>123</v>
      </c>
      <c r="AE28" s="31" t="s">
        <v>123</v>
      </c>
      <c r="AF28" s="31" t="s">
        <v>123</v>
      </c>
      <c r="AG28" s="31" t="s">
        <v>123</v>
      </c>
      <c r="AH28" s="31">
        <v>911.94142894047366</v>
      </c>
      <c r="AI28" s="31">
        <v>903.96697355302683</v>
      </c>
      <c r="AJ28" s="31">
        <v>1027.3016275722023</v>
      </c>
      <c r="AK28" s="31">
        <v>1385.462446253867</v>
      </c>
      <c r="AL28" s="31">
        <v>1573.4141360953968</v>
      </c>
      <c r="AM28" s="31">
        <v>1688.2829596350191</v>
      </c>
      <c r="AN28" s="31">
        <v>1772.4834510496412</v>
      </c>
      <c r="AO28" s="31">
        <v>1822.1157841237809</v>
      </c>
      <c r="AP28" s="31">
        <v>1942.5332531434942</v>
      </c>
      <c r="AQ28" s="31">
        <v>1914.8939225827885</v>
      </c>
      <c r="AR28" s="31">
        <v>1258.9815974493138</v>
      </c>
      <c r="AS28" s="31">
        <v>1474.0794739731559</v>
      </c>
      <c r="AT28" s="31">
        <v>1713.4021316614417</v>
      </c>
      <c r="AU28" s="31">
        <v>1236.2579501091777</v>
      </c>
      <c r="AV28" s="31">
        <v>1590.8649642690073</v>
      </c>
      <c r="AW28" s="31">
        <v>1600.946222446152</v>
      </c>
      <c r="AX28" s="31">
        <v>1749.490428723215</v>
      </c>
      <c r="AY28" s="31">
        <v>1843.4678823890167</v>
      </c>
      <c r="AZ28" s="31">
        <v>1884.3218268654985</v>
      </c>
      <c r="BA28" s="31">
        <v>1908.8879817043173</v>
      </c>
      <c r="BB28" s="31">
        <v>1896.98124545309</v>
      </c>
      <c r="BC28" s="31">
        <v>1904.9422497052806</v>
      </c>
      <c r="BD28" s="31">
        <v>1859.4176151315248</v>
      </c>
      <c r="BE28" s="31">
        <v>1819.6928368516981</v>
      </c>
      <c r="BF28" s="31">
        <v>1861.5543300955983</v>
      </c>
      <c r="BG28" s="31">
        <v>2098.1389473590625</v>
      </c>
      <c r="BH28" s="31">
        <v>2178.7568504057399</v>
      </c>
      <c r="BI28" s="31">
        <v>2367.6627579818205</v>
      </c>
      <c r="BJ28" s="31">
        <v>2312.6308521912229</v>
      </c>
      <c r="BK28" s="31">
        <v>2296.8100184760351</v>
      </c>
      <c r="BL28" s="31">
        <v>2344.1513674032008</v>
      </c>
      <c r="BM28" s="31">
        <v>2711.187618834555</v>
      </c>
      <c r="BN28" s="31">
        <v>2846.2207043668873</v>
      </c>
      <c r="BO28" s="31">
        <v>2837.8218911230583</v>
      </c>
      <c r="BP28" s="31">
        <v>2878.5305002035875</v>
      </c>
      <c r="BQ28" s="31">
        <v>1.9054264000000001</v>
      </c>
      <c r="BR28" s="31">
        <v>0</v>
      </c>
      <c r="BS28" s="31">
        <v>0</v>
      </c>
      <c r="BT28" s="31">
        <v>0</v>
      </c>
      <c r="BU28" s="31">
        <v>0</v>
      </c>
      <c r="BV28" s="31">
        <v>0</v>
      </c>
      <c r="BW28" s="31">
        <v>0</v>
      </c>
    </row>
    <row r="29" spans="2:75" s="15" customFormat="1" ht="12.95" customHeight="1" x14ac:dyDescent="0.2">
      <c r="B29" s="54" t="s">
        <v>132</v>
      </c>
      <c r="D29" s="31" t="s">
        <v>123</v>
      </c>
      <c r="E29" s="31" t="s">
        <v>123</v>
      </c>
      <c r="F29" s="31" t="s">
        <v>123</v>
      </c>
      <c r="G29" s="31" t="s">
        <v>123</v>
      </c>
      <c r="H29" s="31" t="s">
        <v>123</v>
      </c>
      <c r="I29" s="31" t="s">
        <v>123</v>
      </c>
      <c r="J29" s="31" t="s">
        <v>123</v>
      </c>
      <c r="K29" s="31" t="s">
        <v>123</v>
      </c>
      <c r="L29" s="31" t="s">
        <v>123</v>
      </c>
      <c r="M29" s="31" t="s">
        <v>123</v>
      </c>
      <c r="N29" s="31" t="s">
        <v>123</v>
      </c>
      <c r="O29" s="31" t="s">
        <v>123</v>
      </c>
      <c r="P29" s="31" t="s">
        <v>123</v>
      </c>
      <c r="Q29" s="31" t="s">
        <v>123</v>
      </c>
      <c r="R29" s="31" t="s">
        <v>123</v>
      </c>
      <c r="S29" s="31" t="s">
        <v>123</v>
      </c>
      <c r="T29" s="31" t="s">
        <v>123</v>
      </c>
      <c r="U29" s="31" t="s">
        <v>123</v>
      </c>
      <c r="V29" s="31" t="s">
        <v>123</v>
      </c>
      <c r="W29" s="31" t="s">
        <v>123</v>
      </c>
      <c r="X29" s="31" t="s">
        <v>123</v>
      </c>
      <c r="Y29" s="31" t="s">
        <v>123</v>
      </c>
      <c r="Z29" s="31" t="s">
        <v>123</v>
      </c>
      <c r="AA29" s="31" t="s">
        <v>123</v>
      </c>
      <c r="AB29" s="31" t="s">
        <v>123</v>
      </c>
      <c r="AC29" s="31" t="s">
        <v>123</v>
      </c>
      <c r="AD29" s="31" t="s">
        <v>123</v>
      </c>
      <c r="AE29" s="31" t="s">
        <v>123</v>
      </c>
      <c r="AF29" s="31" t="s">
        <v>123</v>
      </c>
      <c r="AG29" s="31" t="s">
        <v>123</v>
      </c>
      <c r="AH29" s="31">
        <v>0</v>
      </c>
      <c r="AI29" s="31">
        <v>0</v>
      </c>
      <c r="AJ29" s="31">
        <v>0</v>
      </c>
      <c r="AK29" s="31">
        <v>0</v>
      </c>
      <c r="AL29" s="31">
        <v>0</v>
      </c>
      <c r="AM29" s="31">
        <v>0</v>
      </c>
      <c r="AN29" s="31">
        <v>0</v>
      </c>
      <c r="AO29" s="31">
        <v>0</v>
      </c>
      <c r="AP29" s="31">
        <v>0</v>
      </c>
      <c r="AQ29" s="31">
        <v>0</v>
      </c>
      <c r="AR29" s="31">
        <v>0</v>
      </c>
      <c r="AS29" s="31">
        <v>0</v>
      </c>
      <c r="AT29" s="31">
        <v>0</v>
      </c>
      <c r="AU29" s="31">
        <v>0</v>
      </c>
      <c r="AV29" s="31">
        <v>2030.886605338645</v>
      </c>
      <c r="AW29" s="31">
        <v>2784.9582154755312</v>
      </c>
      <c r="AX29" s="31">
        <v>3072.2624614532779</v>
      </c>
      <c r="AY29" s="31">
        <v>3628.5427806367497</v>
      </c>
      <c r="AZ29" s="31">
        <v>4198.5599308658757</v>
      </c>
      <c r="BA29" s="31">
        <v>4487.1720268429217</v>
      </c>
      <c r="BB29" s="31">
        <v>4655.4489747102734</v>
      </c>
      <c r="BC29" s="31">
        <v>4819.9255134338664</v>
      </c>
      <c r="BD29" s="31">
        <v>4961.9772727526542</v>
      </c>
      <c r="BE29" s="31">
        <v>5258.3822233868987</v>
      </c>
      <c r="BF29" s="31">
        <v>5446.6321554146434</v>
      </c>
      <c r="BG29" s="31">
        <v>5706.4145569325092</v>
      </c>
      <c r="BH29" s="31">
        <v>5834.0081156550159</v>
      </c>
      <c r="BI29" s="31">
        <v>5971.53345123706</v>
      </c>
      <c r="BJ29" s="31">
        <v>6116.3652716718007</v>
      </c>
      <c r="BK29" s="31">
        <v>6342.758916592119</v>
      </c>
      <c r="BL29" s="31">
        <v>6562.6494781281153</v>
      </c>
      <c r="BM29" s="31">
        <v>6924.0792516550573</v>
      </c>
      <c r="BN29" s="31">
        <v>6929.5668191146578</v>
      </c>
      <c r="BO29" s="31">
        <v>7275.5551618927211</v>
      </c>
      <c r="BP29" s="31">
        <v>7695.228695903601</v>
      </c>
      <c r="BQ29" s="31">
        <v>7666.84902784733</v>
      </c>
      <c r="BR29" s="31">
        <v>6968.4627308073423</v>
      </c>
      <c r="BS29" s="31">
        <v>5918.2970269868811</v>
      </c>
      <c r="BT29" s="31">
        <v>3522.4803054688819</v>
      </c>
      <c r="BU29" s="31">
        <v>756.3688284747094</v>
      </c>
      <c r="BV29" s="31">
        <v>-19.042648637410512</v>
      </c>
      <c r="BW29" s="31">
        <v>-24.781174423258378</v>
      </c>
    </row>
    <row r="30" spans="2:75" s="15" customFormat="1" ht="12.95" customHeight="1" x14ac:dyDescent="0.2">
      <c r="B30" s="54" t="s">
        <v>133</v>
      </c>
      <c r="D30" s="31" t="s">
        <v>123</v>
      </c>
      <c r="E30" s="31" t="s">
        <v>123</v>
      </c>
      <c r="F30" s="31" t="s">
        <v>123</v>
      </c>
      <c r="G30" s="31" t="s">
        <v>123</v>
      </c>
      <c r="H30" s="31" t="s">
        <v>123</v>
      </c>
      <c r="I30" s="31" t="s">
        <v>123</v>
      </c>
      <c r="J30" s="31" t="s">
        <v>123</v>
      </c>
      <c r="K30" s="31" t="s">
        <v>123</v>
      </c>
      <c r="L30" s="31" t="s">
        <v>123</v>
      </c>
      <c r="M30" s="31" t="s">
        <v>123</v>
      </c>
      <c r="N30" s="31" t="s">
        <v>123</v>
      </c>
      <c r="O30" s="31" t="s">
        <v>123</v>
      </c>
      <c r="P30" s="31" t="s">
        <v>123</v>
      </c>
      <c r="Q30" s="31" t="s">
        <v>123</v>
      </c>
      <c r="R30" s="31" t="s">
        <v>123</v>
      </c>
      <c r="S30" s="31" t="s">
        <v>123</v>
      </c>
      <c r="T30" s="31" t="s">
        <v>123</v>
      </c>
      <c r="U30" s="31" t="s">
        <v>123</v>
      </c>
      <c r="V30" s="31" t="s">
        <v>123</v>
      </c>
      <c r="W30" s="31" t="s">
        <v>123</v>
      </c>
      <c r="X30" s="31" t="s">
        <v>123</v>
      </c>
      <c r="Y30" s="31" t="s">
        <v>123</v>
      </c>
      <c r="Z30" s="31" t="s">
        <v>123</v>
      </c>
      <c r="AA30" s="31" t="s">
        <v>123</v>
      </c>
      <c r="AB30" s="31" t="s">
        <v>123</v>
      </c>
      <c r="AC30" s="31" t="s">
        <v>123</v>
      </c>
      <c r="AD30" s="31" t="s">
        <v>123</v>
      </c>
      <c r="AE30" s="31" t="s">
        <v>123</v>
      </c>
      <c r="AF30" s="31" t="s">
        <v>123</v>
      </c>
      <c r="AG30" s="31" t="s">
        <v>123</v>
      </c>
      <c r="AH30" s="31">
        <v>0</v>
      </c>
      <c r="AI30" s="31">
        <v>0</v>
      </c>
      <c r="AJ30" s="31">
        <v>0</v>
      </c>
      <c r="AK30" s="31">
        <v>0</v>
      </c>
      <c r="AL30" s="31">
        <v>0</v>
      </c>
      <c r="AM30" s="31">
        <v>0</v>
      </c>
      <c r="AN30" s="31">
        <v>0</v>
      </c>
      <c r="AO30" s="31">
        <v>0</v>
      </c>
      <c r="AP30" s="31">
        <v>0</v>
      </c>
      <c r="AQ30" s="31">
        <v>0</v>
      </c>
      <c r="AR30" s="31">
        <v>0</v>
      </c>
      <c r="AS30" s="31">
        <v>0</v>
      </c>
      <c r="AT30" s="31">
        <v>0</v>
      </c>
      <c r="AU30" s="31">
        <v>0</v>
      </c>
      <c r="AV30" s="31">
        <v>3.6527249228454926</v>
      </c>
      <c r="AW30" s="31">
        <v>8.9509676502966879</v>
      </c>
      <c r="AX30" s="31">
        <v>13.93574010953186</v>
      </c>
      <c r="AY30" s="31">
        <v>23.241819045537643</v>
      </c>
      <c r="AZ30" s="31">
        <v>39.3581160748139</v>
      </c>
      <c r="BA30" s="31">
        <v>47.505823627949781</v>
      </c>
      <c r="BB30" s="31">
        <v>54.334577250185525</v>
      </c>
      <c r="BC30" s="31">
        <v>42.325505013122516</v>
      </c>
      <c r="BD30" s="31">
        <v>-8.4320655862312341E-2</v>
      </c>
      <c r="BE30" s="31">
        <v>-0.1176973097558693</v>
      </c>
      <c r="BF30" s="31">
        <v>-0.19552765221016427</v>
      </c>
      <c r="BG30" s="31">
        <v>0.11079440962181765</v>
      </c>
      <c r="BH30" s="31">
        <v>-3.6555104465788697E-2</v>
      </c>
      <c r="BI30" s="31">
        <v>0</v>
      </c>
      <c r="BJ30" s="31">
        <v>0</v>
      </c>
      <c r="BK30" s="31">
        <v>0</v>
      </c>
      <c r="BL30" s="31">
        <v>0</v>
      </c>
      <c r="BM30" s="31">
        <v>0</v>
      </c>
      <c r="BN30" s="31">
        <v>0</v>
      </c>
      <c r="BO30" s="31">
        <v>0</v>
      </c>
      <c r="BP30" s="31">
        <v>0</v>
      </c>
      <c r="BQ30" s="31">
        <v>0</v>
      </c>
      <c r="BR30" s="31">
        <v>0</v>
      </c>
      <c r="BS30" s="31">
        <v>0</v>
      </c>
      <c r="BT30" s="31">
        <v>0</v>
      </c>
      <c r="BU30" s="31">
        <v>0</v>
      </c>
      <c r="BV30" s="31">
        <v>0</v>
      </c>
      <c r="BW30" s="31">
        <v>0</v>
      </c>
    </row>
    <row r="31" spans="2:75" s="15" customFormat="1" ht="26.25" customHeight="1" x14ac:dyDescent="0.2">
      <c r="B31" s="15" t="s">
        <v>134</v>
      </c>
      <c r="D31" s="31" t="s">
        <v>123</v>
      </c>
      <c r="E31" s="31" t="s">
        <v>123</v>
      </c>
      <c r="F31" s="31" t="s">
        <v>123</v>
      </c>
      <c r="G31" s="31" t="s">
        <v>123</v>
      </c>
      <c r="H31" s="31" t="s">
        <v>123</v>
      </c>
      <c r="I31" s="31" t="s">
        <v>123</v>
      </c>
      <c r="J31" s="31" t="s">
        <v>123</v>
      </c>
      <c r="K31" s="31" t="s">
        <v>123</v>
      </c>
      <c r="L31" s="31" t="s">
        <v>123</v>
      </c>
      <c r="M31" s="31" t="s">
        <v>123</v>
      </c>
      <c r="N31" s="31" t="s">
        <v>123</v>
      </c>
      <c r="O31" s="31" t="s">
        <v>123</v>
      </c>
      <c r="P31" s="31" t="s">
        <v>123</v>
      </c>
      <c r="Q31" s="31" t="s">
        <v>123</v>
      </c>
      <c r="R31" s="31" t="s">
        <v>123</v>
      </c>
      <c r="S31" s="31" t="s">
        <v>123</v>
      </c>
      <c r="T31" s="31" t="s">
        <v>123</v>
      </c>
      <c r="U31" s="31" t="s">
        <v>123</v>
      </c>
      <c r="V31" s="31" t="s">
        <v>123</v>
      </c>
      <c r="W31" s="31" t="s">
        <v>123</v>
      </c>
      <c r="X31" s="31" t="s">
        <v>123</v>
      </c>
      <c r="Y31" s="31" t="s">
        <v>123</v>
      </c>
      <c r="Z31" s="31" t="s">
        <v>123</v>
      </c>
      <c r="AA31" s="31" t="s">
        <v>123</v>
      </c>
      <c r="AB31" s="31" t="s">
        <v>123</v>
      </c>
      <c r="AC31" s="31" t="s">
        <v>123</v>
      </c>
      <c r="AD31" s="31" t="s">
        <v>123</v>
      </c>
      <c r="AE31" s="31" t="s">
        <v>123</v>
      </c>
      <c r="AF31" s="31" t="s">
        <v>123</v>
      </c>
      <c r="AG31" s="31" t="s">
        <v>123</v>
      </c>
      <c r="AH31" s="31">
        <v>0</v>
      </c>
      <c r="AI31" s="31">
        <v>0</v>
      </c>
      <c r="AJ31" s="31">
        <v>0</v>
      </c>
      <c r="AK31" s="31">
        <v>0</v>
      </c>
      <c r="AL31" s="31">
        <v>0</v>
      </c>
      <c r="AM31" s="31">
        <v>0</v>
      </c>
      <c r="AN31" s="31">
        <v>0</v>
      </c>
      <c r="AO31" s="31">
        <v>0</v>
      </c>
      <c r="AP31" s="31">
        <v>0</v>
      </c>
      <c r="AQ31" s="31">
        <v>0</v>
      </c>
      <c r="AR31" s="31">
        <v>0</v>
      </c>
      <c r="AS31" s="31">
        <v>0</v>
      </c>
      <c r="AT31" s="31">
        <v>0</v>
      </c>
      <c r="AU31" s="31">
        <v>0</v>
      </c>
      <c r="AV31" s="31">
        <v>0</v>
      </c>
      <c r="AW31" s="31">
        <v>0</v>
      </c>
      <c r="AX31" s="31">
        <v>0</v>
      </c>
      <c r="AY31" s="31">
        <v>0</v>
      </c>
      <c r="AZ31" s="31">
        <v>0</v>
      </c>
      <c r="BA31" s="31">
        <v>0</v>
      </c>
      <c r="BB31" s="31">
        <v>0</v>
      </c>
      <c r="BC31" s="31">
        <v>0</v>
      </c>
      <c r="BD31" s="31">
        <v>0</v>
      </c>
      <c r="BE31" s="31">
        <v>9.332825607359176</v>
      </c>
      <c r="BF31" s="31">
        <v>17.390401074323535</v>
      </c>
      <c r="BG31" s="31">
        <v>19.486493051821963</v>
      </c>
      <c r="BH31" s="31">
        <v>20.952407869488987</v>
      </c>
      <c r="BI31" s="31">
        <v>21.696981159460076</v>
      </c>
      <c r="BJ31" s="31">
        <v>23.278774451882764</v>
      </c>
      <c r="BK31" s="31">
        <v>23.787686654517287</v>
      </c>
      <c r="BL31" s="31">
        <v>23.966889734124443</v>
      </c>
      <c r="BM31" s="31">
        <v>24.044729816716675</v>
      </c>
      <c r="BN31" s="31">
        <v>22.929256486802551</v>
      </c>
      <c r="BO31" s="31">
        <v>23.556432680869744</v>
      </c>
      <c r="BP31" s="31">
        <v>58.675534499236178</v>
      </c>
      <c r="BQ31" s="31">
        <v>179.6395365576</v>
      </c>
      <c r="BR31" s="31">
        <v>165</v>
      </c>
      <c r="BS31" s="31">
        <v>122.42856730686005</v>
      </c>
      <c r="BT31" s="31">
        <v>82.10176886233225</v>
      </c>
      <c r="BU31" s="31">
        <v>85.815403629009623</v>
      </c>
      <c r="BV31" s="31">
        <v>84.380696359853431</v>
      </c>
      <c r="BW31" s="31">
        <v>82.807220425347367</v>
      </c>
    </row>
    <row r="32" spans="2:75" s="15" customFormat="1" x14ac:dyDescent="0.2">
      <c r="B32" s="15" t="s">
        <v>208</v>
      </c>
      <c r="D32" s="31" t="s">
        <v>123</v>
      </c>
      <c r="E32" s="31" t="s">
        <v>123</v>
      </c>
      <c r="F32" s="31" t="s">
        <v>123</v>
      </c>
      <c r="G32" s="31" t="s">
        <v>123</v>
      </c>
      <c r="H32" s="31" t="s">
        <v>123</v>
      </c>
      <c r="I32" s="31" t="s">
        <v>123</v>
      </c>
      <c r="J32" s="31" t="s">
        <v>123</v>
      </c>
      <c r="K32" s="31" t="s">
        <v>123</v>
      </c>
      <c r="L32" s="31" t="s">
        <v>123</v>
      </c>
      <c r="M32" s="31" t="s">
        <v>123</v>
      </c>
      <c r="N32" s="31" t="s">
        <v>123</v>
      </c>
      <c r="O32" s="31" t="s">
        <v>123</v>
      </c>
      <c r="P32" s="31" t="s">
        <v>123</v>
      </c>
      <c r="Q32" s="31" t="s">
        <v>123</v>
      </c>
      <c r="R32" s="31" t="s">
        <v>123</v>
      </c>
      <c r="S32" s="31" t="s">
        <v>123</v>
      </c>
      <c r="T32" s="31" t="s">
        <v>123</v>
      </c>
      <c r="U32" s="31" t="s">
        <v>123</v>
      </c>
      <c r="V32" s="31" t="s">
        <v>123</v>
      </c>
      <c r="W32" s="31" t="s">
        <v>123</v>
      </c>
      <c r="X32" s="31" t="s">
        <v>123</v>
      </c>
      <c r="Y32" s="31" t="s">
        <v>123</v>
      </c>
      <c r="Z32" s="31" t="s">
        <v>123</v>
      </c>
      <c r="AA32" s="31" t="s">
        <v>123</v>
      </c>
      <c r="AB32" s="31" t="s">
        <v>123</v>
      </c>
      <c r="AC32" s="31" t="s">
        <v>123</v>
      </c>
      <c r="AD32" s="31" t="s">
        <v>123</v>
      </c>
      <c r="AE32" s="31" t="s">
        <v>123</v>
      </c>
      <c r="AF32" s="31" t="s">
        <v>123</v>
      </c>
      <c r="AG32" s="31" t="s">
        <v>123</v>
      </c>
      <c r="AH32" s="31">
        <v>0</v>
      </c>
      <c r="AI32" s="31">
        <v>0</v>
      </c>
      <c r="AJ32" s="31">
        <v>0</v>
      </c>
      <c r="AK32" s="31">
        <v>0</v>
      </c>
      <c r="AL32" s="31">
        <v>0</v>
      </c>
      <c r="AM32" s="31">
        <v>0</v>
      </c>
      <c r="AN32" s="31">
        <v>0</v>
      </c>
      <c r="AO32" s="31">
        <v>0</v>
      </c>
      <c r="AP32" s="31">
        <v>0</v>
      </c>
      <c r="AQ32" s="31">
        <v>0</v>
      </c>
      <c r="AR32" s="31">
        <v>0</v>
      </c>
      <c r="AS32" s="31">
        <v>0</v>
      </c>
      <c r="AT32" s="31">
        <v>0</v>
      </c>
      <c r="AU32" s="31">
        <v>0</v>
      </c>
      <c r="AV32" s="31">
        <v>0</v>
      </c>
      <c r="AW32" s="31">
        <v>0</v>
      </c>
      <c r="AX32" s="31">
        <v>0</v>
      </c>
      <c r="AY32" s="31">
        <v>0</v>
      </c>
      <c r="AZ32" s="31">
        <v>4.7170581408842978</v>
      </c>
      <c r="BA32" s="31">
        <v>34.230188560922421</v>
      </c>
      <c r="BB32" s="31">
        <v>46.281427108323868</v>
      </c>
      <c r="BC32" s="31">
        <v>38.815717856151075</v>
      </c>
      <c r="BD32" s="31">
        <v>5.7628330211472152</v>
      </c>
      <c r="BE32" s="31">
        <v>8.1699669746359872E-3</v>
      </c>
      <c r="BF32" s="31">
        <v>5.7050248179366589E-2</v>
      </c>
      <c r="BG32" s="31">
        <v>0</v>
      </c>
      <c r="BH32" s="31">
        <v>0</v>
      </c>
      <c r="BI32" s="31">
        <v>0</v>
      </c>
      <c r="BJ32" s="31">
        <v>0</v>
      </c>
      <c r="BK32" s="31">
        <v>0</v>
      </c>
      <c r="BL32" s="31">
        <v>0</v>
      </c>
      <c r="BM32" s="31">
        <v>0</v>
      </c>
      <c r="BN32" s="31">
        <v>0</v>
      </c>
      <c r="BO32" s="31">
        <v>0</v>
      </c>
      <c r="BP32" s="31">
        <v>0</v>
      </c>
      <c r="BQ32" s="31">
        <v>0</v>
      </c>
      <c r="BR32" s="31">
        <v>0</v>
      </c>
      <c r="BS32" s="31">
        <v>0</v>
      </c>
      <c r="BT32" s="31">
        <v>0</v>
      </c>
      <c r="BU32" s="31">
        <v>0</v>
      </c>
      <c r="BV32" s="31">
        <v>0</v>
      </c>
      <c r="BW32" s="31">
        <v>0</v>
      </c>
    </row>
    <row r="33" spans="2:75" s="15" customFormat="1" ht="12.95" customHeight="1" x14ac:dyDescent="0.2">
      <c r="B33" s="15" t="s">
        <v>136</v>
      </c>
      <c r="D33" s="31" t="s">
        <v>123</v>
      </c>
      <c r="E33" s="31" t="s">
        <v>123</v>
      </c>
      <c r="F33" s="31" t="s">
        <v>123</v>
      </c>
      <c r="G33" s="31" t="s">
        <v>123</v>
      </c>
      <c r="H33" s="31" t="s">
        <v>123</v>
      </c>
      <c r="I33" s="31" t="s">
        <v>123</v>
      </c>
      <c r="J33" s="31" t="s">
        <v>123</v>
      </c>
      <c r="K33" s="31" t="s">
        <v>123</v>
      </c>
      <c r="L33" s="31" t="s">
        <v>123</v>
      </c>
      <c r="M33" s="31" t="s">
        <v>123</v>
      </c>
      <c r="N33" s="31" t="s">
        <v>123</v>
      </c>
      <c r="O33" s="31" t="s">
        <v>123</v>
      </c>
      <c r="P33" s="31" t="s">
        <v>123</v>
      </c>
      <c r="Q33" s="31" t="s">
        <v>123</v>
      </c>
      <c r="R33" s="31" t="s">
        <v>123</v>
      </c>
      <c r="S33" s="31" t="s">
        <v>123</v>
      </c>
      <c r="T33" s="31" t="s">
        <v>123</v>
      </c>
      <c r="U33" s="31" t="s">
        <v>123</v>
      </c>
      <c r="V33" s="31" t="s">
        <v>123</v>
      </c>
      <c r="W33" s="31" t="s">
        <v>123</v>
      </c>
      <c r="X33" s="31" t="s">
        <v>123</v>
      </c>
      <c r="Y33" s="31" t="s">
        <v>123</v>
      </c>
      <c r="Z33" s="31" t="s">
        <v>123</v>
      </c>
      <c r="AA33" s="31" t="s">
        <v>123</v>
      </c>
      <c r="AB33" s="31" t="s">
        <v>123</v>
      </c>
      <c r="AC33" s="31" t="s">
        <v>123</v>
      </c>
      <c r="AD33" s="31" t="s">
        <v>123</v>
      </c>
      <c r="AE33" s="31" t="s">
        <v>123</v>
      </c>
      <c r="AF33" s="31" t="s">
        <v>123</v>
      </c>
      <c r="AG33" s="31" t="s">
        <v>123</v>
      </c>
      <c r="AH33" s="31">
        <v>0</v>
      </c>
      <c r="AI33" s="31">
        <v>0</v>
      </c>
      <c r="AJ33" s="31">
        <v>0</v>
      </c>
      <c r="AK33" s="31">
        <v>0</v>
      </c>
      <c r="AL33" s="31">
        <v>0</v>
      </c>
      <c r="AM33" s="31">
        <v>0</v>
      </c>
      <c r="AN33" s="31">
        <v>0</v>
      </c>
      <c r="AO33" s="31">
        <v>0</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0</v>
      </c>
      <c r="BG33" s="31">
        <v>0</v>
      </c>
      <c r="BH33" s="31">
        <v>0</v>
      </c>
      <c r="BI33" s="31">
        <v>0</v>
      </c>
      <c r="BJ33" s="31">
        <v>0</v>
      </c>
      <c r="BK33" s="31">
        <v>0</v>
      </c>
      <c r="BL33" s="31">
        <v>143.9202076029778</v>
      </c>
      <c r="BM33" s="31">
        <v>1397.9869890218813</v>
      </c>
      <c r="BN33" s="31">
        <v>2395.4095948219474</v>
      </c>
      <c r="BO33" s="31">
        <v>3747.6679399225764</v>
      </c>
      <c r="BP33" s="31">
        <v>7031.6734196375864</v>
      </c>
      <c r="BQ33" s="31">
        <v>10628.743264235633</v>
      </c>
      <c r="BR33" s="31">
        <v>12622.501234330884</v>
      </c>
      <c r="BS33" s="31">
        <v>13535.598203269457</v>
      </c>
      <c r="BT33" s="31">
        <v>13990.173795848417</v>
      </c>
      <c r="BU33" s="31">
        <v>13876.97873354355</v>
      </c>
      <c r="BV33" s="31">
        <v>13745.794840603447</v>
      </c>
      <c r="BW33" s="31">
        <v>13903.91352039796</v>
      </c>
    </row>
    <row r="34" spans="2:75" s="15" customFormat="1" ht="12.95" customHeight="1" x14ac:dyDescent="0.2">
      <c r="B34" s="56" t="s">
        <v>128</v>
      </c>
      <c r="D34" s="31" t="s">
        <v>123</v>
      </c>
      <c r="E34" s="31" t="s">
        <v>123</v>
      </c>
      <c r="F34" s="31" t="s">
        <v>123</v>
      </c>
      <c r="G34" s="31" t="s">
        <v>123</v>
      </c>
      <c r="H34" s="31" t="s">
        <v>123</v>
      </c>
      <c r="I34" s="31" t="s">
        <v>123</v>
      </c>
      <c r="J34" s="31" t="s">
        <v>123</v>
      </c>
      <c r="K34" s="31" t="s">
        <v>123</v>
      </c>
      <c r="L34" s="31" t="s">
        <v>123</v>
      </c>
      <c r="M34" s="31" t="s">
        <v>123</v>
      </c>
      <c r="N34" s="31" t="s">
        <v>123</v>
      </c>
      <c r="O34" s="31" t="s">
        <v>123</v>
      </c>
      <c r="P34" s="31" t="s">
        <v>123</v>
      </c>
      <c r="Q34" s="31" t="s">
        <v>123</v>
      </c>
      <c r="R34" s="31" t="s">
        <v>123</v>
      </c>
      <c r="S34" s="31" t="s">
        <v>123</v>
      </c>
      <c r="T34" s="31" t="s">
        <v>123</v>
      </c>
      <c r="U34" s="31" t="s">
        <v>123</v>
      </c>
      <c r="V34" s="31" t="s">
        <v>123</v>
      </c>
      <c r="W34" s="31" t="s">
        <v>123</v>
      </c>
      <c r="X34" s="31" t="s">
        <v>123</v>
      </c>
      <c r="Y34" s="31" t="s">
        <v>123</v>
      </c>
      <c r="Z34" s="31" t="s">
        <v>123</v>
      </c>
      <c r="AA34" s="31" t="s">
        <v>123</v>
      </c>
      <c r="AB34" s="31" t="s">
        <v>123</v>
      </c>
      <c r="AC34" s="31" t="s">
        <v>123</v>
      </c>
      <c r="AD34" s="31" t="s">
        <v>123</v>
      </c>
      <c r="AE34" s="31" t="s">
        <v>123</v>
      </c>
      <c r="AF34" s="31" t="s">
        <v>123</v>
      </c>
      <c r="AG34" s="31" t="s">
        <v>123</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72.849279710079998</v>
      </c>
      <c r="BM34" s="31">
        <v>640.82190868004363</v>
      </c>
      <c r="BN34" s="31">
        <v>1024.864506702439</v>
      </c>
      <c r="BO34" s="31">
        <v>1474.6838128176764</v>
      </c>
      <c r="BP34" s="31">
        <v>2390.432970005565</v>
      </c>
      <c r="BQ34" s="31">
        <v>3603.9952824914467</v>
      </c>
      <c r="BR34" s="31">
        <v>4117.3223218340081</v>
      </c>
      <c r="BS34" s="31">
        <v>4650.698286724305</v>
      </c>
      <c r="BT34" s="31">
        <v>5100.3018728036941</v>
      </c>
      <c r="BU34" s="31">
        <v>5183.858942165376</v>
      </c>
      <c r="BV34" s="31">
        <v>5070.1922174798492</v>
      </c>
      <c r="BW34" s="31">
        <v>5028.7517971304515</v>
      </c>
    </row>
    <row r="35" spans="2:75" s="15" customFormat="1" ht="12.95" customHeight="1" x14ac:dyDescent="0.2">
      <c r="B35" s="56" t="s">
        <v>209</v>
      </c>
      <c r="D35" s="31" t="s">
        <v>123</v>
      </c>
      <c r="E35" s="31" t="s">
        <v>123</v>
      </c>
      <c r="F35" s="31" t="s">
        <v>123</v>
      </c>
      <c r="G35" s="31" t="s">
        <v>123</v>
      </c>
      <c r="H35" s="31" t="s">
        <v>123</v>
      </c>
      <c r="I35" s="31" t="s">
        <v>123</v>
      </c>
      <c r="J35" s="31" t="s">
        <v>123</v>
      </c>
      <c r="K35" s="31" t="s">
        <v>123</v>
      </c>
      <c r="L35" s="31" t="s">
        <v>123</v>
      </c>
      <c r="M35" s="31" t="s">
        <v>123</v>
      </c>
      <c r="N35" s="31" t="s">
        <v>123</v>
      </c>
      <c r="O35" s="31" t="s">
        <v>123</v>
      </c>
      <c r="P35" s="31" t="s">
        <v>123</v>
      </c>
      <c r="Q35" s="31" t="s">
        <v>123</v>
      </c>
      <c r="R35" s="31" t="s">
        <v>123</v>
      </c>
      <c r="S35" s="31" t="s">
        <v>123</v>
      </c>
      <c r="T35" s="31" t="s">
        <v>123</v>
      </c>
      <c r="U35" s="31" t="s">
        <v>123</v>
      </c>
      <c r="V35" s="31" t="s">
        <v>123</v>
      </c>
      <c r="W35" s="31" t="s">
        <v>123</v>
      </c>
      <c r="X35" s="31" t="s">
        <v>123</v>
      </c>
      <c r="Y35" s="31" t="s">
        <v>123</v>
      </c>
      <c r="Z35" s="31" t="s">
        <v>123</v>
      </c>
      <c r="AA35" s="31" t="s">
        <v>123</v>
      </c>
      <c r="AB35" s="31" t="s">
        <v>123</v>
      </c>
      <c r="AC35" s="31" t="s">
        <v>123</v>
      </c>
      <c r="AD35" s="31" t="s">
        <v>123</v>
      </c>
      <c r="AE35" s="31" t="s">
        <v>123</v>
      </c>
      <c r="AF35" s="31" t="s">
        <v>123</v>
      </c>
      <c r="AG35" s="31" t="s">
        <v>123</v>
      </c>
      <c r="AH35" s="31">
        <v>0</v>
      </c>
      <c r="AI35" s="31">
        <v>0</v>
      </c>
      <c r="AJ35" s="31">
        <v>0</v>
      </c>
      <c r="AK35" s="31">
        <v>0</v>
      </c>
      <c r="AL35" s="31">
        <v>0</v>
      </c>
      <c r="AM35" s="31">
        <v>0</v>
      </c>
      <c r="AN35" s="31">
        <v>0</v>
      </c>
      <c r="AO35" s="31">
        <v>0</v>
      </c>
      <c r="AP35" s="31">
        <v>0</v>
      </c>
      <c r="AQ35" s="31">
        <v>0</v>
      </c>
      <c r="AR35" s="31">
        <v>0</v>
      </c>
      <c r="AS35" s="31">
        <v>0</v>
      </c>
      <c r="AT35" s="31">
        <v>0</v>
      </c>
      <c r="AU35" s="31">
        <v>0</v>
      </c>
      <c r="AV35" s="31">
        <v>0</v>
      </c>
      <c r="AW35" s="31">
        <v>0</v>
      </c>
      <c r="AX35" s="31">
        <v>0</v>
      </c>
      <c r="AY35" s="31">
        <v>0</v>
      </c>
      <c r="AZ35" s="31">
        <v>0</v>
      </c>
      <c r="BA35" s="31">
        <v>0</v>
      </c>
      <c r="BB35" s="31">
        <v>0</v>
      </c>
      <c r="BC35" s="31">
        <v>0</v>
      </c>
      <c r="BD35" s="31">
        <v>0</v>
      </c>
      <c r="BE35" s="31">
        <v>0</v>
      </c>
      <c r="BF35" s="31">
        <v>0</v>
      </c>
      <c r="BG35" s="31">
        <v>0</v>
      </c>
      <c r="BH35" s="31">
        <v>0</v>
      </c>
      <c r="BI35" s="31">
        <v>0</v>
      </c>
      <c r="BJ35" s="31">
        <v>0</v>
      </c>
      <c r="BK35" s="31">
        <v>0</v>
      </c>
      <c r="BL35" s="31">
        <v>71.070927892897771</v>
      </c>
      <c r="BM35" s="31">
        <v>757.16508034183744</v>
      </c>
      <c r="BN35" s="31">
        <v>1370.5450881195081</v>
      </c>
      <c r="BO35" s="31">
        <v>2272.9841271048999</v>
      </c>
      <c r="BP35" s="31">
        <v>4641.2404496320205</v>
      </c>
      <c r="BQ35" s="31">
        <v>7024.7479817441845</v>
      </c>
      <c r="BR35" s="31">
        <v>8505.1789124968745</v>
      </c>
      <c r="BS35" s="31">
        <v>8884.8999165451551</v>
      </c>
      <c r="BT35" s="31">
        <v>8889.8719230447223</v>
      </c>
      <c r="BU35" s="31">
        <v>8693.1197913781725</v>
      </c>
      <c r="BV35" s="31">
        <v>8675.6026231235955</v>
      </c>
      <c r="BW35" s="31">
        <v>8875.1617232675089</v>
      </c>
    </row>
    <row r="36" spans="2:75" s="15" customFormat="1" x14ac:dyDescent="0.2">
      <c r="B36" s="15" t="s">
        <v>138</v>
      </c>
      <c r="D36" s="31" t="s">
        <v>123</v>
      </c>
      <c r="E36" s="31" t="s">
        <v>123</v>
      </c>
      <c r="F36" s="31" t="s">
        <v>123</v>
      </c>
      <c r="G36" s="31" t="s">
        <v>123</v>
      </c>
      <c r="H36" s="31" t="s">
        <v>123</v>
      </c>
      <c r="I36" s="31" t="s">
        <v>123</v>
      </c>
      <c r="J36" s="31" t="s">
        <v>123</v>
      </c>
      <c r="K36" s="31" t="s">
        <v>123</v>
      </c>
      <c r="L36" s="31" t="s">
        <v>123</v>
      </c>
      <c r="M36" s="31" t="s">
        <v>123</v>
      </c>
      <c r="N36" s="31" t="s">
        <v>123</v>
      </c>
      <c r="O36" s="31" t="s">
        <v>123</v>
      </c>
      <c r="P36" s="31" t="s">
        <v>123</v>
      </c>
      <c r="Q36" s="31" t="s">
        <v>123</v>
      </c>
      <c r="R36" s="31" t="s">
        <v>123</v>
      </c>
      <c r="S36" s="31" t="s">
        <v>123</v>
      </c>
      <c r="T36" s="31" t="s">
        <v>123</v>
      </c>
      <c r="U36" s="31" t="s">
        <v>123</v>
      </c>
      <c r="V36" s="31" t="s">
        <v>123</v>
      </c>
      <c r="W36" s="31" t="s">
        <v>123</v>
      </c>
      <c r="X36" s="31" t="s">
        <v>123</v>
      </c>
      <c r="Y36" s="31" t="s">
        <v>123</v>
      </c>
      <c r="Z36" s="31" t="s">
        <v>123</v>
      </c>
      <c r="AA36" s="31" t="s">
        <v>123</v>
      </c>
      <c r="AB36" s="31" t="s">
        <v>123</v>
      </c>
      <c r="AC36" s="31" t="s">
        <v>123</v>
      </c>
      <c r="AD36" s="31" t="s">
        <v>123</v>
      </c>
      <c r="AE36" s="31" t="s">
        <v>123</v>
      </c>
      <c r="AF36" s="31" t="s">
        <v>123</v>
      </c>
      <c r="AG36" s="31" t="s">
        <v>123</v>
      </c>
      <c r="AH36" s="31">
        <v>43.93494674508446</v>
      </c>
      <c r="AI36" s="31">
        <v>43.129585179564629</v>
      </c>
      <c r="AJ36" s="31">
        <v>57.7655017980805</v>
      </c>
      <c r="AK36" s="31">
        <v>84.514143714899902</v>
      </c>
      <c r="AL36" s="31">
        <v>115.03809366193053</v>
      </c>
      <c r="AM36" s="31">
        <v>146.31427837694386</v>
      </c>
      <c r="AN36" s="31">
        <v>142.55738203272745</v>
      </c>
      <c r="AO36" s="31">
        <v>138.95497946404183</v>
      </c>
      <c r="AP36" s="31">
        <v>165.56144603015792</v>
      </c>
      <c r="AQ36" s="31">
        <v>174.3692800431069</v>
      </c>
      <c r="AR36" s="31">
        <v>373.71272155030982</v>
      </c>
      <c r="AS36" s="31">
        <v>345.53312329676453</v>
      </c>
      <c r="AT36" s="31">
        <v>363.06425867291694</v>
      </c>
      <c r="AU36" s="31">
        <v>423.4609075344423</v>
      </c>
      <c r="AV36" s="31">
        <v>678.10015886919575</v>
      </c>
      <c r="AW36" s="31">
        <v>911.26576355402597</v>
      </c>
      <c r="AX36" s="31">
        <v>1100.7866517824782</v>
      </c>
      <c r="AY36" s="31">
        <v>1341.6695860083673</v>
      </c>
      <c r="AZ36" s="31">
        <v>1579.7186015681473</v>
      </c>
      <c r="BA36" s="31">
        <v>1752.089681974805</v>
      </c>
      <c r="BB36" s="31">
        <v>1811.2232877824351</v>
      </c>
      <c r="BC36" s="31">
        <v>1333.0644681705189</v>
      </c>
      <c r="BD36" s="31">
        <v>1.1754716725294359</v>
      </c>
      <c r="BE36" s="31">
        <v>-0.5545823527829925</v>
      </c>
      <c r="BF36" s="31">
        <v>-0.48817573855334512</v>
      </c>
      <c r="BG36" s="31">
        <v>5.5097229824791129E-2</v>
      </c>
      <c r="BH36" s="31">
        <v>-1.817857957721537E-2</v>
      </c>
      <c r="BI36" s="31">
        <v>0</v>
      </c>
      <c r="BJ36" s="31">
        <v>0</v>
      </c>
      <c r="BK36" s="31">
        <v>0</v>
      </c>
      <c r="BL36" s="31">
        <v>0</v>
      </c>
      <c r="BM36" s="31">
        <v>0</v>
      </c>
      <c r="BN36" s="31">
        <v>0</v>
      </c>
      <c r="BO36" s="31">
        <v>0</v>
      </c>
      <c r="BP36" s="31">
        <v>0</v>
      </c>
      <c r="BQ36" s="31">
        <v>0</v>
      </c>
      <c r="BR36" s="31">
        <v>0</v>
      </c>
      <c r="BS36" s="31">
        <v>0</v>
      </c>
      <c r="BT36" s="31">
        <v>0</v>
      </c>
      <c r="BU36" s="31">
        <v>0</v>
      </c>
      <c r="BV36" s="31">
        <v>0</v>
      </c>
      <c r="BW36" s="31">
        <v>0</v>
      </c>
    </row>
    <row r="37" spans="2:75" s="15" customFormat="1" ht="26.25" customHeight="1" x14ac:dyDescent="0.2">
      <c r="B37" s="15" t="s">
        <v>140</v>
      </c>
      <c r="D37" s="31" t="s">
        <v>123</v>
      </c>
      <c r="E37" s="31" t="s">
        <v>123</v>
      </c>
      <c r="F37" s="31" t="s">
        <v>123</v>
      </c>
      <c r="G37" s="31" t="s">
        <v>123</v>
      </c>
      <c r="H37" s="31" t="s">
        <v>123</v>
      </c>
      <c r="I37" s="31" t="s">
        <v>123</v>
      </c>
      <c r="J37" s="31" t="s">
        <v>123</v>
      </c>
      <c r="K37" s="31" t="s">
        <v>123</v>
      </c>
      <c r="L37" s="31" t="s">
        <v>123</v>
      </c>
      <c r="M37" s="31" t="s">
        <v>123</v>
      </c>
      <c r="N37" s="31" t="s">
        <v>123</v>
      </c>
      <c r="O37" s="31" t="s">
        <v>123</v>
      </c>
      <c r="P37" s="31" t="s">
        <v>123</v>
      </c>
      <c r="Q37" s="31" t="s">
        <v>123</v>
      </c>
      <c r="R37" s="31" t="s">
        <v>123</v>
      </c>
      <c r="S37" s="31" t="s">
        <v>123</v>
      </c>
      <c r="T37" s="31" t="s">
        <v>123</v>
      </c>
      <c r="U37" s="31" t="s">
        <v>123</v>
      </c>
      <c r="V37" s="31" t="s">
        <v>123</v>
      </c>
      <c r="W37" s="31" t="s">
        <v>123</v>
      </c>
      <c r="X37" s="31" t="s">
        <v>123</v>
      </c>
      <c r="Y37" s="31" t="s">
        <v>123</v>
      </c>
      <c r="Z37" s="31" t="s">
        <v>123</v>
      </c>
      <c r="AA37" s="31" t="s">
        <v>123</v>
      </c>
      <c r="AB37" s="31" t="s">
        <v>123</v>
      </c>
      <c r="AC37" s="31" t="s">
        <v>123</v>
      </c>
      <c r="AD37" s="31" t="s">
        <v>123</v>
      </c>
      <c r="AE37" s="31" t="s">
        <v>123</v>
      </c>
      <c r="AF37" s="31" t="s">
        <v>123</v>
      </c>
      <c r="AG37" s="31" t="s">
        <v>123</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0</v>
      </c>
      <c r="BG37" s="31">
        <v>0</v>
      </c>
      <c r="BH37" s="31">
        <v>0</v>
      </c>
      <c r="BI37" s="31">
        <v>0</v>
      </c>
      <c r="BJ37" s="31">
        <v>28.230413334583822</v>
      </c>
      <c r="BK37" s="31">
        <v>28.143780254225703</v>
      </c>
      <c r="BL37" s="31">
        <v>29.896367658666669</v>
      </c>
      <c r="BM37" s="31">
        <v>28.066898614706425</v>
      </c>
      <c r="BN37" s="31">
        <v>26.042807043696378</v>
      </c>
      <c r="BO37" s="31">
        <v>26.609030947536954</v>
      </c>
      <c r="BP37" s="31">
        <v>26.345007128220796</v>
      </c>
      <c r="BQ37" s="31">
        <v>25.9582236848</v>
      </c>
      <c r="BR37" s="31">
        <v>25.810180129190961</v>
      </c>
      <c r="BS37" s="31">
        <v>25.261831479300394</v>
      </c>
      <c r="BT37" s="31">
        <v>25.499083368924016</v>
      </c>
      <c r="BU37" s="31">
        <v>25.935646596905453</v>
      </c>
      <c r="BV37" s="31">
        <v>26.011873057928007</v>
      </c>
      <c r="BW37" s="31">
        <v>25.946311533282952</v>
      </c>
    </row>
    <row r="38" spans="2:75" s="15" customFormat="1" x14ac:dyDescent="0.2">
      <c r="B38" s="15" t="s">
        <v>210</v>
      </c>
      <c r="D38" s="31" t="s">
        <v>123</v>
      </c>
      <c r="E38" s="31" t="s">
        <v>123</v>
      </c>
      <c r="F38" s="31" t="s">
        <v>123</v>
      </c>
      <c r="G38" s="31" t="s">
        <v>123</v>
      </c>
      <c r="H38" s="31" t="s">
        <v>123</v>
      </c>
      <c r="I38" s="31" t="s">
        <v>123</v>
      </c>
      <c r="J38" s="31" t="s">
        <v>123</v>
      </c>
      <c r="K38" s="31" t="s">
        <v>123</v>
      </c>
      <c r="L38" s="31" t="s">
        <v>123</v>
      </c>
      <c r="M38" s="31" t="s">
        <v>123</v>
      </c>
      <c r="N38" s="31" t="s">
        <v>123</v>
      </c>
      <c r="O38" s="31" t="s">
        <v>123</v>
      </c>
      <c r="P38" s="31" t="s">
        <v>123</v>
      </c>
      <c r="Q38" s="31" t="s">
        <v>123</v>
      </c>
      <c r="R38" s="31" t="s">
        <v>123</v>
      </c>
      <c r="S38" s="31" t="s">
        <v>123</v>
      </c>
      <c r="T38" s="31" t="s">
        <v>123</v>
      </c>
      <c r="U38" s="31" t="s">
        <v>123</v>
      </c>
      <c r="V38" s="31" t="s">
        <v>123</v>
      </c>
      <c r="W38" s="31" t="s">
        <v>123</v>
      </c>
      <c r="X38" s="31" t="s">
        <v>123</v>
      </c>
      <c r="Y38" s="31" t="s">
        <v>123</v>
      </c>
      <c r="Z38" s="31" t="s">
        <v>123</v>
      </c>
      <c r="AA38" s="31" t="s">
        <v>123</v>
      </c>
      <c r="AB38" s="31" t="s">
        <v>123</v>
      </c>
      <c r="AC38" s="31" t="s">
        <v>123</v>
      </c>
      <c r="AD38" s="31" t="s">
        <v>123</v>
      </c>
      <c r="AE38" s="31" t="s">
        <v>123</v>
      </c>
      <c r="AF38" s="31" t="s">
        <v>123</v>
      </c>
      <c r="AG38" s="31" t="s">
        <v>123</v>
      </c>
      <c r="AH38" s="31">
        <v>1852.5054405179903</v>
      </c>
      <c r="AI38" s="31">
        <v>1747.3101611755287</v>
      </c>
      <c r="AJ38" s="31">
        <v>1900.6526866488095</v>
      </c>
      <c r="AK38" s="31">
        <v>2800.1186012768685</v>
      </c>
      <c r="AL38" s="31">
        <v>3372.0483572495195</v>
      </c>
      <c r="AM38" s="31">
        <v>3815.622200755497</v>
      </c>
      <c r="AN38" s="31">
        <v>4060.8894380420975</v>
      </c>
      <c r="AO38" s="31">
        <v>4293.3479756773277</v>
      </c>
      <c r="AP38" s="31">
        <v>4442.081989945601</v>
      </c>
      <c r="AQ38" s="31">
        <v>4357.0314593336589</v>
      </c>
      <c r="AR38" s="31">
        <v>3962.1334058207972</v>
      </c>
      <c r="AS38" s="31">
        <v>4224.2078795578227</v>
      </c>
      <c r="AT38" s="31">
        <v>4943.5605442986989</v>
      </c>
      <c r="AU38" s="31">
        <v>6377.2540885330536</v>
      </c>
      <c r="AV38" s="31">
        <v>8221.112074978626</v>
      </c>
      <c r="AW38" s="31">
        <v>9665.4998362514198</v>
      </c>
      <c r="AX38" s="31">
        <v>10619.360768151384</v>
      </c>
      <c r="AY38" s="31">
        <v>11179.085552593642</v>
      </c>
      <c r="AZ38" s="31">
        <v>11268.703684648892</v>
      </c>
      <c r="BA38" s="31">
        <v>10724.067854843672</v>
      </c>
      <c r="BB38" s="31">
        <v>10305.965144023299</v>
      </c>
      <c r="BC38" s="31">
        <v>9992.8639500928784</v>
      </c>
      <c r="BD38" s="31">
        <v>9613.9747324092768</v>
      </c>
      <c r="BE38" s="31">
        <v>9708.7572303481593</v>
      </c>
      <c r="BF38" s="31">
        <v>10419.516868762952</v>
      </c>
      <c r="BG38" s="31">
        <v>10281.820106858922</v>
      </c>
      <c r="BH38" s="31">
        <v>10851.962530068424</v>
      </c>
      <c r="BI38" s="31">
        <v>11483.063189774857</v>
      </c>
      <c r="BJ38" s="31">
        <v>11914.048698341159</v>
      </c>
      <c r="BK38" s="31">
        <v>12537.095912827437</v>
      </c>
      <c r="BL38" s="31">
        <v>13125.47520498264</v>
      </c>
      <c r="BM38" s="31">
        <v>15692.662387918428</v>
      </c>
      <c r="BN38" s="31">
        <v>16613.062469968318</v>
      </c>
      <c r="BO38" s="31">
        <v>17481.584854345216</v>
      </c>
      <c r="BP38" s="31">
        <v>18117.020096427892</v>
      </c>
      <c r="BQ38" s="31">
        <v>17959.609557459935</v>
      </c>
      <c r="BR38" s="31">
        <v>17935.939623282924</v>
      </c>
      <c r="BS38" s="31">
        <v>18055.008217014794</v>
      </c>
      <c r="BT38" s="31">
        <v>18306.782795290976</v>
      </c>
      <c r="BU38" s="31">
        <v>18728.915636905898</v>
      </c>
      <c r="BV38" s="31">
        <v>19158.787096410808</v>
      </c>
      <c r="BW38" s="31">
        <v>19285.31115814692</v>
      </c>
    </row>
    <row r="39" spans="2:75" s="15" customFormat="1" ht="12.95" customHeight="1" x14ac:dyDescent="0.2">
      <c r="B39" s="15" t="s">
        <v>211</v>
      </c>
      <c r="D39" s="31" t="s">
        <v>123</v>
      </c>
      <c r="E39" s="31" t="s">
        <v>123</v>
      </c>
      <c r="F39" s="31" t="s">
        <v>123</v>
      </c>
      <c r="G39" s="31" t="s">
        <v>123</v>
      </c>
      <c r="H39" s="31" t="s">
        <v>123</v>
      </c>
      <c r="I39" s="31" t="s">
        <v>123</v>
      </c>
      <c r="J39" s="31" t="s">
        <v>123</v>
      </c>
      <c r="K39" s="31" t="s">
        <v>123</v>
      </c>
      <c r="L39" s="31" t="s">
        <v>123</v>
      </c>
      <c r="M39" s="31" t="s">
        <v>123</v>
      </c>
      <c r="N39" s="31" t="s">
        <v>123</v>
      </c>
      <c r="O39" s="31" t="s">
        <v>123</v>
      </c>
      <c r="P39" s="31" t="s">
        <v>123</v>
      </c>
      <c r="Q39" s="31" t="s">
        <v>123</v>
      </c>
      <c r="R39" s="31" t="s">
        <v>123</v>
      </c>
      <c r="S39" s="31" t="s">
        <v>123</v>
      </c>
      <c r="T39" s="31" t="s">
        <v>123</v>
      </c>
      <c r="U39" s="31" t="s">
        <v>123</v>
      </c>
      <c r="V39" s="31" t="s">
        <v>123</v>
      </c>
      <c r="W39" s="31" t="s">
        <v>123</v>
      </c>
      <c r="X39" s="31" t="s">
        <v>123</v>
      </c>
      <c r="Y39" s="31" t="s">
        <v>123</v>
      </c>
      <c r="Z39" s="31" t="s">
        <v>123</v>
      </c>
      <c r="AA39" s="31" t="s">
        <v>123</v>
      </c>
      <c r="AB39" s="31" t="s">
        <v>123</v>
      </c>
      <c r="AC39" s="31" t="s">
        <v>123</v>
      </c>
      <c r="AD39" s="31" t="s">
        <v>123</v>
      </c>
      <c r="AE39" s="31" t="s">
        <v>123</v>
      </c>
      <c r="AF39" s="31" t="s">
        <v>123</v>
      </c>
      <c r="AG39" s="31" t="s">
        <v>123</v>
      </c>
      <c r="AH39" s="31">
        <v>6783.2205265066577</v>
      </c>
      <c r="AI39" s="31">
        <v>6218.0171375433674</v>
      </c>
      <c r="AJ39" s="31">
        <v>5714.2902123885597</v>
      </c>
      <c r="AK39" s="31">
        <v>5907.753022696671</v>
      </c>
      <c r="AL39" s="31">
        <v>5759.8681693738145</v>
      </c>
      <c r="AM39" s="31">
        <v>5417.8998003419938</v>
      </c>
      <c r="AN39" s="31">
        <v>5757.6937409443053</v>
      </c>
      <c r="AO39" s="31">
        <v>5807.1549253206913</v>
      </c>
      <c r="AP39" s="31">
        <v>5951.0543005877107</v>
      </c>
      <c r="AQ39" s="31">
        <v>6149.4248699981545</v>
      </c>
      <c r="AR39" s="31">
        <v>6392.0730480675384</v>
      </c>
      <c r="AS39" s="31">
        <v>6653.7803084809539</v>
      </c>
      <c r="AT39" s="31">
        <v>6972.2779283930013</v>
      </c>
      <c r="AU39" s="31">
        <v>8124.2863625236751</v>
      </c>
      <c r="AV39" s="31">
        <v>9064.0067774454874</v>
      </c>
      <c r="AW39" s="31">
        <v>10037.083249707608</v>
      </c>
      <c r="AX39" s="31">
        <v>10774.348905780011</v>
      </c>
      <c r="AY39" s="31">
        <v>10523.150192735226</v>
      </c>
      <c r="AZ39" s="31">
        <v>10034.982226390071</v>
      </c>
      <c r="BA39" s="31">
        <v>9789.2622161214695</v>
      </c>
      <c r="BB39" s="31">
        <v>9744.1346172858903</v>
      </c>
      <c r="BC39" s="31">
        <v>9374.1831804675057</v>
      </c>
      <c r="BD39" s="31">
        <v>9348.6712023237505</v>
      </c>
      <c r="BE39" s="31">
        <v>9189.9102172048188</v>
      </c>
      <c r="BF39" s="31">
        <v>8966.1158586181718</v>
      </c>
      <c r="BG39" s="31">
        <v>8743.1978606450848</v>
      </c>
      <c r="BH39" s="31">
        <v>8397.623894444996</v>
      </c>
      <c r="BI39" s="31">
        <v>8154.57059169691</v>
      </c>
      <c r="BJ39" s="31">
        <v>7839.3749547891111</v>
      </c>
      <c r="BK39" s="31">
        <v>7721.8654438509393</v>
      </c>
      <c r="BL39" s="31">
        <v>7373.0390272684253</v>
      </c>
      <c r="BM39" s="31">
        <v>6737.7212039287042</v>
      </c>
      <c r="BN39" s="31">
        <v>5963.4789476333808</v>
      </c>
      <c r="BO39" s="31">
        <v>5204.0679988764132</v>
      </c>
      <c r="BP39" s="31">
        <v>3397.6178860560376</v>
      </c>
      <c r="BQ39" s="31">
        <v>1208.6353066878801</v>
      </c>
      <c r="BR39" s="31">
        <v>245.75809350777774</v>
      </c>
      <c r="BS39" s="31">
        <v>8.337781463484438</v>
      </c>
      <c r="BT39" s="31">
        <v>6.7186584992852314</v>
      </c>
      <c r="BU39" s="31">
        <v>4.9009256724031678</v>
      </c>
      <c r="BV39" s="31">
        <v>5.1821100540154017</v>
      </c>
      <c r="BW39" s="31">
        <v>5.4037536824146271</v>
      </c>
    </row>
    <row r="40" spans="2:75" s="15" customFormat="1" ht="12.95" customHeight="1" x14ac:dyDescent="0.2">
      <c r="B40" s="56" t="s">
        <v>205</v>
      </c>
      <c r="D40" s="31" t="s">
        <v>123</v>
      </c>
      <c r="E40" s="31" t="s">
        <v>123</v>
      </c>
      <c r="F40" s="31" t="s">
        <v>123</v>
      </c>
      <c r="G40" s="31" t="s">
        <v>123</v>
      </c>
      <c r="H40" s="31" t="s">
        <v>123</v>
      </c>
      <c r="I40" s="31" t="s">
        <v>123</v>
      </c>
      <c r="J40" s="31" t="s">
        <v>123</v>
      </c>
      <c r="K40" s="31" t="s">
        <v>123</v>
      </c>
      <c r="L40" s="31" t="s">
        <v>123</v>
      </c>
      <c r="M40" s="31" t="s">
        <v>123</v>
      </c>
      <c r="N40" s="31" t="s">
        <v>123</v>
      </c>
      <c r="O40" s="31" t="s">
        <v>123</v>
      </c>
      <c r="P40" s="31" t="s">
        <v>123</v>
      </c>
      <c r="Q40" s="31" t="s">
        <v>123</v>
      </c>
      <c r="R40" s="31" t="s">
        <v>123</v>
      </c>
      <c r="S40" s="31" t="s">
        <v>123</v>
      </c>
      <c r="T40" s="31" t="s">
        <v>123</v>
      </c>
      <c r="U40" s="31" t="s">
        <v>123</v>
      </c>
      <c r="V40" s="31" t="s">
        <v>123</v>
      </c>
      <c r="W40" s="31" t="s">
        <v>123</v>
      </c>
      <c r="X40" s="31" t="s">
        <v>123</v>
      </c>
      <c r="Y40" s="31" t="s">
        <v>123</v>
      </c>
      <c r="Z40" s="31" t="s">
        <v>123</v>
      </c>
      <c r="AA40" s="31" t="s">
        <v>123</v>
      </c>
      <c r="AB40" s="31" t="s">
        <v>123</v>
      </c>
      <c r="AC40" s="31" t="s">
        <v>123</v>
      </c>
      <c r="AD40" s="31" t="s">
        <v>123</v>
      </c>
      <c r="AE40" s="31" t="s">
        <v>123</v>
      </c>
      <c r="AF40" s="31" t="s">
        <v>123</v>
      </c>
      <c r="AG40" s="31" t="s">
        <v>123</v>
      </c>
      <c r="AH40" s="31">
        <v>6783.2205265066577</v>
      </c>
      <c r="AI40" s="31">
        <v>6206.5172751135351</v>
      </c>
      <c r="AJ40" s="31">
        <v>5681.9991896378615</v>
      </c>
      <c r="AK40" s="31">
        <v>5831.2376499678749</v>
      </c>
      <c r="AL40" s="31">
        <v>5613.8655894352896</v>
      </c>
      <c r="AM40" s="31">
        <v>5241.3801099314569</v>
      </c>
      <c r="AN40" s="31">
        <v>5509.471782986725</v>
      </c>
      <c r="AO40" s="31">
        <v>5511.8172474104222</v>
      </c>
      <c r="AP40" s="31">
        <v>5521.3010429692731</v>
      </c>
      <c r="AQ40" s="31">
        <v>5603.4938212896868</v>
      </c>
      <c r="AR40" s="31">
        <v>5743.3966552290276</v>
      </c>
      <c r="AS40" s="31">
        <v>5872.5725483698598</v>
      </c>
      <c r="AT40" s="31">
        <v>6032.8285960814846</v>
      </c>
      <c r="AU40" s="31">
        <v>6899.0810774883403</v>
      </c>
      <c r="AV40" s="31">
        <v>7566.9037788832411</v>
      </c>
      <c r="AW40" s="31">
        <v>8213.7803522819977</v>
      </c>
      <c r="AX40" s="31">
        <v>8671.8290243646188</v>
      </c>
      <c r="AY40" s="31">
        <v>8498.0905729520164</v>
      </c>
      <c r="AZ40" s="31">
        <v>8323.2809445131534</v>
      </c>
      <c r="BA40" s="31">
        <v>8362.4201162526424</v>
      </c>
      <c r="BB40" s="31">
        <v>8507.3637153676827</v>
      </c>
      <c r="BC40" s="31">
        <v>8338.666489481102</v>
      </c>
      <c r="BD40" s="31">
        <v>8387.5553383826045</v>
      </c>
      <c r="BE40" s="31">
        <v>8486.7628907221479</v>
      </c>
      <c r="BF40" s="31">
        <v>8338.9935602306541</v>
      </c>
      <c r="BG40" s="31">
        <v>8161.0250414114817</v>
      </c>
      <c r="BH40" s="31">
        <v>7916.6784691553621</v>
      </c>
      <c r="BI40" s="31">
        <v>7771.118466572635</v>
      </c>
      <c r="BJ40" s="31">
        <v>7500.9195275322863</v>
      </c>
      <c r="BK40" s="31">
        <v>7434.482111993515</v>
      </c>
      <c r="BL40" s="31">
        <v>7129.8215640330127</v>
      </c>
      <c r="BM40" s="31">
        <v>6540.8547622331307</v>
      </c>
      <c r="BN40" s="31">
        <v>5794.5389207507478</v>
      </c>
      <c r="BO40" s="31">
        <v>5070.9863507151695</v>
      </c>
      <c r="BP40" s="31">
        <v>3310.8588966661714</v>
      </c>
      <c r="BQ40" s="31">
        <v>1179.9698506174277</v>
      </c>
      <c r="BR40" s="31">
        <v>240.80316347964606</v>
      </c>
      <c r="BS40" s="31">
        <v>8.3101069962865104</v>
      </c>
      <c r="BT40" s="31">
        <v>6.7186584992852314</v>
      </c>
      <c r="BU40" s="31">
        <v>4.9009256724031678</v>
      </c>
      <c r="BV40" s="31">
        <v>5.1821100540154017</v>
      </c>
      <c r="BW40" s="31">
        <v>5.4037536824146271</v>
      </c>
    </row>
    <row r="41" spans="2:75" s="15" customFormat="1" ht="12.95" customHeight="1" x14ac:dyDescent="0.2">
      <c r="B41" s="56" t="s">
        <v>206</v>
      </c>
      <c r="D41" s="31" t="s">
        <v>123</v>
      </c>
      <c r="E41" s="31" t="s">
        <v>123</v>
      </c>
      <c r="F41" s="31" t="s">
        <v>123</v>
      </c>
      <c r="G41" s="31" t="s">
        <v>123</v>
      </c>
      <c r="H41" s="31" t="s">
        <v>123</v>
      </c>
      <c r="I41" s="31" t="s">
        <v>123</v>
      </c>
      <c r="J41" s="31" t="s">
        <v>123</v>
      </c>
      <c r="K41" s="31" t="s">
        <v>123</v>
      </c>
      <c r="L41" s="31" t="s">
        <v>123</v>
      </c>
      <c r="M41" s="31" t="s">
        <v>123</v>
      </c>
      <c r="N41" s="31" t="s">
        <v>123</v>
      </c>
      <c r="O41" s="31" t="s">
        <v>123</v>
      </c>
      <c r="P41" s="31" t="s">
        <v>123</v>
      </c>
      <c r="Q41" s="31" t="s">
        <v>123</v>
      </c>
      <c r="R41" s="31" t="s">
        <v>123</v>
      </c>
      <c r="S41" s="31" t="s">
        <v>123</v>
      </c>
      <c r="T41" s="31" t="s">
        <v>123</v>
      </c>
      <c r="U41" s="31" t="s">
        <v>123</v>
      </c>
      <c r="V41" s="31" t="s">
        <v>123</v>
      </c>
      <c r="W41" s="31" t="s">
        <v>123</v>
      </c>
      <c r="X41" s="31" t="s">
        <v>123</v>
      </c>
      <c r="Y41" s="31" t="s">
        <v>123</v>
      </c>
      <c r="Z41" s="31" t="s">
        <v>123</v>
      </c>
      <c r="AA41" s="31" t="s">
        <v>123</v>
      </c>
      <c r="AB41" s="31" t="s">
        <v>123</v>
      </c>
      <c r="AC41" s="31" t="s">
        <v>123</v>
      </c>
      <c r="AD41" s="31" t="s">
        <v>123</v>
      </c>
      <c r="AE41" s="31" t="s">
        <v>123</v>
      </c>
      <c r="AF41" s="31" t="s">
        <v>123</v>
      </c>
      <c r="AG41" s="31" t="s">
        <v>123</v>
      </c>
      <c r="AH41" s="31">
        <v>0</v>
      </c>
      <c r="AI41" s="31">
        <v>11.499862429831982</v>
      </c>
      <c r="AJ41" s="31">
        <v>32.291022750698225</v>
      </c>
      <c r="AK41" s="31">
        <v>76.515372728795853</v>
      </c>
      <c r="AL41" s="31">
        <v>146.00257993852424</v>
      </c>
      <c r="AM41" s="31">
        <v>176.51969041053638</v>
      </c>
      <c r="AN41" s="31">
        <v>248.22195795758012</v>
      </c>
      <c r="AO41" s="31">
        <v>295.33767791026963</v>
      </c>
      <c r="AP41" s="31">
        <v>429.75325761843777</v>
      </c>
      <c r="AQ41" s="31">
        <v>545.93104870846764</v>
      </c>
      <c r="AR41" s="31">
        <v>648.67639283850997</v>
      </c>
      <c r="AS41" s="31">
        <v>781.20776011109376</v>
      </c>
      <c r="AT41" s="31">
        <v>939.44933231151708</v>
      </c>
      <c r="AU41" s="31">
        <v>1225.2052850353346</v>
      </c>
      <c r="AV41" s="31">
        <v>1497.1029985622456</v>
      </c>
      <c r="AW41" s="31">
        <v>1823.3028974256108</v>
      </c>
      <c r="AX41" s="31">
        <v>2102.519881415391</v>
      </c>
      <c r="AY41" s="31">
        <v>2025.0596197832108</v>
      </c>
      <c r="AZ41" s="31">
        <v>1711.7012818769185</v>
      </c>
      <c r="BA41" s="31">
        <v>1426.8420998688266</v>
      </c>
      <c r="BB41" s="31">
        <v>1236.7709019182078</v>
      </c>
      <c r="BC41" s="31">
        <v>1035.5166909864047</v>
      </c>
      <c r="BD41" s="31">
        <v>961.11586394114602</v>
      </c>
      <c r="BE41" s="31">
        <v>703.14732648267193</v>
      </c>
      <c r="BF41" s="31">
        <v>627.12229838751955</v>
      </c>
      <c r="BG41" s="31">
        <v>582.17281923360463</v>
      </c>
      <c r="BH41" s="31">
        <v>480.94542528963268</v>
      </c>
      <c r="BI41" s="31">
        <v>383.45212512427548</v>
      </c>
      <c r="BJ41" s="31">
        <v>338.45542725682463</v>
      </c>
      <c r="BK41" s="31">
        <v>287.38333185742397</v>
      </c>
      <c r="BL41" s="31">
        <v>243.21746323541274</v>
      </c>
      <c r="BM41" s="31">
        <v>196.86644169557337</v>
      </c>
      <c r="BN41" s="31">
        <v>168.94002688263316</v>
      </c>
      <c r="BO41" s="31">
        <v>133.08164816124449</v>
      </c>
      <c r="BP41" s="31">
        <v>86.758989389866528</v>
      </c>
      <c r="BQ41" s="31">
        <v>28.665456070452379</v>
      </c>
      <c r="BR41" s="31">
        <v>4.9549300281316722</v>
      </c>
      <c r="BS41" s="31">
        <v>2.7674467197927873E-2</v>
      </c>
      <c r="BT41" s="31">
        <v>0</v>
      </c>
      <c r="BU41" s="31">
        <v>0</v>
      </c>
      <c r="BV41" s="31">
        <v>0</v>
      </c>
      <c r="BW41" s="31">
        <v>0</v>
      </c>
    </row>
    <row r="42" spans="2:75" s="15" customFormat="1" x14ac:dyDescent="0.2">
      <c r="B42" s="15" t="s">
        <v>200</v>
      </c>
      <c r="D42" s="31" t="s">
        <v>123</v>
      </c>
      <c r="E42" s="31" t="s">
        <v>123</v>
      </c>
      <c r="F42" s="31" t="s">
        <v>123</v>
      </c>
      <c r="G42" s="31" t="s">
        <v>123</v>
      </c>
      <c r="H42" s="31" t="s">
        <v>123</v>
      </c>
      <c r="I42" s="31" t="s">
        <v>123</v>
      </c>
      <c r="J42" s="31" t="s">
        <v>123</v>
      </c>
      <c r="K42" s="31" t="s">
        <v>123</v>
      </c>
      <c r="L42" s="31" t="s">
        <v>123</v>
      </c>
      <c r="M42" s="31" t="s">
        <v>123</v>
      </c>
      <c r="N42" s="31" t="s">
        <v>123</v>
      </c>
      <c r="O42" s="31" t="s">
        <v>123</v>
      </c>
      <c r="P42" s="31" t="s">
        <v>123</v>
      </c>
      <c r="Q42" s="31" t="s">
        <v>123</v>
      </c>
      <c r="R42" s="31" t="s">
        <v>123</v>
      </c>
      <c r="S42" s="31" t="s">
        <v>123</v>
      </c>
      <c r="T42" s="31" t="s">
        <v>123</v>
      </c>
      <c r="U42" s="31" t="s">
        <v>123</v>
      </c>
      <c r="V42" s="31" t="s">
        <v>123</v>
      </c>
      <c r="W42" s="31" t="s">
        <v>123</v>
      </c>
      <c r="X42" s="31" t="s">
        <v>123</v>
      </c>
      <c r="Y42" s="31" t="s">
        <v>123</v>
      </c>
      <c r="Z42" s="31" t="s">
        <v>123</v>
      </c>
      <c r="AA42" s="31" t="s">
        <v>123</v>
      </c>
      <c r="AB42" s="31" t="s">
        <v>123</v>
      </c>
      <c r="AC42" s="31" t="s">
        <v>123</v>
      </c>
      <c r="AD42" s="31" t="s">
        <v>123</v>
      </c>
      <c r="AE42" s="31" t="s">
        <v>123</v>
      </c>
      <c r="AF42" s="31" t="s">
        <v>123</v>
      </c>
      <c r="AG42" s="31" t="s">
        <v>123</v>
      </c>
      <c r="AH42" s="31">
        <v>3312.2274245031481</v>
      </c>
      <c r="AI42" s="31">
        <v>2984.8193043438955</v>
      </c>
      <c r="AJ42" s="31">
        <v>3491.2565979282849</v>
      </c>
      <c r="AK42" s="31">
        <v>5360.2488309975788</v>
      </c>
      <c r="AL42" s="31">
        <v>8334.7776747146036</v>
      </c>
      <c r="AM42" s="31">
        <v>10185.251596910739</v>
      </c>
      <c r="AN42" s="31">
        <v>11016.544508040468</v>
      </c>
      <c r="AO42" s="31">
        <v>11950.693885852252</v>
      </c>
      <c r="AP42" s="31">
        <v>12337.443490692791</v>
      </c>
      <c r="AQ42" s="31">
        <v>11322.965115087061</v>
      </c>
      <c r="AR42" s="31">
        <v>9212.4164004103986</v>
      </c>
      <c r="AS42" s="31">
        <v>8170.0850739821881</v>
      </c>
      <c r="AT42" s="31">
        <v>8946.2633896237694</v>
      </c>
      <c r="AU42" s="31">
        <v>11518.135973689452</v>
      </c>
      <c r="AV42" s="31">
        <v>13983.380764645624</v>
      </c>
      <c r="AW42" s="31">
        <v>14979.822550581099</v>
      </c>
      <c r="AX42" s="31">
        <v>15333.280344832951</v>
      </c>
      <c r="AY42" s="31">
        <v>15563.405119148423</v>
      </c>
      <c r="AZ42" s="31">
        <v>12176.23912004088</v>
      </c>
      <c r="BA42" s="31">
        <v>8838.7244148625359</v>
      </c>
      <c r="BB42" s="31">
        <v>8664.6184109881178</v>
      </c>
      <c r="BC42" s="31">
        <v>8445.214213829493</v>
      </c>
      <c r="BD42" s="31">
        <v>8494.1380296983989</v>
      </c>
      <c r="BE42" s="31">
        <v>8659.8601436126755</v>
      </c>
      <c r="BF42" s="31">
        <v>8195.6140492113354</v>
      </c>
      <c r="BG42" s="31">
        <v>8627.8424272419725</v>
      </c>
      <c r="BH42" s="31">
        <v>8509.6665501534826</v>
      </c>
      <c r="BI42" s="31">
        <v>8122.7679214556847</v>
      </c>
      <c r="BJ42" s="31">
        <v>8105.1397802226784</v>
      </c>
      <c r="BK42" s="31">
        <v>8456.6707006341749</v>
      </c>
      <c r="BL42" s="31">
        <v>8180.0641408953834</v>
      </c>
      <c r="BM42" s="31">
        <v>8269.2261623996983</v>
      </c>
      <c r="BN42" s="31">
        <v>7752.8748716623886</v>
      </c>
      <c r="BO42" s="31">
        <v>6902.6786394536048</v>
      </c>
      <c r="BP42" s="31">
        <v>5203.126476687512</v>
      </c>
      <c r="BQ42" s="31">
        <v>3473.1565158121657</v>
      </c>
      <c r="BR42" s="31">
        <v>2849.1138380620146</v>
      </c>
      <c r="BS42" s="31">
        <v>2660.1995826106177</v>
      </c>
      <c r="BT42" s="31">
        <v>2532.3862822553315</v>
      </c>
      <c r="BU42" s="31">
        <v>2535.812462284101</v>
      </c>
      <c r="BV42" s="31">
        <v>2622.6251827118026</v>
      </c>
      <c r="BW42" s="31">
        <v>2659.9954055274434</v>
      </c>
    </row>
    <row r="43" spans="2:75" s="15" customFormat="1" ht="12.95" customHeight="1" x14ac:dyDescent="0.2">
      <c r="B43" s="56" t="s">
        <v>212</v>
      </c>
      <c r="D43" s="31" t="s">
        <v>123</v>
      </c>
      <c r="E43" s="31" t="s">
        <v>123</v>
      </c>
      <c r="F43" s="31" t="s">
        <v>123</v>
      </c>
      <c r="G43" s="31" t="s">
        <v>123</v>
      </c>
      <c r="H43" s="31" t="s">
        <v>123</v>
      </c>
      <c r="I43" s="31" t="s">
        <v>123</v>
      </c>
      <c r="J43" s="31" t="s">
        <v>123</v>
      </c>
      <c r="K43" s="31" t="s">
        <v>123</v>
      </c>
      <c r="L43" s="31" t="s">
        <v>123</v>
      </c>
      <c r="M43" s="31" t="s">
        <v>123</v>
      </c>
      <c r="N43" s="31" t="s">
        <v>123</v>
      </c>
      <c r="O43" s="31" t="s">
        <v>123</v>
      </c>
      <c r="P43" s="31" t="s">
        <v>123</v>
      </c>
      <c r="Q43" s="31" t="s">
        <v>123</v>
      </c>
      <c r="R43" s="31" t="s">
        <v>123</v>
      </c>
      <c r="S43" s="31" t="s">
        <v>123</v>
      </c>
      <c r="T43" s="31" t="s">
        <v>123</v>
      </c>
      <c r="U43" s="31" t="s">
        <v>123</v>
      </c>
      <c r="V43" s="31" t="s">
        <v>123</v>
      </c>
      <c r="W43" s="31" t="s">
        <v>123</v>
      </c>
      <c r="X43" s="31" t="s">
        <v>123</v>
      </c>
      <c r="Y43" s="31" t="s">
        <v>123</v>
      </c>
      <c r="Z43" s="31" t="s">
        <v>123</v>
      </c>
      <c r="AA43" s="31" t="s">
        <v>123</v>
      </c>
      <c r="AB43" s="31" t="s">
        <v>123</v>
      </c>
      <c r="AC43" s="31" t="s">
        <v>123</v>
      </c>
      <c r="AD43" s="31" t="s">
        <v>123</v>
      </c>
      <c r="AE43" s="31" t="s">
        <v>123</v>
      </c>
      <c r="AF43" s="31" t="s">
        <v>123</v>
      </c>
      <c r="AG43" s="31" t="s">
        <v>123</v>
      </c>
      <c r="AH43" s="31">
        <v>0</v>
      </c>
      <c r="AI43" s="31">
        <v>8.2520834314197646</v>
      </c>
      <c r="AJ43" s="31">
        <v>12.508857388829284</v>
      </c>
      <c r="AK43" s="31">
        <v>14.567391946505918</v>
      </c>
      <c r="AL43" s="31">
        <v>23.139709535419595</v>
      </c>
      <c r="AM43" s="31">
        <v>59.06281973969309</v>
      </c>
      <c r="AN43" s="31">
        <v>107.37877618885328</v>
      </c>
      <c r="AO43" s="31">
        <v>176.14647315654608</v>
      </c>
      <c r="AP43" s="31">
        <v>243.48030077595311</v>
      </c>
      <c r="AQ43" s="31">
        <v>309.62512276357711</v>
      </c>
      <c r="AR43" s="31">
        <v>379.96219607842175</v>
      </c>
      <c r="AS43" s="31">
        <v>443.64309275358607</v>
      </c>
      <c r="AT43" s="31">
        <v>449.29002649580485</v>
      </c>
      <c r="AU43" s="31">
        <v>543.24581453838994</v>
      </c>
      <c r="AV43" s="31">
        <v>640.2622720138271</v>
      </c>
      <c r="AW43" s="31">
        <v>741.97126450300129</v>
      </c>
      <c r="AX43" s="31">
        <v>758.77319916702879</v>
      </c>
      <c r="AY43" s="31">
        <v>740.30824633657767</v>
      </c>
      <c r="AZ43" s="31">
        <v>719.71845975215342</v>
      </c>
      <c r="BA43" s="31">
        <v>716.93288741730657</v>
      </c>
      <c r="BB43" s="31">
        <v>709.04739711681327</v>
      </c>
      <c r="BC43" s="31">
        <v>702.0947119707107</v>
      </c>
      <c r="BD43" s="31">
        <v>670.7704245221455</v>
      </c>
      <c r="BE43" s="31">
        <v>665.91833591918487</v>
      </c>
      <c r="BF43" s="31">
        <v>195.19713474663905</v>
      </c>
      <c r="BG43" s="31">
        <v>84.486225216781975</v>
      </c>
      <c r="BH43" s="31">
        <v>0</v>
      </c>
      <c r="BI43" s="31">
        <v>0</v>
      </c>
      <c r="BJ43" s="31">
        <v>0</v>
      </c>
      <c r="BK43" s="31">
        <v>0</v>
      </c>
      <c r="BL43" s="31">
        <v>0</v>
      </c>
      <c r="BM43" s="31">
        <v>0</v>
      </c>
      <c r="BN43" s="31">
        <v>0</v>
      </c>
      <c r="BO43" s="31">
        <v>0</v>
      </c>
      <c r="BP43" s="31">
        <v>0</v>
      </c>
      <c r="BQ43" s="31">
        <v>0</v>
      </c>
      <c r="BR43" s="31">
        <v>0</v>
      </c>
      <c r="BS43" s="31">
        <v>0</v>
      </c>
      <c r="BT43" s="31">
        <v>0</v>
      </c>
      <c r="BU43" s="31">
        <v>0</v>
      </c>
      <c r="BV43" s="31">
        <v>0</v>
      </c>
      <c r="BW43" s="31">
        <v>0</v>
      </c>
    </row>
    <row r="44" spans="2:75" s="15" customFormat="1" ht="12.95" customHeight="1" x14ac:dyDescent="0.2">
      <c r="B44" s="56" t="s">
        <v>213</v>
      </c>
      <c r="D44" s="31" t="s">
        <v>123</v>
      </c>
      <c r="E44" s="31" t="s">
        <v>123</v>
      </c>
      <c r="F44" s="31" t="s">
        <v>123</v>
      </c>
      <c r="G44" s="31" t="s">
        <v>123</v>
      </c>
      <c r="H44" s="31" t="s">
        <v>123</v>
      </c>
      <c r="I44" s="31" t="s">
        <v>123</v>
      </c>
      <c r="J44" s="31" t="s">
        <v>123</v>
      </c>
      <c r="K44" s="31" t="s">
        <v>123</v>
      </c>
      <c r="L44" s="31" t="s">
        <v>123</v>
      </c>
      <c r="M44" s="31" t="s">
        <v>123</v>
      </c>
      <c r="N44" s="31" t="s">
        <v>123</v>
      </c>
      <c r="O44" s="31" t="s">
        <v>123</v>
      </c>
      <c r="P44" s="31" t="s">
        <v>123</v>
      </c>
      <c r="Q44" s="31" t="s">
        <v>123</v>
      </c>
      <c r="R44" s="31" t="s">
        <v>123</v>
      </c>
      <c r="S44" s="31" t="s">
        <v>123</v>
      </c>
      <c r="T44" s="31" t="s">
        <v>123</v>
      </c>
      <c r="U44" s="31" t="s">
        <v>123</v>
      </c>
      <c r="V44" s="31" t="s">
        <v>123</v>
      </c>
      <c r="W44" s="31" t="s">
        <v>123</v>
      </c>
      <c r="X44" s="31" t="s">
        <v>123</v>
      </c>
      <c r="Y44" s="31" t="s">
        <v>123</v>
      </c>
      <c r="Z44" s="31" t="s">
        <v>123</v>
      </c>
      <c r="AA44" s="31" t="s">
        <v>123</v>
      </c>
      <c r="AB44" s="31" t="s">
        <v>123</v>
      </c>
      <c r="AC44" s="31" t="s">
        <v>123</v>
      </c>
      <c r="AD44" s="31" t="s">
        <v>123</v>
      </c>
      <c r="AE44" s="31" t="s">
        <v>123</v>
      </c>
      <c r="AF44" s="31" t="s">
        <v>123</v>
      </c>
      <c r="AG44" s="31" t="s">
        <v>123</v>
      </c>
      <c r="AH44" s="31">
        <v>3312.2274245031481</v>
      </c>
      <c r="AI44" s="31">
        <v>2976.5672209124755</v>
      </c>
      <c r="AJ44" s="31">
        <v>3478.7477405394557</v>
      </c>
      <c r="AK44" s="31">
        <v>5345.6814390510726</v>
      </c>
      <c r="AL44" s="31">
        <v>8311.6379651791831</v>
      </c>
      <c r="AM44" s="31">
        <v>10126.188777171046</v>
      </c>
      <c r="AN44" s="31">
        <v>10909.165731851615</v>
      </c>
      <c r="AO44" s="31">
        <v>11774.547412695707</v>
      </c>
      <c r="AP44" s="31">
        <v>12093.963189916838</v>
      </c>
      <c r="AQ44" s="31">
        <v>11013.339992323485</v>
      </c>
      <c r="AR44" s="31">
        <v>8832.4542043319761</v>
      </c>
      <c r="AS44" s="31">
        <v>7726.4419812286023</v>
      </c>
      <c r="AT44" s="31">
        <v>8496.9733631279632</v>
      </c>
      <c r="AU44" s="31">
        <v>10974.890159151062</v>
      </c>
      <c r="AV44" s="31">
        <v>13343.118492631798</v>
      </c>
      <c r="AW44" s="31">
        <v>14237.851286078096</v>
      </c>
      <c r="AX44" s="31">
        <v>14574.507145665921</v>
      </c>
      <c r="AY44" s="31">
        <v>14823.096872811844</v>
      </c>
      <c r="AZ44" s="31">
        <v>11456.520660288727</v>
      </c>
      <c r="BA44" s="31">
        <v>8121.7915274452289</v>
      </c>
      <c r="BB44" s="31">
        <v>7955.5710138713048</v>
      </c>
      <c r="BC44" s="31">
        <v>7743.1195018587832</v>
      </c>
      <c r="BD44" s="31">
        <v>7823.3676051762532</v>
      </c>
      <c r="BE44" s="31">
        <v>7993.9418076934908</v>
      </c>
      <c r="BF44" s="31">
        <v>8000.4169144646958</v>
      </c>
      <c r="BG44" s="31">
        <v>8543.3562020251902</v>
      </c>
      <c r="BH44" s="31">
        <v>8509.6665501534826</v>
      </c>
      <c r="BI44" s="31">
        <v>8122.7679214556847</v>
      </c>
      <c r="BJ44" s="31">
        <v>8105.1397802226784</v>
      </c>
      <c r="BK44" s="31">
        <v>8456.6707006341749</v>
      </c>
      <c r="BL44" s="31">
        <v>8180.0641408953834</v>
      </c>
      <c r="BM44" s="31">
        <v>8269.2261623996983</v>
      </c>
      <c r="BN44" s="31">
        <v>7752.8748716623886</v>
      </c>
      <c r="BO44" s="31">
        <v>6902.6786394536048</v>
      </c>
      <c r="BP44" s="31">
        <v>5203.126476687512</v>
      </c>
      <c r="BQ44" s="31">
        <v>3473.1565158121657</v>
      </c>
      <c r="BR44" s="31">
        <v>2849.1138380620146</v>
      </c>
      <c r="BS44" s="31">
        <v>2660.1995826106177</v>
      </c>
      <c r="BT44" s="31">
        <v>2532.3862822553315</v>
      </c>
      <c r="BU44" s="31">
        <v>2535.812462284101</v>
      </c>
      <c r="BV44" s="31">
        <v>2622.6251827118026</v>
      </c>
      <c r="BW44" s="31">
        <v>2659.9954055274434</v>
      </c>
    </row>
    <row r="45" spans="2:75" s="15" customFormat="1" ht="26.25" customHeight="1" x14ac:dyDescent="0.2">
      <c r="B45" s="15" t="s">
        <v>146</v>
      </c>
      <c r="D45" s="31" t="s">
        <v>123</v>
      </c>
      <c r="E45" s="31" t="s">
        <v>123</v>
      </c>
      <c r="F45" s="31" t="s">
        <v>123</v>
      </c>
      <c r="G45" s="31" t="s">
        <v>123</v>
      </c>
      <c r="H45" s="31" t="s">
        <v>123</v>
      </c>
      <c r="I45" s="31" t="s">
        <v>123</v>
      </c>
      <c r="J45" s="31" t="s">
        <v>123</v>
      </c>
      <c r="K45" s="31" t="s">
        <v>123</v>
      </c>
      <c r="L45" s="31" t="s">
        <v>123</v>
      </c>
      <c r="M45" s="31" t="s">
        <v>123</v>
      </c>
      <c r="N45" s="31" t="s">
        <v>123</v>
      </c>
      <c r="O45" s="31" t="s">
        <v>123</v>
      </c>
      <c r="P45" s="31" t="s">
        <v>123</v>
      </c>
      <c r="Q45" s="31" t="s">
        <v>123</v>
      </c>
      <c r="R45" s="31" t="s">
        <v>123</v>
      </c>
      <c r="S45" s="31" t="s">
        <v>123</v>
      </c>
      <c r="T45" s="31" t="s">
        <v>123</v>
      </c>
      <c r="U45" s="31" t="s">
        <v>123</v>
      </c>
      <c r="V45" s="31" t="s">
        <v>123</v>
      </c>
      <c r="W45" s="31" t="s">
        <v>123</v>
      </c>
      <c r="X45" s="31" t="s">
        <v>123</v>
      </c>
      <c r="Y45" s="31" t="s">
        <v>123</v>
      </c>
      <c r="Z45" s="31" t="s">
        <v>123</v>
      </c>
      <c r="AA45" s="31" t="s">
        <v>123</v>
      </c>
      <c r="AB45" s="31" t="s">
        <v>123</v>
      </c>
      <c r="AC45" s="31" t="s">
        <v>123</v>
      </c>
      <c r="AD45" s="31" t="s">
        <v>123</v>
      </c>
      <c r="AE45" s="31" t="s">
        <v>123</v>
      </c>
      <c r="AF45" s="31" t="s">
        <v>123</v>
      </c>
      <c r="AG45" s="31" t="s">
        <v>123</v>
      </c>
      <c r="AH45" s="31">
        <v>0</v>
      </c>
      <c r="AI45" s="31">
        <v>0</v>
      </c>
      <c r="AJ45" s="31">
        <v>0</v>
      </c>
      <c r="AK45" s="31">
        <v>0</v>
      </c>
      <c r="AL45" s="31">
        <v>0</v>
      </c>
      <c r="AM45" s="31">
        <v>0</v>
      </c>
      <c r="AN45" s="31">
        <v>0</v>
      </c>
      <c r="AO45" s="31">
        <v>0</v>
      </c>
      <c r="AP45" s="31">
        <v>0</v>
      </c>
      <c r="AQ45" s="31">
        <v>0</v>
      </c>
      <c r="AR45" s="31">
        <v>2.6538178548070634</v>
      </c>
      <c r="AS45" s="31">
        <v>20.721762642446766</v>
      </c>
      <c r="AT45" s="31">
        <v>43.547876219330661</v>
      </c>
      <c r="AU45" s="31">
        <v>77.325084364454455</v>
      </c>
      <c r="AV45" s="31">
        <v>142.03978383958963</v>
      </c>
      <c r="AW45" s="31">
        <v>180.94270311122307</v>
      </c>
      <c r="AX45" s="31">
        <v>160.55453246813875</v>
      </c>
      <c r="AY45" s="31">
        <v>160.95050078625863</v>
      </c>
      <c r="AZ45" s="31">
        <v>161.64307879772542</v>
      </c>
      <c r="BA45" s="31">
        <v>156.02074369682026</v>
      </c>
      <c r="BB45" s="31">
        <v>160.10184715967284</v>
      </c>
      <c r="BC45" s="31">
        <v>177.15946126076091</v>
      </c>
      <c r="BD45" s="31">
        <v>182.95647093954446</v>
      </c>
      <c r="BE45" s="31">
        <v>202.52939631773879</v>
      </c>
      <c r="BF45" s="31">
        <v>223.34641462238957</v>
      </c>
      <c r="BG45" s="31">
        <v>245.85696279461709</v>
      </c>
      <c r="BH45" s="31">
        <v>263.97197247252205</v>
      </c>
      <c r="BI45" s="31">
        <v>283.40607455354598</v>
      </c>
      <c r="BJ45" s="31">
        <v>309.59815264851539</v>
      </c>
      <c r="BK45" s="31">
        <v>343.62474281288439</v>
      </c>
      <c r="BL45" s="31">
        <v>367.71142488888893</v>
      </c>
      <c r="BM45" s="31">
        <v>376.24556196995468</v>
      </c>
      <c r="BN45" s="31">
        <v>375.49059083914756</v>
      </c>
      <c r="BO45" s="31">
        <v>343.73161648374406</v>
      </c>
      <c r="BP45" s="31">
        <v>315.31713453508507</v>
      </c>
      <c r="BQ45" s="31">
        <v>290.83467200000001</v>
      </c>
      <c r="BR45" s="31">
        <v>0</v>
      </c>
      <c r="BS45" s="31">
        <v>0</v>
      </c>
      <c r="BT45" s="31">
        <v>0</v>
      </c>
      <c r="BU45" s="31">
        <v>0</v>
      </c>
      <c r="BV45" s="31">
        <v>0</v>
      </c>
      <c r="BW45" s="31">
        <v>0</v>
      </c>
    </row>
    <row r="46" spans="2:75" s="15" customFormat="1" ht="12.95" customHeight="1" x14ac:dyDescent="0.2">
      <c r="B46" s="15" t="s">
        <v>15</v>
      </c>
      <c r="D46" s="31" t="s">
        <v>123</v>
      </c>
      <c r="E46" s="31" t="s">
        <v>123</v>
      </c>
      <c r="F46" s="31" t="s">
        <v>123</v>
      </c>
      <c r="G46" s="31" t="s">
        <v>123</v>
      </c>
      <c r="H46" s="31" t="s">
        <v>123</v>
      </c>
      <c r="I46" s="31" t="s">
        <v>123</v>
      </c>
      <c r="J46" s="31" t="s">
        <v>123</v>
      </c>
      <c r="K46" s="31" t="s">
        <v>123</v>
      </c>
      <c r="L46" s="31" t="s">
        <v>123</v>
      </c>
      <c r="M46" s="31" t="s">
        <v>123</v>
      </c>
      <c r="N46" s="31" t="s">
        <v>123</v>
      </c>
      <c r="O46" s="31" t="s">
        <v>123</v>
      </c>
      <c r="P46" s="31" t="s">
        <v>123</v>
      </c>
      <c r="Q46" s="31" t="s">
        <v>123</v>
      </c>
      <c r="R46" s="31" t="s">
        <v>123</v>
      </c>
      <c r="S46" s="31" t="s">
        <v>123</v>
      </c>
      <c r="T46" s="31" t="s">
        <v>123</v>
      </c>
      <c r="U46" s="31" t="s">
        <v>123</v>
      </c>
      <c r="V46" s="31" t="s">
        <v>123</v>
      </c>
      <c r="W46" s="31" t="s">
        <v>123</v>
      </c>
      <c r="X46" s="31" t="s">
        <v>123</v>
      </c>
      <c r="Y46" s="31" t="s">
        <v>123</v>
      </c>
      <c r="Z46" s="31" t="s">
        <v>123</v>
      </c>
      <c r="AA46" s="31" t="s">
        <v>123</v>
      </c>
      <c r="AB46" s="31" t="s">
        <v>123</v>
      </c>
      <c r="AC46" s="31" t="s">
        <v>123</v>
      </c>
      <c r="AD46" s="31" t="s">
        <v>123</v>
      </c>
      <c r="AE46" s="31" t="s">
        <v>123</v>
      </c>
      <c r="AF46" s="31" t="s">
        <v>123</v>
      </c>
      <c r="AG46" s="31" t="s">
        <v>123</v>
      </c>
      <c r="AH46" s="31">
        <v>748.93589072684426</v>
      </c>
      <c r="AI46" s="31">
        <v>719.17600148000008</v>
      </c>
      <c r="AJ46" s="31">
        <v>692.67754715773071</v>
      </c>
      <c r="AK46" s="31">
        <v>698.27617695511208</v>
      </c>
      <c r="AL46" s="31">
        <v>678.68132537853637</v>
      </c>
      <c r="AM46" s="31">
        <v>719.18828818530073</v>
      </c>
      <c r="AN46" s="31">
        <v>723.13318294483793</v>
      </c>
      <c r="AO46" s="31">
        <v>738.12932914202713</v>
      </c>
      <c r="AP46" s="31">
        <v>699.85992785199676</v>
      </c>
      <c r="AQ46" s="31">
        <v>680.9888488824638</v>
      </c>
      <c r="AR46" s="31">
        <v>628.99839827401911</v>
      </c>
      <c r="AS46" s="31">
        <v>613.79020031826963</v>
      </c>
      <c r="AT46" s="31">
        <v>621.85490384174966</v>
      </c>
      <c r="AU46" s="31">
        <v>668.23383197279418</v>
      </c>
      <c r="AV46" s="31">
        <v>656.33143184856124</v>
      </c>
      <c r="AW46" s="31">
        <v>645.00037509529261</v>
      </c>
      <c r="AX46" s="31">
        <v>667.49397810549101</v>
      </c>
      <c r="AY46" s="31">
        <v>671.94328419967758</v>
      </c>
      <c r="AZ46" s="31">
        <v>678.07656991795852</v>
      </c>
      <c r="BA46" s="31">
        <v>669.54354706799552</v>
      </c>
      <c r="BB46" s="31">
        <v>675.12875330729389</v>
      </c>
      <c r="BC46" s="31">
        <v>658.1647512712758</v>
      </c>
      <c r="BD46" s="31">
        <v>630.99911393435946</v>
      </c>
      <c r="BE46" s="31">
        <v>634.28242853461393</v>
      </c>
      <c r="BF46" s="31">
        <v>610.12054101961735</v>
      </c>
      <c r="BG46" s="31">
        <v>616.44560568240456</v>
      </c>
      <c r="BH46" s="31">
        <v>585.34554312308148</v>
      </c>
      <c r="BI46" s="31">
        <v>560.46530015056271</v>
      </c>
      <c r="BJ46" s="31">
        <v>537.04742022453479</v>
      </c>
      <c r="BK46" s="31">
        <v>490.75147476010824</v>
      </c>
      <c r="BL46" s="31">
        <v>398.10801281424716</v>
      </c>
      <c r="BM46" s="31">
        <v>393.5000693180076</v>
      </c>
      <c r="BN46" s="31">
        <v>433.18127244682591</v>
      </c>
      <c r="BO46" s="31">
        <v>414.2631372377312</v>
      </c>
      <c r="BP46" s="31">
        <v>403.66290126262663</v>
      </c>
      <c r="BQ46" s="31">
        <v>382.05262409068996</v>
      </c>
      <c r="BR46" s="31">
        <v>367.39551494549636</v>
      </c>
      <c r="BS46" s="31">
        <v>348.21904956048985</v>
      </c>
      <c r="BT46" s="31">
        <v>330.52550432405513</v>
      </c>
      <c r="BU46" s="31">
        <v>314.67593710848627</v>
      </c>
      <c r="BV46" s="31">
        <v>298.34083013684119</v>
      </c>
      <c r="BW46" s="31">
        <v>282.41368227689543</v>
      </c>
    </row>
    <row r="47" spans="2:75" s="15" customFormat="1" x14ac:dyDescent="0.2">
      <c r="B47" s="54" t="s">
        <v>214</v>
      </c>
      <c r="D47" s="31" t="s">
        <v>123</v>
      </c>
      <c r="E47" s="31" t="s">
        <v>123</v>
      </c>
      <c r="F47" s="31" t="s">
        <v>123</v>
      </c>
      <c r="G47" s="31" t="s">
        <v>123</v>
      </c>
      <c r="H47" s="31" t="s">
        <v>123</v>
      </c>
      <c r="I47" s="31" t="s">
        <v>123</v>
      </c>
      <c r="J47" s="31" t="s">
        <v>123</v>
      </c>
      <c r="K47" s="31" t="s">
        <v>123</v>
      </c>
      <c r="L47" s="31" t="s">
        <v>123</v>
      </c>
      <c r="M47" s="31" t="s">
        <v>123</v>
      </c>
      <c r="N47" s="31" t="s">
        <v>123</v>
      </c>
      <c r="O47" s="31" t="s">
        <v>123</v>
      </c>
      <c r="P47" s="31" t="s">
        <v>123</v>
      </c>
      <c r="Q47" s="31" t="s">
        <v>123</v>
      </c>
      <c r="R47" s="31" t="s">
        <v>123</v>
      </c>
      <c r="S47" s="31" t="s">
        <v>123</v>
      </c>
      <c r="T47" s="31" t="s">
        <v>123</v>
      </c>
      <c r="U47" s="31" t="s">
        <v>123</v>
      </c>
      <c r="V47" s="31" t="s">
        <v>123</v>
      </c>
      <c r="W47" s="31" t="s">
        <v>123</v>
      </c>
      <c r="X47" s="31" t="s">
        <v>123</v>
      </c>
      <c r="Y47" s="31" t="s">
        <v>123</v>
      </c>
      <c r="Z47" s="31" t="s">
        <v>123</v>
      </c>
      <c r="AA47" s="31" t="s">
        <v>123</v>
      </c>
      <c r="AB47" s="31" t="s">
        <v>123</v>
      </c>
      <c r="AC47" s="31" t="s">
        <v>123</v>
      </c>
      <c r="AD47" s="31" t="s">
        <v>123</v>
      </c>
      <c r="AE47" s="31" t="s">
        <v>123</v>
      </c>
      <c r="AF47" s="31" t="s">
        <v>123</v>
      </c>
      <c r="AG47" s="31" t="s">
        <v>123</v>
      </c>
      <c r="AH47" s="31">
        <v>0</v>
      </c>
      <c r="AI47" s="31">
        <v>0</v>
      </c>
      <c r="AJ47" s="31">
        <v>0</v>
      </c>
      <c r="AK47" s="31">
        <v>0</v>
      </c>
      <c r="AL47" s="31">
        <v>0</v>
      </c>
      <c r="AM47" s="31">
        <v>0</v>
      </c>
      <c r="AN47" s="31">
        <v>0</v>
      </c>
      <c r="AO47" s="31">
        <v>0</v>
      </c>
      <c r="AP47" s="31">
        <v>0</v>
      </c>
      <c r="AQ47" s="31">
        <v>0</v>
      </c>
      <c r="AR47" s="31">
        <v>0</v>
      </c>
      <c r="AS47" s="31">
        <v>0</v>
      </c>
      <c r="AT47" s="31">
        <v>0</v>
      </c>
      <c r="AU47" s="31">
        <v>0</v>
      </c>
      <c r="AV47" s="31">
        <v>0</v>
      </c>
      <c r="AW47" s="31">
        <v>0</v>
      </c>
      <c r="AX47" s="31">
        <v>0</v>
      </c>
      <c r="AY47" s="31">
        <v>0</v>
      </c>
      <c r="AZ47" s="31">
        <v>0</v>
      </c>
      <c r="BA47" s="31">
        <v>0</v>
      </c>
      <c r="BB47" s="31">
        <v>0</v>
      </c>
      <c r="BC47" s="31">
        <v>0</v>
      </c>
      <c r="BD47" s="31">
        <v>0</v>
      </c>
      <c r="BE47" s="31">
        <v>0</v>
      </c>
      <c r="BF47" s="31">
        <v>0</v>
      </c>
      <c r="BG47" s="31">
        <v>0</v>
      </c>
      <c r="BH47" s="31">
        <v>0</v>
      </c>
      <c r="BI47" s="31">
        <v>0</v>
      </c>
      <c r="BJ47" s="31">
        <v>0</v>
      </c>
      <c r="BK47" s="31">
        <v>0</v>
      </c>
      <c r="BL47" s="31">
        <v>102.80150612217778</v>
      </c>
      <c r="BM47" s="31">
        <v>117.99043177008674</v>
      </c>
      <c r="BN47" s="31">
        <v>117.98111837080164</v>
      </c>
      <c r="BO47" s="31">
        <v>122.2757169568855</v>
      </c>
      <c r="BP47" s="31">
        <v>114.11756076617988</v>
      </c>
      <c r="BQ47" s="31">
        <v>103.24854614774401</v>
      </c>
      <c r="BR47" s="31">
        <v>15.663827000000001</v>
      </c>
      <c r="BS47" s="31">
        <v>0</v>
      </c>
      <c r="BT47" s="31">
        <v>0</v>
      </c>
      <c r="BU47" s="31">
        <v>0</v>
      </c>
      <c r="BV47" s="31">
        <v>0</v>
      </c>
      <c r="BW47" s="31">
        <v>0</v>
      </c>
    </row>
    <row r="48" spans="2:75" s="15" customFormat="1" ht="12.95" customHeight="1" x14ac:dyDescent="0.2">
      <c r="B48" s="54" t="s">
        <v>149</v>
      </c>
      <c r="D48" s="31" t="s">
        <v>123</v>
      </c>
      <c r="E48" s="31" t="s">
        <v>123</v>
      </c>
      <c r="F48" s="31" t="s">
        <v>123</v>
      </c>
      <c r="G48" s="31" t="s">
        <v>123</v>
      </c>
      <c r="H48" s="31" t="s">
        <v>123</v>
      </c>
      <c r="I48" s="31" t="s">
        <v>123</v>
      </c>
      <c r="J48" s="31" t="s">
        <v>123</v>
      </c>
      <c r="K48" s="31" t="s">
        <v>123</v>
      </c>
      <c r="L48" s="31" t="s">
        <v>123</v>
      </c>
      <c r="M48" s="31" t="s">
        <v>123</v>
      </c>
      <c r="N48" s="31" t="s">
        <v>123</v>
      </c>
      <c r="O48" s="31" t="s">
        <v>123</v>
      </c>
      <c r="P48" s="31" t="s">
        <v>123</v>
      </c>
      <c r="Q48" s="31" t="s">
        <v>123</v>
      </c>
      <c r="R48" s="31" t="s">
        <v>123</v>
      </c>
      <c r="S48" s="31" t="s">
        <v>123</v>
      </c>
      <c r="T48" s="31" t="s">
        <v>123</v>
      </c>
      <c r="U48" s="31" t="s">
        <v>123</v>
      </c>
      <c r="V48" s="31" t="s">
        <v>123</v>
      </c>
      <c r="W48" s="31" t="s">
        <v>123</v>
      </c>
      <c r="X48" s="31" t="s">
        <v>123</v>
      </c>
      <c r="Y48" s="31" t="s">
        <v>123</v>
      </c>
      <c r="Z48" s="31" t="s">
        <v>123</v>
      </c>
      <c r="AA48" s="31" t="s">
        <v>123</v>
      </c>
      <c r="AB48" s="31" t="s">
        <v>123</v>
      </c>
      <c r="AC48" s="31" t="s">
        <v>123</v>
      </c>
      <c r="AD48" s="31" t="s">
        <v>123</v>
      </c>
      <c r="AE48" s="31" t="s">
        <v>123</v>
      </c>
      <c r="AF48" s="31" t="s">
        <v>123</v>
      </c>
      <c r="AG48" s="31" t="s">
        <v>123</v>
      </c>
      <c r="AH48" s="31">
        <v>0</v>
      </c>
      <c r="AI48" s="31">
        <v>0</v>
      </c>
      <c r="AJ48" s="31">
        <v>0</v>
      </c>
      <c r="AK48" s="31">
        <v>0</v>
      </c>
      <c r="AL48" s="31">
        <v>0</v>
      </c>
      <c r="AM48" s="31">
        <v>0</v>
      </c>
      <c r="AN48" s="31">
        <v>0</v>
      </c>
      <c r="AO48" s="31">
        <v>0</v>
      </c>
      <c r="AP48" s="31">
        <v>0</v>
      </c>
      <c r="AQ48" s="31">
        <v>0</v>
      </c>
      <c r="AR48" s="31">
        <v>0</v>
      </c>
      <c r="AS48" s="31">
        <v>0</v>
      </c>
      <c r="AT48" s="31">
        <v>0</v>
      </c>
      <c r="AU48" s="31">
        <v>0</v>
      </c>
      <c r="AV48" s="31">
        <v>0</v>
      </c>
      <c r="AW48" s="31">
        <v>0</v>
      </c>
      <c r="AX48" s="31">
        <v>0</v>
      </c>
      <c r="AY48" s="31">
        <v>0</v>
      </c>
      <c r="AZ48" s="31">
        <v>0</v>
      </c>
      <c r="BA48" s="31">
        <v>0</v>
      </c>
      <c r="BB48" s="31">
        <v>0</v>
      </c>
      <c r="BC48" s="31">
        <v>0</v>
      </c>
      <c r="BD48" s="31">
        <v>0</v>
      </c>
      <c r="BE48" s="31">
        <v>7.1582527309435626</v>
      </c>
      <c r="BF48" s="31">
        <v>7.5133850102268145</v>
      </c>
      <c r="BG48" s="31">
        <v>6.4929699527795508</v>
      </c>
      <c r="BH48" s="31">
        <v>23.048623626101595</v>
      </c>
      <c r="BI48" s="31">
        <v>46.762532297048729</v>
      </c>
      <c r="BJ48" s="31">
        <v>48.087354318808906</v>
      </c>
      <c r="BK48" s="31">
        <v>54.438257650371312</v>
      </c>
      <c r="BL48" s="31">
        <v>43.712065409049238</v>
      </c>
      <c r="BM48" s="31">
        <v>53.458023792632723</v>
      </c>
      <c r="BN48" s="31">
        <v>65.173942338078874</v>
      </c>
      <c r="BO48" s="31">
        <v>55.213221945868725</v>
      </c>
      <c r="BP48" s="31">
        <v>58.942511424862005</v>
      </c>
      <c r="BQ48" s="31">
        <v>0.63440154606400012</v>
      </c>
      <c r="BR48" s="31">
        <v>9.8124839999999991E-2</v>
      </c>
      <c r="BS48" s="31">
        <v>-1.1557256753767588E-5</v>
      </c>
      <c r="BT48" s="31">
        <v>-1.1397657324417888E-5</v>
      </c>
      <c r="BU48" s="31">
        <v>-1.1251352920247928E-5</v>
      </c>
      <c r="BV48" s="31">
        <v>-1.1063246856069673E-5</v>
      </c>
      <c r="BW48" s="31">
        <v>-1.0856946677989989E-5</v>
      </c>
    </row>
    <row r="49" spans="2:75" s="15" customFormat="1" ht="12.95" customHeight="1" x14ac:dyDescent="0.2">
      <c r="B49" s="54" t="s">
        <v>150</v>
      </c>
      <c r="D49" s="31" t="s">
        <v>123</v>
      </c>
      <c r="E49" s="31" t="s">
        <v>123</v>
      </c>
      <c r="F49" s="31" t="s">
        <v>123</v>
      </c>
      <c r="G49" s="31" t="s">
        <v>123</v>
      </c>
      <c r="H49" s="31" t="s">
        <v>123</v>
      </c>
      <c r="I49" s="31" t="s">
        <v>123</v>
      </c>
      <c r="J49" s="31" t="s">
        <v>123</v>
      </c>
      <c r="K49" s="31" t="s">
        <v>123</v>
      </c>
      <c r="L49" s="31" t="s">
        <v>123</v>
      </c>
      <c r="M49" s="31" t="s">
        <v>123</v>
      </c>
      <c r="N49" s="31" t="s">
        <v>123</v>
      </c>
      <c r="O49" s="31" t="s">
        <v>123</v>
      </c>
      <c r="P49" s="31" t="s">
        <v>123</v>
      </c>
      <c r="Q49" s="31" t="s">
        <v>123</v>
      </c>
      <c r="R49" s="31" t="s">
        <v>123</v>
      </c>
      <c r="S49" s="31" t="s">
        <v>123</v>
      </c>
      <c r="T49" s="31" t="s">
        <v>123</v>
      </c>
      <c r="U49" s="31" t="s">
        <v>123</v>
      </c>
      <c r="V49" s="31" t="s">
        <v>123</v>
      </c>
      <c r="W49" s="31" t="s">
        <v>123</v>
      </c>
      <c r="X49" s="31" t="s">
        <v>123</v>
      </c>
      <c r="Y49" s="31" t="s">
        <v>123</v>
      </c>
      <c r="Z49" s="31" t="s">
        <v>123</v>
      </c>
      <c r="AA49" s="31" t="s">
        <v>123</v>
      </c>
      <c r="AB49" s="31" t="s">
        <v>123</v>
      </c>
      <c r="AC49" s="31" t="s">
        <v>123</v>
      </c>
      <c r="AD49" s="31" t="s">
        <v>123</v>
      </c>
      <c r="AE49" s="31" t="s">
        <v>123</v>
      </c>
      <c r="AF49" s="31" t="s">
        <v>123</v>
      </c>
      <c r="AG49" s="31" t="s">
        <v>123</v>
      </c>
      <c r="AH49" s="31">
        <v>0</v>
      </c>
      <c r="AI49" s="31">
        <v>0</v>
      </c>
      <c r="AJ49" s="31">
        <v>0</v>
      </c>
      <c r="AK49" s="31">
        <v>0</v>
      </c>
      <c r="AL49" s="31">
        <v>0</v>
      </c>
      <c r="AM49" s="31">
        <v>0</v>
      </c>
      <c r="AN49" s="31">
        <v>0</v>
      </c>
      <c r="AO49" s="31">
        <v>0</v>
      </c>
      <c r="AP49" s="31">
        <v>0</v>
      </c>
      <c r="AQ49" s="31">
        <v>0</v>
      </c>
      <c r="AR49" s="31">
        <v>0</v>
      </c>
      <c r="AS49" s="31">
        <v>0</v>
      </c>
      <c r="AT49" s="31">
        <v>0</v>
      </c>
      <c r="AU49" s="31">
        <v>0</v>
      </c>
      <c r="AV49" s="31">
        <v>0</v>
      </c>
      <c r="AW49" s="31">
        <v>0</v>
      </c>
      <c r="AX49" s="31">
        <v>0</v>
      </c>
      <c r="AY49" s="31">
        <v>0</v>
      </c>
      <c r="AZ49" s="31">
        <v>2883.1795117335173</v>
      </c>
      <c r="BA49" s="31">
        <v>5172.2899169077727</v>
      </c>
      <c r="BB49" s="31">
        <v>4647.421399890568</v>
      </c>
      <c r="BC49" s="31">
        <v>4199.8550158289372</v>
      </c>
      <c r="BD49" s="31">
        <v>3562.5062410076825</v>
      </c>
      <c r="BE49" s="31">
        <v>3161.1929322956134</v>
      </c>
      <c r="BF49" s="31">
        <v>3097.0362321993462</v>
      </c>
      <c r="BG49" s="31">
        <v>2994.9207776531948</v>
      </c>
      <c r="BH49" s="31">
        <v>2598.6922923061688</v>
      </c>
      <c r="BI49" s="31">
        <v>2804.5648138642046</v>
      </c>
      <c r="BJ49" s="31">
        <v>2898.2896991121938</v>
      </c>
      <c r="BK49" s="31">
        <v>2600.0404586873724</v>
      </c>
      <c r="BL49" s="31">
        <v>3232.6592733162042</v>
      </c>
      <c r="BM49" s="31">
        <v>5166.6397619251838</v>
      </c>
      <c r="BN49" s="31">
        <v>4801.5401804122866</v>
      </c>
      <c r="BO49" s="31">
        <v>5202.7027523984334</v>
      </c>
      <c r="BP49" s="31">
        <v>5361.9833578113048</v>
      </c>
      <c r="BQ49" s="31">
        <v>4418.0438710163844</v>
      </c>
      <c r="BR49" s="31">
        <v>3048.4594981108694</v>
      </c>
      <c r="BS49" s="31">
        <v>2417.425538739692</v>
      </c>
      <c r="BT49" s="31">
        <v>2470.9752663701329</v>
      </c>
      <c r="BU49" s="31">
        <v>2560.3390880910083</v>
      </c>
      <c r="BV49" s="31">
        <v>2618.0431761620903</v>
      </c>
      <c r="BW49" s="31">
        <v>2635.7078760246509</v>
      </c>
    </row>
    <row r="50" spans="2:75" s="15" customFormat="1" ht="12.95" customHeight="1" x14ac:dyDescent="0.2">
      <c r="B50" s="56" t="s">
        <v>128</v>
      </c>
      <c r="D50" s="31" t="s">
        <v>123</v>
      </c>
      <c r="E50" s="31" t="s">
        <v>123</v>
      </c>
      <c r="F50" s="31" t="s">
        <v>123</v>
      </c>
      <c r="G50" s="31" t="s">
        <v>123</v>
      </c>
      <c r="H50" s="31" t="s">
        <v>123</v>
      </c>
      <c r="I50" s="31" t="s">
        <v>123</v>
      </c>
      <c r="J50" s="31" t="s">
        <v>123</v>
      </c>
      <c r="K50" s="31" t="s">
        <v>123</v>
      </c>
      <c r="L50" s="31" t="s">
        <v>123</v>
      </c>
      <c r="M50" s="31" t="s">
        <v>123</v>
      </c>
      <c r="N50" s="31" t="s">
        <v>123</v>
      </c>
      <c r="O50" s="31" t="s">
        <v>123</v>
      </c>
      <c r="P50" s="31" t="s">
        <v>123</v>
      </c>
      <c r="Q50" s="31" t="s">
        <v>123</v>
      </c>
      <c r="R50" s="31" t="s">
        <v>123</v>
      </c>
      <c r="S50" s="31" t="s">
        <v>123</v>
      </c>
      <c r="T50" s="31" t="s">
        <v>123</v>
      </c>
      <c r="U50" s="31" t="s">
        <v>123</v>
      </c>
      <c r="V50" s="31" t="s">
        <v>123</v>
      </c>
      <c r="W50" s="31" t="s">
        <v>123</v>
      </c>
      <c r="X50" s="31" t="s">
        <v>123</v>
      </c>
      <c r="Y50" s="31" t="s">
        <v>123</v>
      </c>
      <c r="Z50" s="31" t="s">
        <v>123</v>
      </c>
      <c r="AA50" s="31" t="s">
        <v>123</v>
      </c>
      <c r="AB50" s="31" t="s">
        <v>123</v>
      </c>
      <c r="AC50" s="31" t="s">
        <v>123</v>
      </c>
      <c r="AD50" s="31" t="s">
        <v>123</v>
      </c>
      <c r="AE50" s="31" t="s">
        <v>123</v>
      </c>
      <c r="AF50" s="31" t="s">
        <v>123</v>
      </c>
      <c r="AG50" s="31" t="s">
        <v>123</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491.51361726819084</v>
      </c>
      <c r="BA50" s="31">
        <v>689.46331713296195</v>
      </c>
      <c r="BB50" s="31">
        <v>677.59598411829916</v>
      </c>
      <c r="BC50" s="31">
        <v>649.07657539572347</v>
      </c>
      <c r="BD50" s="31">
        <v>617.82712164399925</v>
      </c>
      <c r="BE50" s="31">
        <v>639.65653673999782</v>
      </c>
      <c r="BF50" s="31">
        <v>688.11585481285579</v>
      </c>
      <c r="BG50" s="31">
        <v>659.51017337727251</v>
      </c>
      <c r="BH50" s="31">
        <v>561.22925834241016</v>
      </c>
      <c r="BI50" s="31">
        <v>596.26315634591629</v>
      </c>
      <c r="BJ50" s="31">
        <v>570.59707705030712</v>
      </c>
      <c r="BK50" s="31">
        <v>491.85903002191424</v>
      </c>
      <c r="BL50" s="31">
        <v>823.43320008318233</v>
      </c>
      <c r="BM50" s="31">
        <v>1200.8665411457102</v>
      </c>
      <c r="BN50" s="31">
        <v>859.91201679933351</v>
      </c>
      <c r="BO50" s="31">
        <v>790.71711233712983</v>
      </c>
      <c r="BP50" s="31">
        <v>686.95631414113041</v>
      </c>
      <c r="BQ50" s="31">
        <v>536.38971585980801</v>
      </c>
      <c r="BR50" s="31">
        <v>383.13563868728369</v>
      </c>
      <c r="BS50" s="31">
        <v>310.39427266047682</v>
      </c>
      <c r="BT50" s="31">
        <v>344.57123121239744</v>
      </c>
      <c r="BU50" s="31">
        <v>348.43664243859598</v>
      </c>
      <c r="BV50" s="31">
        <v>351.5241749573147</v>
      </c>
      <c r="BW50" s="31">
        <v>353.65271683092567</v>
      </c>
    </row>
    <row r="51" spans="2:75" s="15" customFormat="1" ht="12.95" customHeight="1" x14ac:dyDescent="0.2">
      <c r="B51" s="56" t="s">
        <v>209</v>
      </c>
      <c r="D51" s="31" t="s">
        <v>123</v>
      </c>
      <c r="E51" s="31" t="s">
        <v>123</v>
      </c>
      <c r="F51" s="31" t="s">
        <v>123</v>
      </c>
      <c r="G51" s="31" t="s">
        <v>123</v>
      </c>
      <c r="H51" s="31" t="s">
        <v>123</v>
      </c>
      <c r="I51" s="31" t="s">
        <v>123</v>
      </c>
      <c r="J51" s="31" t="s">
        <v>123</v>
      </c>
      <c r="K51" s="31" t="s">
        <v>123</v>
      </c>
      <c r="L51" s="31" t="s">
        <v>123</v>
      </c>
      <c r="M51" s="31" t="s">
        <v>123</v>
      </c>
      <c r="N51" s="31" t="s">
        <v>123</v>
      </c>
      <c r="O51" s="31" t="s">
        <v>123</v>
      </c>
      <c r="P51" s="31" t="s">
        <v>123</v>
      </c>
      <c r="Q51" s="31" t="s">
        <v>123</v>
      </c>
      <c r="R51" s="31" t="s">
        <v>123</v>
      </c>
      <c r="S51" s="31" t="s">
        <v>123</v>
      </c>
      <c r="T51" s="31" t="s">
        <v>123</v>
      </c>
      <c r="U51" s="31" t="s">
        <v>123</v>
      </c>
      <c r="V51" s="31" t="s">
        <v>123</v>
      </c>
      <c r="W51" s="31" t="s">
        <v>123</v>
      </c>
      <c r="X51" s="31" t="s">
        <v>123</v>
      </c>
      <c r="Y51" s="31" t="s">
        <v>123</v>
      </c>
      <c r="Z51" s="31" t="s">
        <v>123</v>
      </c>
      <c r="AA51" s="31" t="s">
        <v>123</v>
      </c>
      <c r="AB51" s="31" t="s">
        <v>123</v>
      </c>
      <c r="AC51" s="31" t="s">
        <v>123</v>
      </c>
      <c r="AD51" s="31" t="s">
        <v>123</v>
      </c>
      <c r="AE51" s="31" t="s">
        <v>123</v>
      </c>
      <c r="AF51" s="31" t="s">
        <v>123</v>
      </c>
      <c r="AG51" s="31" t="s">
        <v>123</v>
      </c>
      <c r="AH51" s="31">
        <v>0</v>
      </c>
      <c r="AI51" s="31">
        <v>0</v>
      </c>
      <c r="AJ51" s="31">
        <v>0</v>
      </c>
      <c r="AK51" s="31">
        <v>0</v>
      </c>
      <c r="AL51" s="31">
        <v>0</v>
      </c>
      <c r="AM51" s="31">
        <v>0</v>
      </c>
      <c r="AN51" s="31">
        <v>0</v>
      </c>
      <c r="AO51" s="31">
        <v>0</v>
      </c>
      <c r="AP51" s="31">
        <v>0</v>
      </c>
      <c r="AQ51" s="31">
        <v>0</v>
      </c>
      <c r="AR51" s="31">
        <v>0</v>
      </c>
      <c r="AS51" s="31">
        <v>0</v>
      </c>
      <c r="AT51" s="31">
        <v>0</v>
      </c>
      <c r="AU51" s="31">
        <v>0</v>
      </c>
      <c r="AV51" s="31">
        <v>0</v>
      </c>
      <c r="AW51" s="31">
        <v>0</v>
      </c>
      <c r="AX51" s="31">
        <v>0</v>
      </c>
      <c r="AY51" s="31">
        <v>0</v>
      </c>
      <c r="AZ51" s="31">
        <v>2391.6658944653263</v>
      </c>
      <c r="BA51" s="31">
        <v>4482.8265997748103</v>
      </c>
      <c r="BB51" s="31">
        <v>3969.825415772269</v>
      </c>
      <c r="BC51" s="31">
        <v>3550.7784404332133</v>
      </c>
      <c r="BD51" s="31">
        <v>2944.6791193636832</v>
      </c>
      <c r="BE51" s="31">
        <v>2521.5363955556154</v>
      </c>
      <c r="BF51" s="31">
        <v>2408.9203773864906</v>
      </c>
      <c r="BG51" s="31">
        <v>2335.4106042759222</v>
      </c>
      <c r="BH51" s="31">
        <v>2037.463033963759</v>
      </c>
      <c r="BI51" s="31">
        <v>2208.3016575182887</v>
      </c>
      <c r="BJ51" s="31">
        <v>2327.6926220618871</v>
      </c>
      <c r="BK51" s="31">
        <v>2108.1814286654585</v>
      </c>
      <c r="BL51" s="31">
        <v>2409.2260732330219</v>
      </c>
      <c r="BM51" s="31">
        <v>3965.7732207794729</v>
      </c>
      <c r="BN51" s="31">
        <v>3941.6281636129538</v>
      </c>
      <c r="BO51" s="31">
        <v>4411.9856400613035</v>
      </c>
      <c r="BP51" s="31">
        <v>4675.0270436701749</v>
      </c>
      <c r="BQ51" s="31">
        <v>3881.6541551565761</v>
      </c>
      <c r="BR51" s="31">
        <v>2665.3238594235859</v>
      </c>
      <c r="BS51" s="31">
        <v>2107.0312660792151</v>
      </c>
      <c r="BT51" s="31">
        <v>2126.4040351577355</v>
      </c>
      <c r="BU51" s="31">
        <v>2211.9024456524126</v>
      </c>
      <c r="BV51" s="31">
        <v>2266.5190012047756</v>
      </c>
      <c r="BW51" s="31">
        <v>2282.0551591937251</v>
      </c>
    </row>
    <row r="52" spans="2:75" s="15" customFormat="1" ht="26.1" customHeight="1" x14ac:dyDescent="0.2">
      <c r="B52" s="15" t="s">
        <v>151</v>
      </c>
      <c r="D52" s="31" t="s">
        <v>123</v>
      </c>
      <c r="E52" s="31" t="s">
        <v>123</v>
      </c>
      <c r="F52" s="31" t="s">
        <v>123</v>
      </c>
      <c r="G52" s="31" t="s">
        <v>123</v>
      </c>
      <c r="H52" s="31" t="s">
        <v>123</v>
      </c>
      <c r="I52" s="31" t="s">
        <v>123</v>
      </c>
      <c r="J52" s="31" t="s">
        <v>123</v>
      </c>
      <c r="K52" s="31" t="s">
        <v>123</v>
      </c>
      <c r="L52" s="31" t="s">
        <v>123</v>
      </c>
      <c r="M52" s="31" t="s">
        <v>123</v>
      </c>
      <c r="N52" s="31" t="s">
        <v>123</v>
      </c>
      <c r="O52" s="31" t="s">
        <v>123</v>
      </c>
      <c r="P52" s="31" t="s">
        <v>123</v>
      </c>
      <c r="Q52" s="31" t="s">
        <v>123</v>
      </c>
      <c r="R52" s="31" t="s">
        <v>123</v>
      </c>
      <c r="S52" s="31" t="s">
        <v>123</v>
      </c>
      <c r="T52" s="31" t="s">
        <v>123</v>
      </c>
      <c r="U52" s="31" t="s">
        <v>123</v>
      </c>
      <c r="V52" s="31" t="s">
        <v>123</v>
      </c>
      <c r="W52" s="31" t="s">
        <v>123</v>
      </c>
      <c r="X52" s="31" t="s">
        <v>123</v>
      </c>
      <c r="Y52" s="31" t="s">
        <v>123</v>
      </c>
      <c r="Z52" s="31" t="s">
        <v>123</v>
      </c>
      <c r="AA52" s="31" t="s">
        <v>123</v>
      </c>
      <c r="AB52" s="31" t="s">
        <v>123</v>
      </c>
      <c r="AC52" s="31" t="s">
        <v>123</v>
      </c>
      <c r="AD52" s="31" t="s">
        <v>123</v>
      </c>
      <c r="AE52" s="31" t="s">
        <v>123</v>
      </c>
      <c r="AF52" s="31" t="s">
        <v>123</v>
      </c>
      <c r="AG52" s="31" t="s">
        <v>123</v>
      </c>
      <c r="AH52" s="31">
        <v>486.20924839721732</v>
      </c>
      <c r="AI52" s="31">
        <v>496.12221832495425</v>
      </c>
      <c r="AJ52" s="31">
        <v>498.01962650562865</v>
      </c>
      <c r="AK52" s="31">
        <v>481.31135772187497</v>
      </c>
      <c r="AL52" s="31">
        <v>433.76243449995803</v>
      </c>
      <c r="AM52" s="31">
        <v>385.13678789829419</v>
      </c>
      <c r="AN52" s="31">
        <v>415.7472488462904</v>
      </c>
      <c r="AO52" s="31">
        <v>399.25798431822528</v>
      </c>
      <c r="AP52" s="31">
        <v>394.19495147417319</v>
      </c>
      <c r="AQ52" s="31">
        <v>112.62389434916207</v>
      </c>
      <c r="AR52" s="31">
        <v>55.927910398953571</v>
      </c>
      <c r="AS52" s="31">
        <v>58.527248525758928</v>
      </c>
      <c r="AT52" s="31">
        <v>60.041743577170273</v>
      </c>
      <c r="AU52" s="31">
        <v>52.141365711638997</v>
      </c>
      <c r="AV52" s="31">
        <v>51.748802245487255</v>
      </c>
      <c r="AW52" s="31">
        <v>52.914724776420208</v>
      </c>
      <c r="AX52" s="31">
        <v>42.787918397833899</v>
      </c>
      <c r="AY52" s="31">
        <v>43.973703882907948</v>
      </c>
      <c r="AZ52" s="31">
        <v>48.345044679122658</v>
      </c>
      <c r="BA52" s="31">
        <v>51.909181762467398</v>
      </c>
      <c r="BB52" s="31">
        <v>54.671293124009154</v>
      </c>
      <c r="BC52" s="31">
        <v>54.112928630935855</v>
      </c>
      <c r="BD52" s="31">
        <v>61.80704074707495</v>
      </c>
      <c r="BE52" s="31">
        <v>75.97348491075131</v>
      </c>
      <c r="BF52" s="31">
        <v>91.195347280178197</v>
      </c>
      <c r="BG52" s="31">
        <v>165.94065827578009</v>
      </c>
      <c r="BH52" s="31">
        <v>188.78190414892563</v>
      </c>
      <c r="BI52" s="31">
        <v>200.64791887805993</v>
      </c>
      <c r="BJ52" s="31">
        <v>209.39850290565062</v>
      </c>
      <c r="BK52" s="31">
        <v>286.14702942289995</v>
      </c>
      <c r="BL52" s="31">
        <v>363.11224111863112</v>
      </c>
      <c r="BM52" s="31">
        <v>380.01522869819661</v>
      </c>
      <c r="BN52" s="31">
        <v>368.42686244481143</v>
      </c>
      <c r="BO52" s="31">
        <v>385.44470153104169</v>
      </c>
      <c r="BP52" s="31">
        <v>409.66910324371116</v>
      </c>
      <c r="BQ52" s="31">
        <v>407.3518925074161</v>
      </c>
      <c r="BR52" s="31">
        <v>413.20568212172856</v>
      </c>
      <c r="BS52" s="31">
        <v>423.87889554293122</v>
      </c>
      <c r="BT52" s="31">
        <v>424.31564565785413</v>
      </c>
      <c r="BU52" s="31">
        <v>427.09296906320338</v>
      </c>
      <c r="BV52" s="31">
        <v>432.89433694874862</v>
      </c>
      <c r="BW52" s="31">
        <v>438.12349907861307</v>
      </c>
    </row>
    <row r="53" spans="2:75" s="15" customFormat="1" ht="12.95" customHeight="1" x14ac:dyDescent="0.2">
      <c r="B53" s="15" t="s">
        <v>152</v>
      </c>
      <c r="D53" s="31" t="s">
        <v>123</v>
      </c>
      <c r="E53" s="31" t="s">
        <v>123</v>
      </c>
      <c r="F53" s="31" t="s">
        <v>123</v>
      </c>
      <c r="G53" s="31" t="s">
        <v>123</v>
      </c>
      <c r="H53" s="31" t="s">
        <v>123</v>
      </c>
      <c r="I53" s="31" t="s">
        <v>123</v>
      </c>
      <c r="J53" s="31" t="s">
        <v>123</v>
      </c>
      <c r="K53" s="31" t="s">
        <v>123</v>
      </c>
      <c r="L53" s="31" t="s">
        <v>123</v>
      </c>
      <c r="M53" s="31" t="s">
        <v>123</v>
      </c>
      <c r="N53" s="31" t="s">
        <v>123</v>
      </c>
      <c r="O53" s="31" t="s">
        <v>123</v>
      </c>
      <c r="P53" s="31" t="s">
        <v>123</v>
      </c>
      <c r="Q53" s="31" t="s">
        <v>123</v>
      </c>
      <c r="R53" s="31" t="s">
        <v>123</v>
      </c>
      <c r="S53" s="31" t="s">
        <v>123</v>
      </c>
      <c r="T53" s="31" t="s">
        <v>123</v>
      </c>
      <c r="U53" s="31" t="s">
        <v>123</v>
      </c>
      <c r="V53" s="31" t="s">
        <v>123</v>
      </c>
      <c r="W53" s="31" t="s">
        <v>123</v>
      </c>
      <c r="X53" s="31" t="s">
        <v>123</v>
      </c>
      <c r="Y53" s="31" t="s">
        <v>123</v>
      </c>
      <c r="Z53" s="31" t="s">
        <v>123</v>
      </c>
      <c r="AA53" s="31" t="s">
        <v>123</v>
      </c>
      <c r="AB53" s="31" t="s">
        <v>123</v>
      </c>
      <c r="AC53" s="31" t="s">
        <v>123</v>
      </c>
      <c r="AD53" s="31" t="s">
        <v>123</v>
      </c>
      <c r="AE53" s="31" t="s">
        <v>123</v>
      </c>
      <c r="AF53" s="31" t="s">
        <v>123</v>
      </c>
      <c r="AG53" s="31" t="s">
        <v>123</v>
      </c>
      <c r="AH53" s="31">
        <v>74.089028327195024</v>
      </c>
      <c r="AI53" s="31">
        <v>63.503643945594142</v>
      </c>
      <c r="AJ53" s="31">
        <v>53.478617611342678</v>
      </c>
      <c r="AK53" s="31">
        <v>48.740390655379748</v>
      </c>
      <c r="AL53" s="31">
        <v>45.659203631574528</v>
      </c>
      <c r="AM53" s="31">
        <v>46.434931874262418</v>
      </c>
      <c r="AN53" s="31">
        <v>46.48105887722501</v>
      </c>
      <c r="AO53" s="31">
        <v>41.386498374450184</v>
      </c>
      <c r="AP53" s="31">
        <v>32.789660089232328</v>
      </c>
      <c r="AQ53" s="31">
        <v>0.96320439340118114</v>
      </c>
      <c r="AR53" s="31">
        <v>0</v>
      </c>
      <c r="AS53" s="31">
        <v>0</v>
      </c>
      <c r="AT53" s="31">
        <v>0</v>
      </c>
      <c r="AU53" s="31">
        <v>0</v>
      </c>
      <c r="AV53" s="31">
        <v>0</v>
      </c>
      <c r="AW53" s="31">
        <v>0</v>
      </c>
      <c r="AX53" s="31">
        <v>0</v>
      </c>
      <c r="AY53" s="31">
        <v>0</v>
      </c>
      <c r="AZ53" s="31">
        <v>0</v>
      </c>
      <c r="BA53" s="31">
        <v>0</v>
      </c>
      <c r="BB53" s="31">
        <v>0</v>
      </c>
      <c r="BC53" s="31">
        <v>0</v>
      </c>
      <c r="BD53" s="31">
        <v>0</v>
      </c>
      <c r="BE53" s="31">
        <v>0</v>
      </c>
      <c r="BF53" s="31">
        <v>0</v>
      </c>
      <c r="BG53" s="31">
        <v>0</v>
      </c>
      <c r="BH53" s="31">
        <v>0</v>
      </c>
      <c r="BI53" s="31">
        <v>0</v>
      </c>
      <c r="BJ53" s="31">
        <v>0</v>
      </c>
      <c r="BK53" s="31">
        <v>0</v>
      </c>
      <c r="BL53" s="31">
        <v>0</v>
      </c>
      <c r="BM53" s="31">
        <v>0</v>
      </c>
      <c r="BN53" s="31">
        <v>0</v>
      </c>
      <c r="BO53" s="31">
        <v>0</v>
      </c>
      <c r="BP53" s="31">
        <v>0</v>
      </c>
      <c r="BQ53" s="31">
        <v>0</v>
      </c>
      <c r="BR53" s="31">
        <v>0</v>
      </c>
      <c r="BS53" s="31">
        <v>0</v>
      </c>
      <c r="BT53" s="31">
        <v>0</v>
      </c>
      <c r="BU53" s="31">
        <v>0</v>
      </c>
      <c r="BV53" s="31">
        <v>0</v>
      </c>
      <c r="BW53" s="31">
        <v>0</v>
      </c>
    </row>
    <row r="54" spans="2:75" s="15" customFormat="1" ht="12.95" customHeight="1" x14ac:dyDescent="0.2">
      <c r="B54" s="15" t="s">
        <v>202</v>
      </c>
      <c r="D54" s="31" t="s">
        <v>123</v>
      </c>
      <c r="E54" s="31" t="s">
        <v>123</v>
      </c>
      <c r="F54" s="31" t="s">
        <v>123</v>
      </c>
      <c r="G54" s="31" t="s">
        <v>123</v>
      </c>
      <c r="H54" s="31" t="s">
        <v>123</v>
      </c>
      <c r="I54" s="31" t="s">
        <v>123</v>
      </c>
      <c r="J54" s="31" t="s">
        <v>123</v>
      </c>
      <c r="K54" s="31" t="s">
        <v>123</v>
      </c>
      <c r="L54" s="31" t="s">
        <v>123</v>
      </c>
      <c r="M54" s="31" t="s">
        <v>123</v>
      </c>
      <c r="N54" s="31" t="s">
        <v>123</v>
      </c>
      <c r="O54" s="31" t="s">
        <v>123</v>
      </c>
      <c r="P54" s="31" t="s">
        <v>123</v>
      </c>
      <c r="Q54" s="31" t="s">
        <v>123</v>
      </c>
      <c r="R54" s="31" t="s">
        <v>123</v>
      </c>
      <c r="S54" s="31" t="s">
        <v>123</v>
      </c>
      <c r="T54" s="31" t="s">
        <v>123</v>
      </c>
      <c r="U54" s="31" t="s">
        <v>123</v>
      </c>
      <c r="V54" s="31" t="s">
        <v>123</v>
      </c>
      <c r="W54" s="31" t="s">
        <v>123</v>
      </c>
      <c r="X54" s="31" t="s">
        <v>123</v>
      </c>
      <c r="Y54" s="31" t="s">
        <v>123</v>
      </c>
      <c r="Z54" s="31" t="s">
        <v>123</v>
      </c>
      <c r="AA54" s="31" t="s">
        <v>123</v>
      </c>
      <c r="AB54" s="31" t="s">
        <v>123</v>
      </c>
      <c r="AC54" s="31" t="s">
        <v>123</v>
      </c>
      <c r="AD54" s="31" t="s">
        <v>123</v>
      </c>
      <c r="AE54" s="31" t="s">
        <v>123</v>
      </c>
      <c r="AF54" s="31" t="s">
        <v>123</v>
      </c>
      <c r="AG54" s="31" t="s">
        <v>123</v>
      </c>
      <c r="AH54" s="31">
        <v>175.49145422748728</v>
      </c>
      <c r="AI54" s="31">
        <v>257.41084440091169</v>
      </c>
      <c r="AJ54" s="31">
        <v>322.77423845808289</v>
      </c>
      <c r="AK54" s="31">
        <v>389.45341017237189</v>
      </c>
      <c r="AL54" s="31">
        <v>484.23276377019255</v>
      </c>
      <c r="AM54" s="31">
        <v>585.73014304353421</v>
      </c>
      <c r="AN54" s="31">
        <v>633.40438394450825</v>
      </c>
      <c r="AO54" s="31">
        <v>687.73023450744984</v>
      </c>
      <c r="AP54" s="31">
        <v>785.24030073156791</v>
      </c>
      <c r="AQ54" s="31">
        <v>844.59983837301706</v>
      </c>
      <c r="AR54" s="31">
        <v>877.25673160537701</v>
      </c>
      <c r="AS54" s="31">
        <v>907.82130335373427</v>
      </c>
      <c r="AT54" s="31">
        <v>943.5202426594152</v>
      </c>
      <c r="AU54" s="31">
        <v>1059.1904953412027</v>
      </c>
      <c r="AV54" s="31">
        <v>66.437748158483615</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row>
    <row r="55" spans="2:75" s="15" customFormat="1" ht="12.95" customHeight="1" x14ac:dyDescent="0.2">
      <c r="B55" s="15" t="s">
        <v>215</v>
      </c>
      <c r="D55" s="31" t="s">
        <v>123</v>
      </c>
      <c r="E55" s="31" t="s">
        <v>123</v>
      </c>
      <c r="F55" s="31" t="s">
        <v>123</v>
      </c>
      <c r="G55" s="31" t="s">
        <v>123</v>
      </c>
      <c r="H55" s="31" t="s">
        <v>123</v>
      </c>
      <c r="I55" s="31" t="s">
        <v>123</v>
      </c>
      <c r="J55" s="31" t="s">
        <v>123</v>
      </c>
      <c r="K55" s="31" t="s">
        <v>123</v>
      </c>
      <c r="L55" s="31" t="s">
        <v>123</v>
      </c>
      <c r="M55" s="31" t="s">
        <v>123</v>
      </c>
      <c r="N55" s="31" t="s">
        <v>123</v>
      </c>
      <c r="O55" s="31" t="s">
        <v>123</v>
      </c>
      <c r="P55" s="31" t="s">
        <v>123</v>
      </c>
      <c r="Q55" s="31" t="s">
        <v>123</v>
      </c>
      <c r="R55" s="31" t="s">
        <v>123</v>
      </c>
      <c r="S55" s="31" t="s">
        <v>123</v>
      </c>
      <c r="T55" s="31" t="s">
        <v>123</v>
      </c>
      <c r="U55" s="31" t="s">
        <v>123</v>
      </c>
      <c r="V55" s="31" t="s">
        <v>123</v>
      </c>
      <c r="W55" s="31" t="s">
        <v>123</v>
      </c>
      <c r="X55" s="31" t="s">
        <v>123</v>
      </c>
      <c r="Y55" s="31" t="s">
        <v>123</v>
      </c>
      <c r="Z55" s="31" t="s">
        <v>123</v>
      </c>
      <c r="AA55" s="31" t="s">
        <v>123</v>
      </c>
      <c r="AB55" s="31" t="s">
        <v>123</v>
      </c>
      <c r="AC55" s="31" t="s">
        <v>123</v>
      </c>
      <c r="AD55" s="31" t="s">
        <v>123</v>
      </c>
      <c r="AE55" s="31" t="s">
        <v>123</v>
      </c>
      <c r="AF55" s="31" t="s">
        <v>123</v>
      </c>
      <c r="AG55" s="31" t="s">
        <v>123</v>
      </c>
      <c r="AH55" s="31">
        <v>0</v>
      </c>
      <c r="AI55" s="31">
        <v>0</v>
      </c>
      <c r="AJ55" s="31">
        <v>0</v>
      </c>
      <c r="AK55" s="31">
        <v>0</v>
      </c>
      <c r="AL55" s="31">
        <v>0</v>
      </c>
      <c r="AM55" s="31">
        <v>0</v>
      </c>
      <c r="AN55" s="31">
        <v>0</v>
      </c>
      <c r="AO55" s="31">
        <v>0</v>
      </c>
      <c r="AP55" s="31">
        <v>0</v>
      </c>
      <c r="AQ55" s="31">
        <v>0</v>
      </c>
      <c r="AR55" s="31">
        <v>0</v>
      </c>
      <c r="AS55" s="31">
        <v>0</v>
      </c>
      <c r="AT55" s="31">
        <v>0</v>
      </c>
      <c r="AU55" s="31">
        <v>0</v>
      </c>
      <c r="AV55" s="31">
        <v>0</v>
      </c>
      <c r="AW55" s="31">
        <v>0</v>
      </c>
      <c r="AX55" s="31">
        <v>0</v>
      </c>
      <c r="AY55" s="31">
        <v>0</v>
      </c>
      <c r="AZ55" s="31">
        <v>0</v>
      </c>
      <c r="BA55" s="31">
        <v>0</v>
      </c>
      <c r="BB55" s="31">
        <v>0</v>
      </c>
      <c r="BC55" s="31">
        <v>0.80176728686475984</v>
      </c>
      <c r="BD55" s="31">
        <v>59.09495670114287</v>
      </c>
      <c r="BE55" s="31">
        <v>111.65621532002514</v>
      </c>
      <c r="BF55" s="31">
        <v>238.98772609519145</v>
      </c>
      <c r="BG55" s="31">
        <v>181.18966984724599</v>
      </c>
      <c r="BH55" s="31">
        <v>110.03590652539856</v>
      </c>
      <c r="BI55" s="31">
        <v>87.982670452711034</v>
      </c>
      <c r="BJ55" s="31">
        <v>103.17219731164364</v>
      </c>
      <c r="BK55" s="31">
        <v>127.56493420344434</v>
      </c>
      <c r="BL55" s="31">
        <v>126.99911937777779</v>
      </c>
      <c r="BM55" s="31">
        <v>126.96380471367206</v>
      </c>
      <c r="BN55" s="31">
        <v>148.27003258784595</v>
      </c>
      <c r="BO55" s="31">
        <v>49.580512620343761</v>
      </c>
      <c r="BP55" s="31">
        <v>1.4453715379977596</v>
      </c>
      <c r="BQ55" s="31">
        <v>0.8852951200000001</v>
      </c>
      <c r="BR55" s="31">
        <v>0.43081785580645166</v>
      </c>
      <c r="BS55" s="31">
        <v>0.5690525511881156</v>
      </c>
      <c r="BT55" s="31">
        <v>0.58027484931444673</v>
      </c>
      <c r="BU55" s="31">
        <v>0.59402080454988526</v>
      </c>
      <c r="BV55" s="31">
        <v>0.46027534305185935</v>
      </c>
      <c r="BW55" s="31">
        <v>0.47287570469406837</v>
      </c>
    </row>
    <row r="56" spans="2:75" s="15" customFormat="1" x14ac:dyDescent="0.2">
      <c r="B56" s="15" t="s">
        <v>155</v>
      </c>
      <c r="D56" s="31" t="s">
        <v>123</v>
      </c>
      <c r="E56" s="31" t="s">
        <v>123</v>
      </c>
      <c r="F56" s="31" t="s">
        <v>123</v>
      </c>
      <c r="G56" s="31" t="s">
        <v>123</v>
      </c>
      <c r="H56" s="31" t="s">
        <v>123</v>
      </c>
      <c r="I56" s="31" t="s">
        <v>123</v>
      </c>
      <c r="J56" s="31" t="s">
        <v>123</v>
      </c>
      <c r="K56" s="31" t="s">
        <v>123</v>
      </c>
      <c r="L56" s="31" t="s">
        <v>123</v>
      </c>
      <c r="M56" s="31" t="s">
        <v>123</v>
      </c>
      <c r="N56" s="31" t="s">
        <v>123</v>
      </c>
      <c r="O56" s="31" t="s">
        <v>123</v>
      </c>
      <c r="P56" s="31" t="s">
        <v>123</v>
      </c>
      <c r="Q56" s="31" t="s">
        <v>123</v>
      </c>
      <c r="R56" s="31" t="s">
        <v>123</v>
      </c>
      <c r="S56" s="31" t="s">
        <v>123</v>
      </c>
      <c r="T56" s="31" t="s">
        <v>123</v>
      </c>
      <c r="U56" s="31" t="s">
        <v>123</v>
      </c>
      <c r="V56" s="31" t="s">
        <v>123</v>
      </c>
      <c r="W56" s="31" t="s">
        <v>123</v>
      </c>
      <c r="X56" s="31" t="s">
        <v>123</v>
      </c>
      <c r="Y56" s="31" t="s">
        <v>123</v>
      </c>
      <c r="Z56" s="31" t="s">
        <v>123</v>
      </c>
      <c r="AA56" s="31" t="s">
        <v>123</v>
      </c>
      <c r="AB56" s="31" t="s">
        <v>123</v>
      </c>
      <c r="AC56" s="31" t="s">
        <v>123</v>
      </c>
      <c r="AD56" s="31" t="s">
        <v>123</v>
      </c>
      <c r="AE56" s="31" t="s">
        <v>123</v>
      </c>
      <c r="AF56" s="31" t="s">
        <v>123</v>
      </c>
      <c r="AG56" s="31" t="s">
        <v>123</v>
      </c>
      <c r="AH56" s="31">
        <v>0</v>
      </c>
      <c r="AI56" s="31">
        <v>0</v>
      </c>
      <c r="AJ56" s="31">
        <v>0</v>
      </c>
      <c r="AK56" s="31">
        <v>0</v>
      </c>
      <c r="AL56" s="31">
        <v>0</v>
      </c>
      <c r="AM56" s="31">
        <v>0</v>
      </c>
      <c r="AN56" s="31">
        <v>0</v>
      </c>
      <c r="AO56" s="31">
        <v>0</v>
      </c>
      <c r="AP56" s="31">
        <v>0</v>
      </c>
      <c r="AQ56" s="31">
        <v>0</v>
      </c>
      <c r="AR56" s="31">
        <v>0</v>
      </c>
      <c r="AS56" s="31">
        <v>0</v>
      </c>
      <c r="AT56" s="31">
        <v>0</v>
      </c>
      <c r="AU56" s="31">
        <v>0</v>
      </c>
      <c r="AV56" s="31">
        <v>0</v>
      </c>
      <c r="AW56" s="31">
        <v>0</v>
      </c>
      <c r="AX56" s="31">
        <v>0</v>
      </c>
      <c r="AY56" s="31">
        <v>0</v>
      </c>
      <c r="AZ56" s="31">
        <v>0</v>
      </c>
      <c r="BA56" s="31">
        <v>0</v>
      </c>
      <c r="BB56" s="31">
        <v>0</v>
      </c>
      <c r="BC56" s="31">
        <v>0</v>
      </c>
      <c r="BD56" s="31">
        <v>0</v>
      </c>
      <c r="BE56" s="31">
        <v>0</v>
      </c>
      <c r="BF56" s="31">
        <v>0</v>
      </c>
      <c r="BG56" s="31">
        <v>0</v>
      </c>
      <c r="BH56" s="31">
        <v>0</v>
      </c>
      <c r="BI56" s="31">
        <v>0</v>
      </c>
      <c r="BJ56" s="31">
        <v>0</v>
      </c>
      <c r="BK56" s="31">
        <v>0</v>
      </c>
      <c r="BL56" s="31">
        <v>0</v>
      </c>
      <c r="BM56" s="31">
        <v>0</v>
      </c>
      <c r="BN56" s="31">
        <v>0</v>
      </c>
      <c r="BO56" s="31">
        <v>5.3840805259142686</v>
      </c>
      <c r="BP56" s="31">
        <v>18.96100276761381</v>
      </c>
      <c r="BQ56" s="31">
        <v>33.396639088744003</v>
      </c>
      <c r="BR56" s="31">
        <v>24.632377921612907</v>
      </c>
      <c r="BS56" s="31">
        <v>30.511157829946434</v>
      </c>
      <c r="BT56" s="31">
        <v>13.791165362545645</v>
      </c>
      <c r="BU56" s="31">
        <v>0</v>
      </c>
      <c r="BV56" s="31">
        <v>0</v>
      </c>
      <c r="BW56" s="31">
        <v>0</v>
      </c>
    </row>
    <row r="57" spans="2:75" s="15" customFormat="1" ht="25.5" customHeight="1" x14ac:dyDescent="0.2">
      <c r="B57" s="30" t="s">
        <v>160</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v>157.9253840477929</v>
      </c>
      <c r="BR57" s="31">
        <v>1528.9762952241304</v>
      </c>
      <c r="BS57" s="31">
        <v>2386.5947054449944</v>
      </c>
      <c r="BT57" s="31">
        <v>4394.2242333376662</v>
      </c>
      <c r="BU57" s="31">
        <v>6826.3956068121197</v>
      </c>
      <c r="BV57" s="31">
        <v>7694.1479341364602</v>
      </c>
      <c r="BW57" s="31">
        <v>7896.2717244555442</v>
      </c>
    </row>
    <row r="58" spans="2:75" s="15" customFormat="1" x14ac:dyDescent="0.2">
      <c r="B58" s="15" t="s">
        <v>162</v>
      </c>
      <c r="D58" s="31" t="s">
        <v>123</v>
      </c>
      <c r="E58" s="31" t="s">
        <v>123</v>
      </c>
      <c r="F58" s="31" t="s">
        <v>123</v>
      </c>
      <c r="G58" s="31" t="s">
        <v>123</v>
      </c>
      <c r="H58" s="31" t="s">
        <v>123</v>
      </c>
      <c r="I58" s="31" t="s">
        <v>123</v>
      </c>
      <c r="J58" s="31" t="s">
        <v>123</v>
      </c>
      <c r="K58" s="31" t="s">
        <v>123</v>
      </c>
      <c r="L58" s="31" t="s">
        <v>123</v>
      </c>
      <c r="M58" s="31" t="s">
        <v>123</v>
      </c>
      <c r="N58" s="31" t="s">
        <v>123</v>
      </c>
      <c r="O58" s="31" t="s">
        <v>123</v>
      </c>
      <c r="P58" s="31" t="s">
        <v>123</v>
      </c>
      <c r="Q58" s="31" t="s">
        <v>123</v>
      </c>
      <c r="R58" s="31" t="s">
        <v>123</v>
      </c>
      <c r="S58" s="31" t="s">
        <v>123</v>
      </c>
      <c r="T58" s="31" t="s">
        <v>123</v>
      </c>
      <c r="U58" s="31" t="s">
        <v>123</v>
      </c>
      <c r="V58" s="31" t="s">
        <v>123</v>
      </c>
      <c r="W58" s="31" t="s">
        <v>123</v>
      </c>
      <c r="X58" s="31" t="s">
        <v>123</v>
      </c>
      <c r="Y58" s="31" t="s">
        <v>123</v>
      </c>
      <c r="Z58" s="31" t="s">
        <v>123</v>
      </c>
      <c r="AA58" s="31" t="s">
        <v>123</v>
      </c>
      <c r="AB58" s="31" t="s">
        <v>123</v>
      </c>
      <c r="AC58" s="31" t="s">
        <v>123</v>
      </c>
      <c r="AD58" s="31" t="s">
        <v>123</v>
      </c>
      <c r="AE58" s="31" t="s">
        <v>123</v>
      </c>
      <c r="AF58" s="31" t="s">
        <v>123</v>
      </c>
      <c r="AG58" s="31" t="s">
        <v>123</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0</v>
      </c>
      <c r="BG58" s="31">
        <v>0</v>
      </c>
      <c r="BH58" s="31">
        <v>0</v>
      </c>
      <c r="BI58" s="31">
        <v>0</v>
      </c>
      <c r="BJ58" s="31">
        <v>0</v>
      </c>
      <c r="BK58" s="31">
        <v>0</v>
      </c>
      <c r="BL58" s="31">
        <v>62.33085014033778</v>
      </c>
      <c r="BM58" s="31">
        <v>69.574981466067356</v>
      </c>
      <c r="BN58" s="31">
        <v>66.435963341649625</v>
      </c>
      <c r="BO58" s="31">
        <v>41.161491695671984</v>
      </c>
      <c r="BP58" s="31">
        <v>28.915446529414403</v>
      </c>
      <c r="BQ58" s="31">
        <v>25.679047146800002</v>
      </c>
      <c r="BR58" s="31">
        <v>4.0948100000000007</v>
      </c>
      <c r="BS58" s="31">
        <v>0</v>
      </c>
      <c r="BT58" s="31">
        <v>0</v>
      </c>
      <c r="BU58" s="31">
        <v>0</v>
      </c>
      <c r="BV58" s="31">
        <v>0</v>
      </c>
      <c r="BW58" s="31">
        <v>0</v>
      </c>
    </row>
    <row r="59" spans="2:75" s="15" customFormat="1" ht="12.95" customHeight="1" x14ac:dyDescent="0.2">
      <c r="B59" s="15" t="s">
        <v>164</v>
      </c>
      <c r="D59" s="31" t="s">
        <v>123</v>
      </c>
      <c r="E59" s="31" t="s">
        <v>123</v>
      </c>
      <c r="F59" s="31" t="s">
        <v>123</v>
      </c>
      <c r="G59" s="31" t="s">
        <v>123</v>
      </c>
      <c r="H59" s="31" t="s">
        <v>123</v>
      </c>
      <c r="I59" s="31" t="s">
        <v>123</v>
      </c>
      <c r="J59" s="31" t="s">
        <v>123</v>
      </c>
      <c r="K59" s="31" t="s">
        <v>123</v>
      </c>
      <c r="L59" s="31" t="s">
        <v>123</v>
      </c>
      <c r="M59" s="31" t="s">
        <v>123</v>
      </c>
      <c r="N59" s="31" t="s">
        <v>123</v>
      </c>
      <c r="O59" s="31" t="s">
        <v>123</v>
      </c>
      <c r="P59" s="31" t="s">
        <v>123</v>
      </c>
      <c r="Q59" s="31" t="s">
        <v>123</v>
      </c>
      <c r="R59" s="31" t="s">
        <v>123</v>
      </c>
      <c r="S59" s="31" t="s">
        <v>123</v>
      </c>
      <c r="T59" s="31" t="s">
        <v>123</v>
      </c>
      <c r="U59" s="31" t="s">
        <v>123</v>
      </c>
      <c r="V59" s="31" t="s">
        <v>123</v>
      </c>
      <c r="W59" s="31" t="s">
        <v>123</v>
      </c>
      <c r="X59" s="31" t="s">
        <v>123</v>
      </c>
      <c r="Y59" s="31" t="s">
        <v>123</v>
      </c>
      <c r="Z59" s="31" t="s">
        <v>123</v>
      </c>
      <c r="AA59" s="31" t="s">
        <v>123</v>
      </c>
      <c r="AB59" s="31" t="s">
        <v>123</v>
      </c>
      <c r="AC59" s="31" t="s">
        <v>123</v>
      </c>
      <c r="AD59" s="31" t="s">
        <v>123</v>
      </c>
      <c r="AE59" s="31" t="s">
        <v>123</v>
      </c>
      <c r="AF59" s="31" t="s">
        <v>123</v>
      </c>
      <c r="AG59" s="31" t="s">
        <v>123</v>
      </c>
      <c r="AH59" s="31">
        <v>301.28125128395891</v>
      </c>
      <c r="AI59" s="31">
        <v>315.45331817500011</v>
      </c>
      <c r="AJ59" s="31">
        <v>332.84033674000449</v>
      </c>
      <c r="AK59" s="31">
        <v>361.26112482552367</v>
      </c>
      <c r="AL59" s="31">
        <v>398.77378917474448</v>
      </c>
      <c r="AM59" s="31">
        <v>449.33481881173458</v>
      </c>
      <c r="AN59" s="31">
        <v>549.28433864625083</v>
      </c>
      <c r="AO59" s="31">
        <v>581.64624171962043</v>
      </c>
      <c r="AP59" s="31">
        <v>595.48548988537823</v>
      </c>
      <c r="AQ59" s="31">
        <v>579.76192018225004</v>
      </c>
      <c r="AR59" s="31">
        <v>577.40517611954976</v>
      </c>
      <c r="AS59" s="31">
        <v>582.11524950299042</v>
      </c>
      <c r="AT59" s="31">
        <v>662.91350842907275</v>
      </c>
      <c r="AU59" s="31">
        <v>873.27669021145243</v>
      </c>
      <c r="AV59" s="31">
        <v>899.69031129336588</v>
      </c>
      <c r="AW59" s="31">
        <v>961.10702081798559</v>
      </c>
      <c r="AX59" s="31">
        <v>1058.9213240211159</v>
      </c>
      <c r="AY59" s="31">
        <v>1092.3277469760917</v>
      </c>
      <c r="AZ59" s="31">
        <v>1183.4281869010124</v>
      </c>
      <c r="BA59" s="31">
        <v>1251.8164647847848</v>
      </c>
      <c r="BB59" s="31">
        <v>1200.2428186742686</v>
      </c>
      <c r="BC59" s="31">
        <v>1218.9038880576279</v>
      </c>
      <c r="BD59" s="31">
        <v>1176.5579042810216</v>
      </c>
      <c r="BE59" s="31">
        <v>1190.3287659988077</v>
      </c>
      <c r="BF59" s="31">
        <v>1054.7571825232269</v>
      </c>
      <c r="BG59" s="31">
        <v>996.19540224202728</v>
      </c>
      <c r="BH59" s="31">
        <v>1001.0060728785029</v>
      </c>
      <c r="BI59" s="31">
        <v>946.61587733460613</v>
      </c>
      <c r="BJ59" s="31">
        <v>917.31841458948031</v>
      </c>
      <c r="BK59" s="31">
        <v>809.16313695781321</v>
      </c>
      <c r="BL59" s="31">
        <v>805.54942640436082</v>
      </c>
      <c r="BM59" s="31">
        <v>797.83785787464933</v>
      </c>
      <c r="BN59" s="31">
        <v>770.9531117568049</v>
      </c>
      <c r="BO59" s="31">
        <v>750.10667880755375</v>
      </c>
      <c r="BP59" s="31">
        <v>754.43763765545646</v>
      </c>
      <c r="BQ59" s="31">
        <v>721.9615282692007</v>
      </c>
      <c r="BR59" s="31">
        <v>619.8393527016168</v>
      </c>
      <c r="BS59" s="31">
        <v>379.81725754184413</v>
      </c>
      <c r="BT59" s="31">
        <v>85.473011361593393</v>
      </c>
      <c r="BU59" s="31">
        <v>0.25269181195266871</v>
      </c>
      <c r="BV59" s="31">
        <v>0.23066157218877939</v>
      </c>
      <c r="BW59" s="31">
        <v>0.23208354780181917</v>
      </c>
    </row>
    <row r="60" spans="2:75" s="15" customFormat="1" ht="12.95" customHeight="1" x14ac:dyDescent="0.2">
      <c r="B60" s="15" t="s">
        <v>216</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v>0</v>
      </c>
      <c r="AI60" s="31">
        <v>0</v>
      </c>
      <c r="AJ60" s="31">
        <v>0</v>
      </c>
      <c r="AK60" s="31">
        <v>0</v>
      </c>
      <c r="AL60" s="31">
        <v>0</v>
      </c>
      <c r="AM60" s="31">
        <v>0</v>
      </c>
      <c r="AN60" s="31">
        <v>0</v>
      </c>
      <c r="AO60" s="31">
        <v>0</v>
      </c>
      <c r="AP60" s="31">
        <v>0</v>
      </c>
      <c r="AQ60" s="31">
        <v>52.692450136381247</v>
      </c>
      <c r="AR60" s="31">
        <v>259.25081458287087</v>
      </c>
      <c r="AS60" s="31">
        <v>208.02952251776591</v>
      </c>
      <c r="AT60" s="31">
        <v>226.4632264962994</v>
      </c>
      <c r="AU60" s="31">
        <v>290.06172169655269</v>
      </c>
      <c r="AV60" s="31">
        <v>283.18587407849526</v>
      </c>
      <c r="AW60" s="31">
        <v>311.48493261116016</v>
      </c>
      <c r="AX60" s="31">
        <v>296.80394254858936</v>
      </c>
      <c r="AY60" s="31">
        <v>330.12691907584377</v>
      </c>
      <c r="AZ60" s="31">
        <v>292.38373912034348</v>
      </c>
      <c r="BA60" s="31">
        <v>238.34272878867779</v>
      </c>
      <c r="BB60" s="31">
        <v>252.50039030823407</v>
      </c>
      <c r="BC60" s="31">
        <v>230.53479643343823</v>
      </c>
      <c r="BD60" s="31">
        <v>275.51106488763679</v>
      </c>
      <c r="BE60" s="31">
        <v>303.66400542933093</v>
      </c>
      <c r="BF60" s="31">
        <v>360.30235299598161</v>
      </c>
      <c r="BG60" s="31">
        <v>387.08051573316061</v>
      </c>
      <c r="BH60" s="31">
        <v>373.15959540699583</v>
      </c>
      <c r="BI60" s="31">
        <v>396.80100831270431</v>
      </c>
      <c r="BJ60" s="31"/>
      <c r="BK60" s="31"/>
      <c r="BL60" s="31"/>
      <c r="BM60" s="31"/>
      <c r="BN60" s="31"/>
      <c r="BO60" s="31"/>
      <c r="BP60" s="31"/>
      <c r="BQ60" s="31"/>
      <c r="BR60" s="31"/>
      <c r="BS60" s="31"/>
      <c r="BT60" s="31"/>
      <c r="BU60" s="31"/>
      <c r="BV60" s="31"/>
      <c r="BW60" s="31"/>
    </row>
    <row r="61" spans="2:75" s="15" customFormat="1" ht="12.95" customHeight="1" x14ac:dyDescent="0.2">
      <c r="B61" s="15" t="s">
        <v>166</v>
      </c>
      <c r="D61" s="57" t="s">
        <v>123</v>
      </c>
      <c r="E61" s="57" t="s">
        <v>123</v>
      </c>
      <c r="F61" s="57" t="s">
        <v>123</v>
      </c>
      <c r="G61" s="57" t="s">
        <v>123</v>
      </c>
      <c r="H61" s="57" t="s">
        <v>123</v>
      </c>
      <c r="I61" s="57" t="s">
        <v>123</v>
      </c>
      <c r="J61" s="57" t="s">
        <v>123</v>
      </c>
      <c r="K61" s="57" t="s">
        <v>123</v>
      </c>
      <c r="L61" s="57" t="s">
        <v>123</v>
      </c>
      <c r="M61" s="57" t="s">
        <v>123</v>
      </c>
      <c r="N61" s="57" t="s">
        <v>123</v>
      </c>
      <c r="O61" s="57" t="s">
        <v>123</v>
      </c>
      <c r="P61" s="57" t="s">
        <v>123</v>
      </c>
      <c r="Q61" s="57" t="s">
        <v>123</v>
      </c>
      <c r="R61" s="57" t="s">
        <v>123</v>
      </c>
      <c r="S61" s="57" t="s">
        <v>123</v>
      </c>
      <c r="T61" s="57" t="s">
        <v>123</v>
      </c>
      <c r="U61" s="57" t="s">
        <v>123</v>
      </c>
      <c r="V61" s="57" t="s">
        <v>123</v>
      </c>
      <c r="W61" s="57" t="s">
        <v>123</v>
      </c>
      <c r="X61" s="57" t="s">
        <v>123</v>
      </c>
      <c r="Y61" s="57" t="s">
        <v>123</v>
      </c>
      <c r="Z61" s="57" t="s">
        <v>123</v>
      </c>
      <c r="AA61" s="57" t="s">
        <v>123</v>
      </c>
      <c r="AB61" s="57" t="s">
        <v>123</v>
      </c>
      <c r="AC61" s="57" t="s">
        <v>123</v>
      </c>
      <c r="AD61" s="57" t="s">
        <v>123</v>
      </c>
      <c r="AE61" s="57" t="s">
        <v>123</v>
      </c>
      <c r="AF61" s="57" t="s">
        <v>123</v>
      </c>
      <c r="AG61" s="57" t="s">
        <v>123</v>
      </c>
      <c r="AH61" s="31">
        <v>0</v>
      </c>
      <c r="AI61" s="31">
        <v>0</v>
      </c>
      <c r="AJ61" s="31">
        <v>0</v>
      </c>
      <c r="AK61" s="31">
        <v>0</v>
      </c>
      <c r="AL61" s="31">
        <v>0</v>
      </c>
      <c r="AM61" s="31">
        <v>0</v>
      </c>
      <c r="AN61" s="31">
        <v>0</v>
      </c>
      <c r="AO61" s="31">
        <v>0</v>
      </c>
      <c r="AP61" s="31">
        <v>0</v>
      </c>
      <c r="AQ61" s="31">
        <v>0</v>
      </c>
      <c r="AR61" s="31">
        <v>0</v>
      </c>
      <c r="AS61" s="31">
        <v>0</v>
      </c>
      <c r="AT61" s="31">
        <v>0</v>
      </c>
      <c r="AU61" s="31">
        <v>0</v>
      </c>
      <c r="AV61" s="31">
        <v>0</v>
      </c>
      <c r="AW61" s="31">
        <v>0</v>
      </c>
      <c r="AX61" s="31">
        <v>0</v>
      </c>
      <c r="AY61" s="31">
        <v>0</v>
      </c>
      <c r="AZ61" s="31">
        <v>0</v>
      </c>
      <c r="BA61" s="31">
        <v>0</v>
      </c>
      <c r="BB61" s="31">
        <v>0</v>
      </c>
      <c r="BC61" s="31">
        <v>0</v>
      </c>
      <c r="BD61" s="31">
        <v>0</v>
      </c>
      <c r="BE61" s="31">
        <v>0</v>
      </c>
      <c r="BF61" s="31">
        <v>0</v>
      </c>
      <c r="BG61" s="31">
        <v>0</v>
      </c>
      <c r="BH61" s="31">
        <v>0</v>
      </c>
      <c r="BI61" s="31">
        <v>0</v>
      </c>
      <c r="BJ61" s="31">
        <v>301.49012434138336</v>
      </c>
      <c r="BK61" s="31">
        <v>251.74919337646361</v>
      </c>
      <c r="BL61" s="31">
        <v>229.380067432</v>
      </c>
      <c r="BM61" s="31">
        <v>280.89603175755741</v>
      </c>
      <c r="BN61" s="31">
        <v>276.73953595174038</v>
      </c>
      <c r="BO61" s="31">
        <v>123.17502105702769</v>
      </c>
      <c r="BP61" s="31">
        <v>92.137330128933712</v>
      </c>
      <c r="BQ61" s="31">
        <v>-127.09640249040001</v>
      </c>
      <c r="BR61" s="31">
        <v>-110.8931089177596</v>
      </c>
      <c r="BS61" s="31">
        <v>0</v>
      </c>
      <c r="BT61" s="31">
        <v>0</v>
      </c>
      <c r="BU61" s="31">
        <v>0</v>
      </c>
      <c r="BV61" s="31">
        <v>0</v>
      </c>
      <c r="BW61" s="31">
        <v>0</v>
      </c>
    </row>
    <row r="62" spans="2:75" s="15" customFormat="1" ht="26.25" customHeight="1" x14ac:dyDescent="0.2">
      <c r="B62" s="15" t="s">
        <v>167</v>
      </c>
      <c r="D62" s="31" t="s">
        <v>123</v>
      </c>
      <c r="E62" s="31" t="s">
        <v>123</v>
      </c>
      <c r="F62" s="31" t="s">
        <v>123</v>
      </c>
      <c r="G62" s="31" t="s">
        <v>123</v>
      </c>
      <c r="H62" s="31" t="s">
        <v>123</v>
      </c>
      <c r="I62" s="31" t="s">
        <v>123</v>
      </c>
      <c r="J62" s="31" t="s">
        <v>123</v>
      </c>
      <c r="K62" s="31" t="s">
        <v>123</v>
      </c>
      <c r="L62" s="31" t="s">
        <v>123</v>
      </c>
      <c r="M62" s="31" t="s">
        <v>123</v>
      </c>
      <c r="N62" s="31" t="s">
        <v>123</v>
      </c>
      <c r="O62" s="31" t="s">
        <v>123</v>
      </c>
      <c r="P62" s="31" t="s">
        <v>123</v>
      </c>
      <c r="Q62" s="31" t="s">
        <v>123</v>
      </c>
      <c r="R62" s="31" t="s">
        <v>123</v>
      </c>
      <c r="S62" s="31" t="s">
        <v>123</v>
      </c>
      <c r="T62" s="31" t="s">
        <v>123</v>
      </c>
      <c r="U62" s="31" t="s">
        <v>123</v>
      </c>
      <c r="V62" s="31" t="s">
        <v>123</v>
      </c>
      <c r="W62" s="31" t="s">
        <v>123</v>
      </c>
      <c r="X62" s="31" t="s">
        <v>123</v>
      </c>
      <c r="Y62" s="31" t="s">
        <v>123</v>
      </c>
      <c r="Z62" s="31" t="s">
        <v>123</v>
      </c>
      <c r="AA62" s="31" t="s">
        <v>123</v>
      </c>
      <c r="AB62" s="31" t="s">
        <v>123</v>
      </c>
      <c r="AC62" s="31" t="s">
        <v>123</v>
      </c>
      <c r="AD62" s="31" t="s">
        <v>123</v>
      </c>
      <c r="AE62" s="31" t="s">
        <v>123</v>
      </c>
      <c r="AF62" s="31" t="s">
        <v>123</v>
      </c>
      <c r="AG62" s="31" t="s">
        <v>123</v>
      </c>
      <c r="AH62" s="31">
        <v>0</v>
      </c>
      <c r="AI62" s="31">
        <v>0</v>
      </c>
      <c r="AJ62" s="31">
        <v>0</v>
      </c>
      <c r="AK62" s="31">
        <v>0</v>
      </c>
      <c r="AL62" s="31">
        <v>0</v>
      </c>
      <c r="AM62" s="31">
        <v>0</v>
      </c>
      <c r="AN62" s="31">
        <v>0</v>
      </c>
      <c r="AO62" s="31">
        <v>0</v>
      </c>
      <c r="AP62" s="31">
        <v>2.3421185778023088</v>
      </c>
      <c r="AQ62" s="31">
        <v>1.5136069039161419</v>
      </c>
      <c r="AR62" s="31">
        <v>1.4798937213865273</v>
      </c>
      <c r="AS62" s="31">
        <v>9.6550939532414351E-2</v>
      </c>
      <c r="AT62" s="31">
        <v>7.8474282411866686E-2</v>
      </c>
      <c r="AU62" s="31">
        <v>1.7739284060080727</v>
      </c>
      <c r="AV62" s="31">
        <v>1.7545308189898536</v>
      </c>
      <c r="AW62" s="31">
        <v>3.2422294999370198</v>
      </c>
      <c r="AX62" s="31">
        <v>3.0125864027511944</v>
      </c>
      <c r="AY62" s="31">
        <v>4.5841550743921617</v>
      </c>
      <c r="AZ62" s="31">
        <v>3.8321480793779732</v>
      </c>
      <c r="BA62" s="31">
        <v>4.5982800051309098</v>
      </c>
      <c r="BB62" s="31">
        <v>6.2495357548718378</v>
      </c>
      <c r="BC62" s="31">
        <v>9.438794779227992</v>
      </c>
      <c r="BD62" s="31">
        <v>2.7176132692673125</v>
      </c>
      <c r="BE62" s="31">
        <v>11.841005468572423</v>
      </c>
      <c r="BF62" s="31">
        <v>9.5048366966740048</v>
      </c>
      <c r="BG62" s="31">
        <v>7.680713975639029</v>
      </c>
      <c r="BH62" s="31">
        <v>9.7274393504307355</v>
      </c>
      <c r="BI62" s="31">
        <v>9.9695264241592323</v>
      </c>
      <c r="BJ62" s="31">
        <v>11.466252754982417</v>
      </c>
      <c r="BK62" s="31">
        <v>13.921280696159277</v>
      </c>
      <c r="BL62" s="31">
        <v>18.21693552</v>
      </c>
      <c r="BM62" s="31">
        <v>17.757797792628377</v>
      </c>
      <c r="BN62" s="31">
        <v>17.279612537678378</v>
      </c>
      <c r="BO62" s="31">
        <v>16.9757252060468</v>
      </c>
      <c r="BP62" s="31">
        <v>16.697445361034731</v>
      </c>
      <c r="BQ62" s="31">
        <v>17.349462400000004</v>
      </c>
      <c r="BR62" s="31">
        <v>17.036000000000001</v>
      </c>
      <c r="BS62" s="31">
        <v>16.685544581117341</v>
      </c>
      <c r="BT62" s="31">
        <v>16.455126286337556</v>
      </c>
      <c r="BU62" s="31">
        <v>16.243902402486754</v>
      </c>
      <c r="BV62" s="31">
        <v>15.972328257627369</v>
      </c>
      <c r="BW62" s="31">
        <v>15.67448674629131</v>
      </c>
    </row>
    <row r="63" spans="2:75" s="15" customFormat="1" x14ac:dyDescent="0.2">
      <c r="B63" s="15" t="s">
        <v>169</v>
      </c>
      <c r="D63" s="31" t="s">
        <v>123</v>
      </c>
      <c r="E63" s="31" t="s">
        <v>123</v>
      </c>
      <c r="F63" s="31" t="s">
        <v>123</v>
      </c>
      <c r="G63" s="31" t="s">
        <v>123</v>
      </c>
      <c r="H63" s="31" t="s">
        <v>123</v>
      </c>
      <c r="I63" s="31" t="s">
        <v>123</v>
      </c>
      <c r="J63" s="31" t="s">
        <v>123</v>
      </c>
      <c r="K63" s="31" t="s">
        <v>123</v>
      </c>
      <c r="L63" s="31" t="s">
        <v>123</v>
      </c>
      <c r="M63" s="31" t="s">
        <v>123</v>
      </c>
      <c r="N63" s="31" t="s">
        <v>123</v>
      </c>
      <c r="O63" s="31" t="s">
        <v>123</v>
      </c>
      <c r="P63" s="31" t="s">
        <v>123</v>
      </c>
      <c r="Q63" s="31" t="s">
        <v>123</v>
      </c>
      <c r="R63" s="31" t="s">
        <v>123</v>
      </c>
      <c r="S63" s="31" t="s">
        <v>123</v>
      </c>
      <c r="T63" s="31" t="s">
        <v>123</v>
      </c>
      <c r="U63" s="31" t="s">
        <v>123</v>
      </c>
      <c r="V63" s="31" t="s">
        <v>123</v>
      </c>
      <c r="W63" s="31" t="s">
        <v>123</v>
      </c>
      <c r="X63" s="31" t="s">
        <v>123</v>
      </c>
      <c r="Y63" s="31" t="s">
        <v>123</v>
      </c>
      <c r="Z63" s="31" t="s">
        <v>123</v>
      </c>
      <c r="AA63" s="31" t="s">
        <v>123</v>
      </c>
      <c r="AB63" s="31" t="s">
        <v>123</v>
      </c>
      <c r="AC63" s="31" t="s">
        <v>123</v>
      </c>
      <c r="AD63" s="31" t="s">
        <v>123</v>
      </c>
      <c r="AE63" s="31" t="s">
        <v>123</v>
      </c>
      <c r="AF63" s="31" t="s">
        <v>123</v>
      </c>
      <c r="AG63" s="31" t="s">
        <v>123</v>
      </c>
      <c r="AH63" s="31">
        <v>0</v>
      </c>
      <c r="AI63" s="31">
        <v>0</v>
      </c>
      <c r="AJ63" s="31">
        <v>0</v>
      </c>
      <c r="AK63" s="31">
        <v>0</v>
      </c>
      <c r="AL63" s="31">
        <v>0</v>
      </c>
      <c r="AM63" s="31">
        <v>0</v>
      </c>
      <c r="AN63" s="31">
        <v>0</v>
      </c>
      <c r="AO63" s="31">
        <v>0</v>
      </c>
      <c r="AP63" s="31">
        <v>0</v>
      </c>
      <c r="AQ63" s="31">
        <v>428.33743761849763</v>
      </c>
      <c r="AR63" s="31">
        <v>520.35644211903207</v>
      </c>
      <c r="AS63" s="31">
        <v>552.27137412541003</v>
      </c>
      <c r="AT63" s="31">
        <v>560.02101539377588</v>
      </c>
      <c r="AU63" s="31">
        <v>687.3340832395952</v>
      </c>
      <c r="AV63" s="31">
        <v>712.98349760449105</v>
      </c>
      <c r="AW63" s="31">
        <v>667.04622748456995</v>
      </c>
      <c r="AX63" s="31">
        <v>760.67410485038044</v>
      </c>
      <c r="AY63" s="31">
        <v>807.34716342082982</v>
      </c>
      <c r="AZ63" s="31">
        <v>503.46802831611927</v>
      </c>
      <c r="BA63" s="31">
        <v>728.64159172213283</v>
      </c>
      <c r="BB63" s="31">
        <v>790.12191871150583</v>
      </c>
      <c r="BC63" s="31">
        <v>897.92279922243824</v>
      </c>
      <c r="BD63" s="31">
        <v>895.73418030784262</v>
      </c>
      <c r="BE63" s="31">
        <v>865.93626817481515</v>
      </c>
      <c r="BF63" s="31">
        <v>960.24353368957247</v>
      </c>
      <c r="BG63" s="31">
        <v>1345.7827941063815</v>
      </c>
      <c r="BH63" s="31">
        <v>1627.546697692841</v>
      </c>
      <c r="BI63" s="31">
        <v>1451.4734617850208</v>
      </c>
      <c r="BJ63" s="31">
        <v>1573.0935808237932</v>
      </c>
      <c r="BK63" s="31">
        <v>1890.414402000044</v>
      </c>
      <c r="BL63" s="31">
        <v>2211.1108216556172</v>
      </c>
      <c r="BM63" s="31">
        <v>2234.2550451024131</v>
      </c>
      <c r="BN63" s="31">
        <v>2298.1728950385927</v>
      </c>
      <c r="BO63" s="31">
        <v>2319.5397183911796</v>
      </c>
      <c r="BP63" s="31">
        <v>2389.0860413154601</v>
      </c>
      <c r="BQ63" s="31">
        <v>2321.0220739605147</v>
      </c>
      <c r="BR63" s="31">
        <v>2316.7156958227465</v>
      </c>
      <c r="BS63" s="31">
        <v>2290.5851896746267</v>
      </c>
      <c r="BT63" s="31">
        <v>2316.5060619230298</v>
      </c>
      <c r="BU63" s="31">
        <v>2358.1307983268885</v>
      </c>
      <c r="BV63" s="31">
        <v>2391.9397061300251</v>
      </c>
      <c r="BW63" s="31">
        <v>2423.0242830018442</v>
      </c>
    </row>
    <row r="64" spans="2:75" s="15" customFormat="1" x14ac:dyDescent="0.2">
      <c r="B64" s="15" t="s">
        <v>170</v>
      </c>
      <c r="D64" s="31" t="s">
        <v>123</v>
      </c>
      <c r="E64" s="31" t="s">
        <v>123</v>
      </c>
      <c r="F64" s="31" t="s">
        <v>123</v>
      </c>
      <c r="G64" s="31" t="s">
        <v>123</v>
      </c>
      <c r="H64" s="31" t="s">
        <v>123</v>
      </c>
      <c r="I64" s="31" t="s">
        <v>123</v>
      </c>
      <c r="J64" s="31" t="s">
        <v>123</v>
      </c>
      <c r="K64" s="31" t="s">
        <v>123</v>
      </c>
      <c r="L64" s="31" t="s">
        <v>123</v>
      </c>
      <c r="M64" s="31" t="s">
        <v>123</v>
      </c>
      <c r="N64" s="31" t="s">
        <v>123</v>
      </c>
      <c r="O64" s="31" t="s">
        <v>123</v>
      </c>
      <c r="P64" s="31" t="s">
        <v>123</v>
      </c>
      <c r="Q64" s="31" t="s">
        <v>123</v>
      </c>
      <c r="R64" s="31" t="s">
        <v>123</v>
      </c>
      <c r="S64" s="31" t="s">
        <v>123</v>
      </c>
      <c r="T64" s="31" t="s">
        <v>123</v>
      </c>
      <c r="U64" s="31" t="s">
        <v>123</v>
      </c>
      <c r="V64" s="31" t="s">
        <v>123</v>
      </c>
      <c r="W64" s="31" t="s">
        <v>123</v>
      </c>
      <c r="X64" s="31" t="s">
        <v>123</v>
      </c>
      <c r="Y64" s="31" t="s">
        <v>123</v>
      </c>
      <c r="Z64" s="31" t="s">
        <v>123</v>
      </c>
      <c r="AA64" s="31" t="s">
        <v>123</v>
      </c>
      <c r="AB64" s="31" t="s">
        <v>123</v>
      </c>
      <c r="AC64" s="31" t="s">
        <v>123</v>
      </c>
      <c r="AD64" s="31" t="s">
        <v>123</v>
      </c>
      <c r="AE64" s="31" t="s">
        <v>123</v>
      </c>
      <c r="AF64" s="31" t="s">
        <v>123</v>
      </c>
      <c r="AG64" s="31" t="s">
        <v>123</v>
      </c>
      <c r="AH64" s="31">
        <v>0</v>
      </c>
      <c r="AI64" s="31">
        <v>0</v>
      </c>
      <c r="AJ64" s="31">
        <v>0</v>
      </c>
      <c r="AK64" s="31">
        <v>0</v>
      </c>
      <c r="AL64" s="31">
        <v>0</v>
      </c>
      <c r="AM64" s="31">
        <v>1365.733290419483</v>
      </c>
      <c r="AN64" s="31">
        <v>1311.7987727572392</v>
      </c>
      <c r="AO64" s="31">
        <v>1326.8024478867853</v>
      </c>
      <c r="AP64" s="31">
        <v>1772.983763396348</v>
      </c>
      <c r="AQ64" s="31">
        <v>1864.2665678732537</v>
      </c>
      <c r="AR64" s="31">
        <v>1869.1203400915633</v>
      </c>
      <c r="AS64" s="31">
        <v>1832.5368323252242</v>
      </c>
      <c r="AT64" s="31">
        <v>1678.2795397628763</v>
      </c>
      <c r="AU64" s="31">
        <v>1315.7056838483427</v>
      </c>
      <c r="AV64" s="31">
        <v>1130.2595538061978</v>
      </c>
      <c r="AW64" s="31">
        <v>1056.6910190200279</v>
      </c>
      <c r="AX64" s="31">
        <v>126.77901747506341</v>
      </c>
      <c r="AY64" s="31">
        <v>55.896818676666264</v>
      </c>
      <c r="AZ64" s="31">
        <v>144.18567947081348</v>
      </c>
      <c r="BA64" s="31">
        <v>37.738409133018827</v>
      </c>
      <c r="BB64" s="31">
        <v>38.577381202912584</v>
      </c>
      <c r="BC64" s="31">
        <v>93.327409053040824</v>
      </c>
      <c r="BD64" s="31">
        <v>92.614490865162736</v>
      </c>
      <c r="BE64" s="31">
        <v>93.954620208313841</v>
      </c>
      <c r="BF64" s="31">
        <v>92.872497036178174</v>
      </c>
      <c r="BG64" s="31">
        <v>103.66897226688408</v>
      </c>
      <c r="BH64" s="31">
        <v>54.202396276859098</v>
      </c>
      <c r="BI64" s="31">
        <v>50.276824525280254</v>
      </c>
      <c r="BJ64" s="31">
        <v>53.725674091441974</v>
      </c>
      <c r="BK64" s="31">
        <v>50.428449664896974</v>
      </c>
      <c r="BL64" s="31">
        <v>52.28167148397872</v>
      </c>
      <c r="BM64" s="31">
        <v>51.643500102718576</v>
      </c>
      <c r="BN64" s="31">
        <v>47.672418047841568</v>
      </c>
      <c r="BO64" s="31">
        <v>49.959857443808495</v>
      </c>
      <c r="BP64" s="31">
        <v>53.551081130732335</v>
      </c>
      <c r="BQ64" s="31">
        <v>53.452692649308197</v>
      </c>
      <c r="BR64" s="31">
        <v>9</v>
      </c>
      <c r="BS64" s="31">
        <v>0</v>
      </c>
      <c r="BT64" s="31">
        <v>0</v>
      </c>
      <c r="BU64" s="31">
        <v>0</v>
      </c>
      <c r="BV64" s="31">
        <v>0</v>
      </c>
      <c r="BW64" s="31">
        <v>0</v>
      </c>
    </row>
    <row r="65" spans="2:75" s="15" customFormat="1" x14ac:dyDescent="0.2">
      <c r="B65" s="15" t="s">
        <v>171</v>
      </c>
      <c r="D65" s="31" t="s">
        <v>123</v>
      </c>
      <c r="E65" s="31" t="s">
        <v>123</v>
      </c>
      <c r="F65" s="31" t="s">
        <v>123</v>
      </c>
      <c r="G65" s="31" t="s">
        <v>123</v>
      </c>
      <c r="H65" s="31" t="s">
        <v>123</v>
      </c>
      <c r="I65" s="31" t="s">
        <v>123</v>
      </c>
      <c r="J65" s="31" t="s">
        <v>123</v>
      </c>
      <c r="K65" s="31" t="s">
        <v>123</v>
      </c>
      <c r="L65" s="31" t="s">
        <v>123</v>
      </c>
      <c r="M65" s="31" t="s">
        <v>123</v>
      </c>
      <c r="N65" s="31" t="s">
        <v>123</v>
      </c>
      <c r="O65" s="31" t="s">
        <v>123</v>
      </c>
      <c r="P65" s="31" t="s">
        <v>123</v>
      </c>
      <c r="Q65" s="31" t="s">
        <v>123</v>
      </c>
      <c r="R65" s="31" t="s">
        <v>123</v>
      </c>
      <c r="S65" s="31" t="s">
        <v>123</v>
      </c>
      <c r="T65" s="31" t="s">
        <v>123</v>
      </c>
      <c r="U65" s="31" t="s">
        <v>123</v>
      </c>
      <c r="V65" s="31" t="s">
        <v>123</v>
      </c>
      <c r="W65" s="31" t="s">
        <v>123</v>
      </c>
      <c r="X65" s="31" t="s">
        <v>123</v>
      </c>
      <c r="Y65" s="31" t="s">
        <v>123</v>
      </c>
      <c r="Z65" s="31" t="s">
        <v>123</v>
      </c>
      <c r="AA65" s="31" t="s">
        <v>123</v>
      </c>
      <c r="AB65" s="31" t="s">
        <v>123</v>
      </c>
      <c r="AC65" s="31" t="s">
        <v>123</v>
      </c>
      <c r="AD65" s="31" t="s">
        <v>123</v>
      </c>
      <c r="AE65" s="31" t="s">
        <v>123</v>
      </c>
      <c r="AF65" s="31" t="s">
        <v>123</v>
      </c>
      <c r="AG65" s="31" t="s">
        <v>123</v>
      </c>
      <c r="AH65" s="31">
        <v>0</v>
      </c>
      <c r="AI65" s="31">
        <v>0</v>
      </c>
      <c r="AJ65" s="31">
        <v>0</v>
      </c>
      <c r="AK65" s="31">
        <v>0</v>
      </c>
      <c r="AL65" s="31">
        <v>0</v>
      </c>
      <c r="AM65" s="31">
        <v>0</v>
      </c>
      <c r="AN65" s="31">
        <v>0</v>
      </c>
      <c r="AO65" s="31">
        <v>0</v>
      </c>
      <c r="AP65" s="31">
        <v>0</v>
      </c>
      <c r="AQ65" s="31">
        <v>0</v>
      </c>
      <c r="AR65" s="31">
        <v>0</v>
      </c>
      <c r="AS65" s="31">
        <v>0</v>
      </c>
      <c r="AT65" s="31">
        <v>0</v>
      </c>
      <c r="AU65" s="31">
        <v>0</v>
      </c>
      <c r="AV65" s="31">
        <v>0</v>
      </c>
      <c r="AW65" s="31">
        <v>0</v>
      </c>
      <c r="AX65" s="31">
        <v>0</v>
      </c>
      <c r="AY65" s="31">
        <v>0</v>
      </c>
      <c r="AZ65" s="31">
        <v>0</v>
      </c>
      <c r="BA65" s="31">
        <v>0</v>
      </c>
      <c r="BB65" s="31">
        <v>0</v>
      </c>
      <c r="BC65" s="31">
        <v>0</v>
      </c>
      <c r="BD65" s="31">
        <v>0</v>
      </c>
      <c r="BE65" s="31">
        <v>0</v>
      </c>
      <c r="BF65" s="31">
        <v>0</v>
      </c>
      <c r="BG65" s="31">
        <v>0</v>
      </c>
      <c r="BH65" s="31">
        <v>0</v>
      </c>
      <c r="BI65" s="31">
        <v>0</v>
      </c>
      <c r="BJ65" s="31">
        <v>143.11418559812427</v>
      </c>
      <c r="BK65" s="31">
        <v>142.75765000683401</v>
      </c>
      <c r="BL65" s="31">
        <v>150.82617155555556</v>
      </c>
      <c r="BM65" s="31">
        <v>153.11683212927963</v>
      </c>
      <c r="BN65" s="31">
        <v>140.49791595607178</v>
      </c>
      <c r="BO65" s="31">
        <v>48.547459101263208</v>
      </c>
      <c r="BP65" s="31">
        <v>40.48915286689072</v>
      </c>
      <c r="BQ65" s="31">
        <v>37.7999528</v>
      </c>
      <c r="BR65" s="31">
        <v>34.866749326170563</v>
      </c>
      <c r="BS65" s="31">
        <v>34.435201876134975</v>
      </c>
      <c r="BT65" s="31">
        <v>34.05867449969152</v>
      </c>
      <c r="BU65" s="31">
        <v>33.671875178438484</v>
      </c>
      <c r="BV65" s="31">
        <v>33.11301761807217</v>
      </c>
      <c r="BW65" s="31">
        <v>32.444505131294882</v>
      </c>
    </row>
    <row r="66" spans="2:75" s="31" customFormat="1" ht="12.95" customHeight="1" x14ac:dyDescent="0.2">
      <c r="B66" s="15" t="s">
        <v>172</v>
      </c>
      <c r="D66" s="31" t="s">
        <v>123</v>
      </c>
      <c r="E66" s="31" t="s">
        <v>123</v>
      </c>
      <c r="F66" s="31" t="s">
        <v>123</v>
      </c>
      <c r="G66" s="31" t="s">
        <v>123</v>
      </c>
      <c r="H66" s="31" t="s">
        <v>123</v>
      </c>
      <c r="I66" s="31" t="s">
        <v>123</v>
      </c>
      <c r="J66" s="31" t="s">
        <v>123</v>
      </c>
      <c r="K66" s="31" t="s">
        <v>123</v>
      </c>
      <c r="L66" s="31" t="s">
        <v>123</v>
      </c>
      <c r="M66" s="31" t="s">
        <v>123</v>
      </c>
      <c r="N66" s="31" t="s">
        <v>123</v>
      </c>
      <c r="O66" s="31" t="s">
        <v>123</v>
      </c>
      <c r="P66" s="31" t="s">
        <v>123</v>
      </c>
      <c r="Q66" s="31" t="s">
        <v>123</v>
      </c>
      <c r="R66" s="31" t="s">
        <v>123</v>
      </c>
      <c r="S66" s="31" t="s">
        <v>123</v>
      </c>
      <c r="T66" s="31" t="s">
        <v>123</v>
      </c>
      <c r="U66" s="31" t="s">
        <v>123</v>
      </c>
      <c r="V66" s="31" t="s">
        <v>123</v>
      </c>
      <c r="W66" s="31" t="s">
        <v>123</v>
      </c>
      <c r="X66" s="31" t="s">
        <v>123</v>
      </c>
      <c r="Y66" s="31" t="s">
        <v>123</v>
      </c>
      <c r="Z66" s="31" t="s">
        <v>123</v>
      </c>
      <c r="AA66" s="31" t="s">
        <v>123</v>
      </c>
      <c r="AB66" s="31" t="s">
        <v>123</v>
      </c>
      <c r="AC66" s="31" t="s">
        <v>123</v>
      </c>
      <c r="AD66" s="31" t="s">
        <v>123</v>
      </c>
      <c r="AE66" s="31" t="s">
        <v>123</v>
      </c>
      <c r="AF66" s="31" t="s">
        <v>123</v>
      </c>
      <c r="AG66" s="31" t="s">
        <v>123</v>
      </c>
      <c r="AH66" s="31">
        <v>2926.5166189242032</v>
      </c>
      <c r="AI66" s="31">
        <v>2591.7424685295609</v>
      </c>
      <c r="AJ66" s="31">
        <v>4278.2894089074143</v>
      </c>
      <c r="AK66" s="31">
        <v>5184.7590559660202</v>
      </c>
      <c r="AL66" s="31">
        <v>4280.5503404601122</v>
      </c>
      <c r="AM66" s="31">
        <v>4089.0054715159317</v>
      </c>
      <c r="AN66" s="31">
        <v>4074.8394949033927</v>
      </c>
      <c r="AO66" s="31">
        <v>3868.4203480589022</v>
      </c>
      <c r="AP66" s="31">
        <v>4061.233613909204</v>
      </c>
      <c r="AQ66" s="31">
        <v>3257.8679695774404</v>
      </c>
      <c r="AR66" s="31">
        <v>2303.6075621321124</v>
      </c>
      <c r="AS66" s="31">
        <v>1416.2284912493599</v>
      </c>
      <c r="AT66" s="31">
        <v>1551.3652230258665</v>
      </c>
      <c r="AU66" s="31">
        <v>2701.8546880169397</v>
      </c>
      <c r="AV66" s="31">
        <v>2891.6212146924554</v>
      </c>
      <c r="AW66" s="31">
        <v>2648.5647713817862</v>
      </c>
      <c r="AX66" s="31">
        <v>2059.3397245693477</v>
      </c>
      <c r="AY66" s="31">
        <v>1696.6563094230073</v>
      </c>
      <c r="AZ66" s="31">
        <v>867.62255309272359</v>
      </c>
      <c r="BA66" s="31">
        <v>0</v>
      </c>
      <c r="BB66" s="31">
        <v>0</v>
      </c>
      <c r="BC66" s="31">
        <v>0</v>
      </c>
      <c r="BD66" s="31">
        <v>0</v>
      </c>
      <c r="BE66" s="31">
        <v>0</v>
      </c>
      <c r="BF66" s="31">
        <v>0</v>
      </c>
      <c r="BG66" s="31">
        <v>0</v>
      </c>
      <c r="BH66" s="31">
        <v>0</v>
      </c>
      <c r="BI66" s="31">
        <v>0</v>
      </c>
      <c r="BJ66" s="31">
        <v>0</v>
      </c>
      <c r="BK66" s="31">
        <v>0</v>
      </c>
      <c r="BL66" s="31">
        <v>0</v>
      </c>
      <c r="BM66" s="31">
        <v>0</v>
      </c>
      <c r="BN66" s="31">
        <v>0</v>
      </c>
      <c r="BO66" s="31">
        <v>0</v>
      </c>
      <c r="BP66" s="31">
        <v>0</v>
      </c>
      <c r="BQ66" s="31">
        <v>0</v>
      </c>
      <c r="BR66" s="31">
        <v>0</v>
      </c>
      <c r="BS66" s="31">
        <v>0</v>
      </c>
      <c r="BT66" s="31">
        <v>0</v>
      </c>
      <c r="BU66" s="31">
        <v>0</v>
      </c>
      <c r="BV66" s="31">
        <v>0</v>
      </c>
      <c r="BW66" s="31">
        <v>0</v>
      </c>
    </row>
    <row r="67" spans="2:75" s="31" customFormat="1" ht="26.25" customHeight="1" x14ac:dyDescent="0.2">
      <c r="B67" s="30" t="s">
        <v>173</v>
      </c>
      <c r="D67" s="31" t="s">
        <v>123</v>
      </c>
      <c r="E67" s="31" t="s">
        <v>123</v>
      </c>
      <c r="F67" s="31" t="s">
        <v>123</v>
      </c>
      <c r="G67" s="31" t="s">
        <v>123</v>
      </c>
      <c r="H67" s="31" t="s">
        <v>123</v>
      </c>
      <c r="I67" s="31" t="s">
        <v>123</v>
      </c>
      <c r="J67" s="31" t="s">
        <v>123</v>
      </c>
      <c r="K67" s="31" t="s">
        <v>123</v>
      </c>
      <c r="L67" s="31" t="s">
        <v>123</v>
      </c>
      <c r="M67" s="31" t="s">
        <v>123</v>
      </c>
      <c r="N67" s="31" t="s">
        <v>123</v>
      </c>
      <c r="O67" s="31" t="s">
        <v>123</v>
      </c>
      <c r="P67" s="31" t="s">
        <v>123</v>
      </c>
      <c r="Q67" s="31" t="s">
        <v>123</v>
      </c>
      <c r="R67" s="31" t="s">
        <v>123</v>
      </c>
      <c r="S67" s="31" t="s">
        <v>123</v>
      </c>
      <c r="T67" s="31" t="s">
        <v>123</v>
      </c>
      <c r="U67" s="31" t="s">
        <v>123</v>
      </c>
      <c r="V67" s="31" t="s">
        <v>123</v>
      </c>
      <c r="W67" s="31" t="s">
        <v>123</v>
      </c>
      <c r="X67" s="31" t="s">
        <v>123</v>
      </c>
      <c r="Y67" s="31" t="s">
        <v>123</v>
      </c>
      <c r="Z67" s="31" t="s">
        <v>123</v>
      </c>
      <c r="AA67" s="31" t="s">
        <v>123</v>
      </c>
      <c r="AB67" s="31" t="s">
        <v>123</v>
      </c>
      <c r="AC67" s="31" t="s">
        <v>123</v>
      </c>
      <c r="AD67" s="31" t="s">
        <v>123</v>
      </c>
      <c r="AE67" s="31" t="s">
        <v>123</v>
      </c>
      <c r="AF67" s="31" t="s">
        <v>123</v>
      </c>
      <c r="AG67" s="31" t="s">
        <v>123</v>
      </c>
      <c r="AH67" s="31" t="s">
        <v>123</v>
      </c>
      <c r="AI67" s="31" t="s">
        <v>123</v>
      </c>
      <c r="AJ67" s="31" t="s">
        <v>123</v>
      </c>
      <c r="AK67" s="31" t="s">
        <v>123</v>
      </c>
      <c r="AL67" s="31" t="s">
        <v>123</v>
      </c>
      <c r="AM67" s="31" t="s">
        <v>123</v>
      </c>
      <c r="AN67" s="31" t="s">
        <v>123</v>
      </c>
      <c r="AO67" s="31" t="s">
        <v>123</v>
      </c>
      <c r="AP67" s="31" t="s">
        <v>123</v>
      </c>
      <c r="AQ67" s="31" t="s">
        <v>123</v>
      </c>
      <c r="AR67" s="31" t="s">
        <v>123</v>
      </c>
      <c r="AS67" s="31" t="s">
        <v>123</v>
      </c>
      <c r="AT67" s="31" t="s">
        <v>123</v>
      </c>
      <c r="AU67" s="31" t="s">
        <v>123</v>
      </c>
      <c r="AV67" s="31" t="s">
        <v>123</v>
      </c>
      <c r="AW67" s="31" t="s">
        <v>123</v>
      </c>
      <c r="AX67" s="31" t="s">
        <v>123</v>
      </c>
      <c r="AY67" s="31" t="s">
        <v>123</v>
      </c>
      <c r="AZ67" s="31" t="s">
        <v>123</v>
      </c>
      <c r="BA67" s="31" t="s">
        <v>123</v>
      </c>
      <c r="BB67" s="31" t="s">
        <v>123</v>
      </c>
      <c r="BC67" s="31" t="s">
        <v>123</v>
      </c>
      <c r="BD67" s="31" t="s">
        <v>123</v>
      </c>
      <c r="BE67" s="31" t="s">
        <v>123</v>
      </c>
      <c r="BF67" s="31" t="s">
        <v>123</v>
      </c>
      <c r="BG67" s="31" t="s">
        <v>123</v>
      </c>
      <c r="BH67" s="31" t="s">
        <v>123</v>
      </c>
      <c r="BI67" s="31" t="s">
        <v>123</v>
      </c>
      <c r="BJ67" s="31" t="s">
        <v>123</v>
      </c>
      <c r="BK67" s="31" t="s">
        <v>123</v>
      </c>
      <c r="BL67" s="31" t="s">
        <v>123</v>
      </c>
      <c r="BM67" s="31" t="s">
        <v>123</v>
      </c>
      <c r="BN67" s="31" t="s">
        <v>123</v>
      </c>
      <c r="BO67" s="31" t="s">
        <v>123</v>
      </c>
      <c r="BP67" s="31" t="s">
        <v>123</v>
      </c>
      <c r="BQ67" s="31">
        <f>SUM(BQ68:BQ69)</f>
        <v>5.9652471017440032</v>
      </c>
      <c r="BR67" s="31">
        <f t="shared" ref="BR67:BW67" si="0">SUM(BR68:BR69)</f>
        <v>133.05260225008425</v>
      </c>
      <c r="BS67" s="31">
        <f t="shared" si="0"/>
        <v>0</v>
      </c>
      <c r="BT67" s="31">
        <f t="shared" si="0"/>
        <v>0</v>
      </c>
      <c r="BU67" s="31">
        <f t="shared" si="0"/>
        <v>0</v>
      </c>
      <c r="BV67" s="31">
        <f t="shared" si="0"/>
        <v>0</v>
      </c>
      <c r="BW67" s="31">
        <f t="shared" si="0"/>
        <v>0</v>
      </c>
    </row>
    <row r="68" spans="2:75" s="31" customFormat="1" ht="12.95" customHeight="1" x14ac:dyDescent="0.2">
      <c r="B68" s="202" t="s">
        <v>174</v>
      </c>
      <c r="BQ68" s="31">
        <v>0.79814359036976346</v>
      </c>
      <c r="BR68" s="31">
        <v>33.706125842722784</v>
      </c>
      <c r="BS68" s="31">
        <v>0</v>
      </c>
      <c r="BT68" s="31">
        <v>0</v>
      </c>
      <c r="BU68" s="31">
        <v>0</v>
      </c>
      <c r="BV68" s="31">
        <v>0</v>
      </c>
      <c r="BW68" s="31">
        <v>0</v>
      </c>
    </row>
    <row r="69" spans="2:75" s="31" customFormat="1" ht="12.95" customHeight="1" x14ac:dyDescent="0.2">
      <c r="B69" s="202" t="s">
        <v>175</v>
      </c>
      <c r="BQ69" s="31">
        <v>5.1671035113742398</v>
      </c>
      <c r="BR69" s="31">
        <v>99.346476407361479</v>
      </c>
      <c r="BS69" s="31">
        <v>0</v>
      </c>
      <c r="BT69" s="31">
        <v>0</v>
      </c>
      <c r="BU69" s="31">
        <v>0</v>
      </c>
      <c r="BV69" s="31">
        <v>0</v>
      </c>
      <c r="BW69" s="31">
        <v>0</v>
      </c>
    </row>
    <row r="70" spans="2:75" s="31" customFormat="1" ht="12.95" customHeight="1" x14ac:dyDescent="0.2">
      <c r="B70" s="163" t="s">
        <v>176</v>
      </c>
      <c r="BQ70" s="31">
        <v>0</v>
      </c>
      <c r="BR70" s="31">
        <v>0</v>
      </c>
      <c r="BS70" s="31">
        <v>-16.349853858872031</v>
      </c>
      <c r="BT70" s="31">
        <v>-95.808000835784497</v>
      </c>
      <c r="BU70" s="31">
        <v>-52.084728069491518</v>
      </c>
      <c r="BV70" s="31">
        <v>123.08090735260929</v>
      </c>
      <c r="BW70" s="31">
        <v>206.00440603250783</v>
      </c>
    </row>
    <row r="71" spans="2:75" s="31" customFormat="1" ht="12.95" customHeight="1" x14ac:dyDescent="0.2">
      <c r="B71" s="202" t="s">
        <v>174</v>
      </c>
      <c r="BQ71" s="31">
        <v>0</v>
      </c>
      <c r="BR71" s="31">
        <v>0</v>
      </c>
      <c r="BS71" s="31">
        <v>-16.349853858872031</v>
      </c>
      <c r="BT71" s="31">
        <v>-95.808000835784497</v>
      </c>
      <c r="BU71" s="31">
        <v>-52.084728069491518</v>
      </c>
      <c r="BV71" s="31">
        <v>123.08090735260929</v>
      </c>
      <c r="BW71" s="31">
        <v>206.00440603250783</v>
      </c>
    </row>
    <row r="72" spans="2:75" s="31" customFormat="1" ht="12.95" customHeight="1" x14ac:dyDescent="0.2">
      <c r="B72" s="202" t="s">
        <v>175</v>
      </c>
      <c r="BQ72" s="31">
        <v>0</v>
      </c>
      <c r="BR72" s="31">
        <v>0</v>
      </c>
      <c r="BS72" s="31">
        <v>0</v>
      </c>
      <c r="BT72" s="31">
        <v>0</v>
      </c>
      <c r="BU72" s="31">
        <v>0</v>
      </c>
      <c r="BV72" s="31">
        <v>0</v>
      </c>
      <c r="BW72" s="31">
        <v>0</v>
      </c>
    </row>
    <row r="73" spans="2:75" s="15" customFormat="1" ht="26.25" customHeight="1" x14ac:dyDescent="0.2">
      <c r="B73" s="15" t="s">
        <v>217</v>
      </c>
      <c r="D73" s="31" t="s">
        <v>123</v>
      </c>
      <c r="E73" s="31" t="s">
        <v>123</v>
      </c>
      <c r="F73" s="31" t="s">
        <v>123</v>
      </c>
      <c r="G73" s="31" t="s">
        <v>123</v>
      </c>
      <c r="H73" s="31" t="s">
        <v>123</v>
      </c>
      <c r="I73" s="31" t="s">
        <v>123</v>
      </c>
      <c r="J73" s="31" t="s">
        <v>123</v>
      </c>
      <c r="K73" s="31" t="s">
        <v>123</v>
      </c>
      <c r="L73" s="31" t="s">
        <v>123</v>
      </c>
      <c r="M73" s="31" t="s">
        <v>123</v>
      </c>
      <c r="N73" s="31" t="s">
        <v>123</v>
      </c>
      <c r="O73" s="31" t="s">
        <v>123</v>
      </c>
      <c r="P73" s="31" t="s">
        <v>123</v>
      </c>
      <c r="Q73" s="31" t="s">
        <v>123</v>
      </c>
      <c r="R73" s="31" t="s">
        <v>123</v>
      </c>
      <c r="S73" s="31" t="s">
        <v>123</v>
      </c>
      <c r="T73" s="31" t="s">
        <v>123</v>
      </c>
      <c r="U73" s="31" t="s">
        <v>123</v>
      </c>
      <c r="V73" s="31" t="s">
        <v>123</v>
      </c>
      <c r="W73" s="31" t="s">
        <v>123</v>
      </c>
      <c r="X73" s="31" t="s">
        <v>123</v>
      </c>
      <c r="Y73" s="31" t="s">
        <v>123</v>
      </c>
      <c r="Z73" s="31" t="s">
        <v>123</v>
      </c>
      <c r="AA73" s="31" t="s">
        <v>123</v>
      </c>
      <c r="AB73" s="31" t="s">
        <v>123</v>
      </c>
      <c r="AC73" s="31" t="s">
        <v>123</v>
      </c>
      <c r="AD73" s="31" t="s">
        <v>123</v>
      </c>
      <c r="AE73" s="31" t="s">
        <v>123</v>
      </c>
      <c r="AF73" s="31" t="s">
        <v>123</v>
      </c>
      <c r="AG73" s="31" t="s">
        <v>123</v>
      </c>
      <c r="AH73" s="31">
        <v>446.88649661255863</v>
      </c>
      <c r="AI73" s="31">
        <v>548.40953115865784</v>
      </c>
      <c r="AJ73" s="31">
        <v>499.66409399717742</v>
      </c>
      <c r="AK73" s="31">
        <v>489.73126020759179</v>
      </c>
      <c r="AL73" s="31">
        <v>461.38625269706063</v>
      </c>
      <c r="AM73" s="31">
        <v>467.28018238386431</v>
      </c>
      <c r="AN73" s="31">
        <v>405.58597291951924</v>
      </c>
      <c r="AO73" s="31">
        <v>360.12826735513488</v>
      </c>
      <c r="AP73" s="31">
        <v>323.45594406881003</v>
      </c>
      <c r="AQ73" s="31">
        <v>286.5399908470809</v>
      </c>
      <c r="AR73" s="31">
        <v>250.49334695879665</v>
      </c>
      <c r="AS73" s="31">
        <v>225.51596048465083</v>
      </c>
      <c r="AT73" s="31">
        <v>251.99518887585157</v>
      </c>
      <c r="AU73" s="31">
        <v>269.99763117845566</v>
      </c>
      <c r="AV73" s="31">
        <v>329.3663160292574</v>
      </c>
      <c r="AW73" s="31">
        <v>383.73296009983102</v>
      </c>
      <c r="AX73" s="31">
        <v>349.20469309966472</v>
      </c>
      <c r="AY73" s="31">
        <v>376.64314117038299</v>
      </c>
      <c r="AZ73" s="31">
        <v>346.25550174781074</v>
      </c>
      <c r="BA73" s="31">
        <v>311.62733254469356</v>
      </c>
      <c r="BB73" s="31">
        <v>306.83959944060587</v>
      </c>
      <c r="BC73" s="31">
        <v>304.14780089638663</v>
      </c>
      <c r="BD73" s="31">
        <v>290.46651110778345</v>
      </c>
      <c r="BE73" s="31">
        <v>253.76678782148912</v>
      </c>
      <c r="BF73" s="31">
        <v>0</v>
      </c>
      <c r="BG73" s="31">
        <v>0</v>
      </c>
      <c r="BH73" s="31">
        <v>0</v>
      </c>
      <c r="BI73" s="31">
        <v>0</v>
      </c>
      <c r="BJ73" s="31">
        <v>0</v>
      </c>
      <c r="BK73" s="31">
        <v>0</v>
      </c>
      <c r="BL73" s="31">
        <v>0</v>
      </c>
      <c r="BM73" s="31">
        <v>0</v>
      </c>
      <c r="BN73" s="31">
        <v>0</v>
      </c>
      <c r="BO73" s="31">
        <v>0</v>
      </c>
      <c r="BP73" s="31">
        <v>0</v>
      </c>
      <c r="BQ73" s="31">
        <v>0</v>
      </c>
      <c r="BR73" s="31">
        <v>0</v>
      </c>
      <c r="BS73" s="31">
        <v>0</v>
      </c>
      <c r="BT73" s="31">
        <v>0</v>
      </c>
      <c r="BU73" s="31">
        <v>0</v>
      </c>
      <c r="BV73" s="31">
        <v>0</v>
      </c>
      <c r="BW73" s="31">
        <v>0</v>
      </c>
    </row>
    <row r="74" spans="2:75" s="15" customFormat="1" x14ac:dyDescent="0.2">
      <c r="B74" s="15" t="s">
        <v>218</v>
      </c>
      <c r="D74" s="31" t="s">
        <v>123</v>
      </c>
      <c r="E74" s="31" t="s">
        <v>123</v>
      </c>
      <c r="F74" s="31" t="s">
        <v>123</v>
      </c>
      <c r="G74" s="31" t="s">
        <v>123</v>
      </c>
      <c r="H74" s="31" t="s">
        <v>123</v>
      </c>
      <c r="I74" s="31" t="s">
        <v>123</v>
      </c>
      <c r="J74" s="31" t="s">
        <v>123</v>
      </c>
      <c r="K74" s="31" t="s">
        <v>123</v>
      </c>
      <c r="L74" s="31" t="s">
        <v>123</v>
      </c>
      <c r="M74" s="31" t="s">
        <v>123</v>
      </c>
      <c r="N74" s="31" t="s">
        <v>123</v>
      </c>
      <c r="O74" s="31" t="s">
        <v>123</v>
      </c>
      <c r="P74" s="31" t="s">
        <v>123</v>
      </c>
      <c r="Q74" s="31" t="s">
        <v>123</v>
      </c>
      <c r="R74" s="31" t="s">
        <v>123</v>
      </c>
      <c r="S74" s="31" t="s">
        <v>123</v>
      </c>
      <c r="T74" s="31" t="s">
        <v>123</v>
      </c>
      <c r="U74" s="31" t="s">
        <v>123</v>
      </c>
      <c r="V74" s="31" t="s">
        <v>123</v>
      </c>
      <c r="W74" s="31" t="s">
        <v>123</v>
      </c>
      <c r="X74" s="31" t="s">
        <v>123</v>
      </c>
      <c r="Y74" s="31" t="s">
        <v>123</v>
      </c>
      <c r="Z74" s="31" t="s">
        <v>123</v>
      </c>
      <c r="AA74" s="31" t="s">
        <v>123</v>
      </c>
      <c r="AB74" s="31" t="s">
        <v>123</v>
      </c>
      <c r="AC74" s="31" t="s">
        <v>123</v>
      </c>
      <c r="AD74" s="31" t="s">
        <v>123</v>
      </c>
      <c r="AE74" s="31" t="s">
        <v>123</v>
      </c>
      <c r="AF74" s="31" t="s">
        <v>123</v>
      </c>
      <c r="AG74" s="31" t="s">
        <v>123</v>
      </c>
      <c r="AH74" s="31">
        <v>0</v>
      </c>
      <c r="AI74" s="31">
        <v>0</v>
      </c>
      <c r="AJ74" s="31">
        <v>0</v>
      </c>
      <c r="AK74" s="31">
        <v>0</v>
      </c>
      <c r="AL74" s="31">
        <v>0</v>
      </c>
      <c r="AM74" s="31">
        <v>0</v>
      </c>
      <c r="AN74" s="31">
        <v>0</v>
      </c>
      <c r="AO74" s="31">
        <v>0</v>
      </c>
      <c r="AP74" s="31">
        <v>0</v>
      </c>
      <c r="AQ74" s="31">
        <v>0</v>
      </c>
      <c r="AR74" s="31">
        <v>70.497890778286461</v>
      </c>
      <c r="AS74" s="31">
        <v>49.459184284874567</v>
      </c>
      <c r="AT74" s="31">
        <v>19.138807376403214</v>
      </c>
      <c r="AU74" s="31">
        <v>7.1782610997154777</v>
      </c>
      <c r="AV74" s="31">
        <v>3.6487012630865774</v>
      </c>
      <c r="AW74" s="31">
        <v>2.0861229373976573</v>
      </c>
      <c r="AX74" s="31">
        <v>1.3343491589250422</v>
      </c>
      <c r="AY74" s="31">
        <v>2.4422136204185318</v>
      </c>
      <c r="AZ74" s="31">
        <v>0</v>
      </c>
      <c r="BA74" s="31">
        <v>0.32658238672804757</v>
      </c>
      <c r="BB74" s="31">
        <v>0.76583245647263498</v>
      </c>
      <c r="BC74" s="31">
        <v>0.30684920855317976</v>
      </c>
      <c r="BD74" s="31">
        <v>6.082145668756956E-2</v>
      </c>
      <c r="BE74" s="31">
        <v>0.46568811755425116</v>
      </c>
      <c r="BF74" s="31">
        <v>0.45374848551961333</v>
      </c>
      <c r="BG74" s="31">
        <v>0.16513470033962363</v>
      </c>
      <c r="BH74" s="31">
        <v>0.10966531339736607</v>
      </c>
      <c r="BI74" s="31">
        <v>0</v>
      </c>
      <c r="BJ74" s="31">
        <v>0</v>
      </c>
      <c r="BK74" s="31">
        <v>0</v>
      </c>
      <c r="BL74" s="31">
        <v>0</v>
      </c>
      <c r="BM74" s="31">
        <v>0</v>
      </c>
      <c r="BN74" s="31">
        <v>0</v>
      </c>
      <c r="BO74" s="31">
        <v>0</v>
      </c>
      <c r="BP74" s="31">
        <v>0</v>
      </c>
      <c r="BQ74" s="31">
        <v>0</v>
      </c>
      <c r="BR74" s="31">
        <v>0</v>
      </c>
      <c r="BS74" s="31">
        <v>0</v>
      </c>
      <c r="BT74" s="31">
        <v>0</v>
      </c>
      <c r="BU74" s="31">
        <v>0</v>
      </c>
      <c r="BV74" s="31">
        <v>0</v>
      </c>
      <c r="BW74" s="31">
        <v>0</v>
      </c>
    </row>
    <row r="75" spans="2:75" s="15" customFormat="1" x14ac:dyDescent="0.2">
      <c r="B75" s="40" t="s">
        <v>219</v>
      </c>
      <c r="C75" s="40"/>
      <c r="D75" s="31" t="s">
        <v>123</v>
      </c>
      <c r="E75" s="31" t="s">
        <v>123</v>
      </c>
      <c r="F75" s="31" t="s">
        <v>123</v>
      </c>
      <c r="G75" s="31" t="s">
        <v>123</v>
      </c>
      <c r="H75" s="31" t="s">
        <v>123</v>
      </c>
      <c r="I75" s="31" t="s">
        <v>123</v>
      </c>
      <c r="J75" s="31" t="s">
        <v>123</v>
      </c>
      <c r="K75" s="31" t="s">
        <v>123</v>
      </c>
      <c r="L75" s="31" t="s">
        <v>123</v>
      </c>
      <c r="M75" s="31" t="s">
        <v>123</v>
      </c>
      <c r="N75" s="31" t="s">
        <v>123</v>
      </c>
      <c r="O75" s="31" t="s">
        <v>123</v>
      </c>
      <c r="P75" s="31" t="s">
        <v>123</v>
      </c>
      <c r="Q75" s="31" t="s">
        <v>123</v>
      </c>
      <c r="R75" s="31" t="s">
        <v>123</v>
      </c>
      <c r="S75" s="31" t="s">
        <v>123</v>
      </c>
      <c r="T75" s="31" t="s">
        <v>123</v>
      </c>
      <c r="U75" s="31" t="s">
        <v>123</v>
      </c>
      <c r="V75" s="31" t="s">
        <v>123</v>
      </c>
      <c r="W75" s="31" t="s">
        <v>123</v>
      </c>
      <c r="X75" s="31" t="s">
        <v>123</v>
      </c>
      <c r="Y75" s="31" t="s">
        <v>123</v>
      </c>
      <c r="Z75" s="31" t="s">
        <v>123</v>
      </c>
      <c r="AA75" s="31" t="s">
        <v>123</v>
      </c>
      <c r="AB75" s="31" t="s">
        <v>123</v>
      </c>
      <c r="AC75" s="31" t="s">
        <v>123</v>
      </c>
      <c r="AD75" s="31" t="s">
        <v>123</v>
      </c>
      <c r="AE75" s="31" t="s">
        <v>123</v>
      </c>
      <c r="AF75" s="31" t="s">
        <v>123</v>
      </c>
      <c r="AG75" s="31" t="s">
        <v>123</v>
      </c>
      <c r="AH75" s="31">
        <v>0</v>
      </c>
      <c r="AI75" s="31">
        <v>0.23813866479597803</v>
      </c>
      <c r="AJ75" s="31">
        <v>0.20054481604253502</v>
      </c>
      <c r="AK75" s="31">
        <v>0.18277646495767405</v>
      </c>
      <c r="AL75" s="31">
        <v>0.17122201361840447</v>
      </c>
      <c r="AM75" s="31">
        <v>0.16388799485033795</v>
      </c>
      <c r="AN75" s="31">
        <v>0.15493686292408337</v>
      </c>
      <c r="AO75" s="31">
        <v>0.14606999426276535</v>
      </c>
      <c r="AP75" s="31">
        <v>0.14052711466813853</v>
      </c>
      <c r="AQ75" s="31">
        <v>0.1331618977052324</v>
      </c>
      <c r="AR75" s="31">
        <v>0.1248855461085677</v>
      </c>
      <c r="AS75" s="31">
        <v>0.1158611274388972</v>
      </c>
      <c r="AT75" s="31">
        <v>1.7835064184515158E-2</v>
      </c>
      <c r="AU75" s="31">
        <v>0</v>
      </c>
      <c r="AV75" s="31">
        <v>4.1054049781454314</v>
      </c>
      <c r="AW75" s="31">
        <v>0</v>
      </c>
      <c r="AX75" s="31">
        <v>0</v>
      </c>
      <c r="AY75" s="31">
        <v>-1.0471030680081665E-4</v>
      </c>
      <c r="AZ75" s="31">
        <v>0</v>
      </c>
      <c r="BA75" s="31">
        <v>0.93621590525911946</v>
      </c>
      <c r="BB75" s="31">
        <v>0.12287610313433792</v>
      </c>
      <c r="BC75" s="31">
        <v>1.3236937517588072</v>
      </c>
      <c r="BD75" s="31">
        <v>0.32989824495850995</v>
      </c>
      <c r="BE75" s="31">
        <v>0.2410548755866351</v>
      </c>
      <c r="BF75" s="31">
        <v>0.26269649161661834</v>
      </c>
      <c r="BG75" s="31">
        <v>0.1973060606215368</v>
      </c>
      <c r="BH75" s="31">
        <v>0</v>
      </c>
      <c r="BI75" s="31">
        <v>0</v>
      </c>
      <c r="BJ75" s="31">
        <v>-0.17744861871043383</v>
      </c>
      <c r="BK75" s="31">
        <v>0</v>
      </c>
      <c r="BL75" s="31">
        <v>0</v>
      </c>
      <c r="BM75" s="31">
        <v>0</v>
      </c>
      <c r="BN75" s="31">
        <v>0</v>
      </c>
      <c r="BO75" s="31">
        <v>0</v>
      </c>
      <c r="BP75" s="31">
        <v>0</v>
      </c>
      <c r="BQ75" s="31">
        <v>0</v>
      </c>
      <c r="BR75" s="31">
        <v>0</v>
      </c>
      <c r="BS75" s="31">
        <v>0</v>
      </c>
      <c r="BT75" s="31">
        <v>0</v>
      </c>
      <c r="BU75" s="31">
        <v>0</v>
      </c>
      <c r="BV75" s="31">
        <v>0</v>
      </c>
      <c r="BW75" s="31">
        <v>0</v>
      </c>
    </row>
    <row r="76" spans="2:75" s="15" customFormat="1" ht="25.5" customHeight="1" x14ac:dyDescent="0.2">
      <c r="B76" s="58" t="s">
        <v>109</v>
      </c>
      <c r="D76" s="39" t="s">
        <v>123</v>
      </c>
      <c r="E76" s="39" t="s">
        <v>123</v>
      </c>
      <c r="F76" s="39" t="s">
        <v>123</v>
      </c>
      <c r="G76" s="39" t="s">
        <v>123</v>
      </c>
      <c r="H76" s="39" t="s">
        <v>123</v>
      </c>
      <c r="I76" s="39" t="s">
        <v>123</v>
      </c>
      <c r="J76" s="39" t="s">
        <v>123</v>
      </c>
      <c r="K76" s="39" t="s">
        <v>123</v>
      </c>
      <c r="L76" s="39" t="s">
        <v>123</v>
      </c>
      <c r="M76" s="39" t="s">
        <v>123</v>
      </c>
      <c r="N76" s="39" t="s">
        <v>123</v>
      </c>
      <c r="O76" s="39" t="s">
        <v>123</v>
      </c>
      <c r="P76" s="39" t="s">
        <v>123</v>
      </c>
      <c r="Q76" s="39" t="s">
        <v>123</v>
      </c>
      <c r="R76" s="39" t="s">
        <v>123</v>
      </c>
      <c r="S76" s="39" t="s">
        <v>123</v>
      </c>
      <c r="T76" s="39" t="s">
        <v>123</v>
      </c>
      <c r="U76" s="39" t="s">
        <v>123</v>
      </c>
      <c r="V76" s="39" t="s">
        <v>123</v>
      </c>
      <c r="W76" s="39" t="s">
        <v>123</v>
      </c>
      <c r="X76" s="39" t="s">
        <v>123</v>
      </c>
      <c r="Y76" s="39" t="s">
        <v>123</v>
      </c>
      <c r="Z76" s="39" t="s">
        <v>123</v>
      </c>
      <c r="AA76" s="39" t="s">
        <v>123</v>
      </c>
      <c r="AB76" s="39" t="s">
        <v>123</v>
      </c>
      <c r="AC76" s="39" t="s">
        <v>123</v>
      </c>
      <c r="AD76" s="39" t="s">
        <v>123</v>
      </c>
      <c r="AE76" s="39" t="s">
        <v>123</v>
      </c>
      <c r="AF76" s="39" t="s">
        <v>123</v>
      </c>
      <c r="AG76" s="39" t="s">
        <v>123</v>
      </c>
      <c r="AH76" s="39">
        <v>20328.931872527606</v>
      </c>
      <c r="AI76" s="39">
        <v>19102.097965057448</v>
      </c>
      <c r="AJ76" s="39">
        <v>20998.061918569911</v>
      </c>
      <c r="AK76" s="39">
        <v>25338.482108279095</v>
      </c>
      <c r="AL76" s="39">
        <v>28108.590018865354</v>
      </c>
      <c r="AM76" s="39">
        <v>31610.98124310781</v>
      </c>
      <c r="AN76" s="39">
        <v>33121.808925995938</v>
      </c>
      <c r="AO76" s="39">
        <v>34187.278204931972</v>
      </c>
      <c r="AP76" s="39">
        <v>35920.68924136975</v>
      </c>
      <c r="AQ76" s="39">
        <v>34572.180409553359</v>
      </c>
      <c r="AR76" s="39">
        <v>31032.378904567413</v>
      </c>
      <c r="AS76" s="39">
        <v>29632.977629613084</v>
      </c>
      <c r="AT76" s="39">
        <v>31883.433858555141</v>
      </c>
      <c r="AU76" s="39">
        <v>38226.285606376929</v>
      </c>
      <c r="AV76" s="39">
        <v>44704.861884732891</v>
      </c>
      <c r="AW76" s="39">
        <v>48996.855180955543</v>
      </c>
      <c r="AX76" s="39">
        <v>50364.174891866183</v>
      </c>
      <c r="AY76" s="39">
        <v>51582.377532846833</v>
      </c>
      <c r="AZ76" s="39">
        <v>50581.711828069478</v>
      </c>
      <c r="BA76" s="39">
        <v>48488.277069161304</v>
      </c>
      <c r="BB76" s="39">
        <v>47597.686054266778</v>
      </c>
      <c r="BC76" s="39">
        <v>46179.792871992395</v>
      </c>
      <c r="BD76" s="39">
        <v>43855.00299783051</v>
      </c>
      <c r="BE76" s="39">
        <v>44093.595163330283</v>
      </c>
      <c r="BF76" s="39">
        <v>44203.739947817798</v>
      </c>
      <c r="BG76" s="39">
        <v>45025.94165225188</v>
      </c>
      <c r="BH76" s="39">
        <v>44999.724927078671</v>
      </c>
      <c r="BI76" s="39">
        <v>45286.570113114845</v>
      </c>
      <c r="BJ76" s="39">
        <v>45665.879557656575</v>
      </c>
      <c r="BK76" s="39">
        <v>46688.385810616361</v>
      </c>
      <c r="BL76" s="39">
        <v>48451.819478882549</v>
      </c>
      <c r="BM76" s="39">
        <v>54410.755571654001</v>
      </c>
      <c r="BN76" s="39">
        <v>54928.027150174479</v>
      </c>
      <c r="BO76" s="39">
        <v>55879.658109699281</v>
      </c>
      <c r="BP76" s="39">
        <v>57094.191515432649</v>
      </c>
      <c r="BQ76" s="39">
        <v>52682.1440900905</v>
      </c>
      <c r="BR76" s="39">
        <v>52217.248922880346</v>
      </c>
      <c r="BS76" s="39">
        <v>51555.261549112751</v>
      </c>
      <c r="BT76" s="39">
        <v>51356.793775071957</v>
      </c>
      <c r="BU76" s="39">
        <v>51535.434306132476</v>
      </c>
      <c r="BV76" s="39">
        <v>52521.797945933096</v>
      </c>
      <c r="BW76" s="39">
        <v>53290.551833447076</v>
      </c>
    </row>
    <row r="77" spans="2:75" s="15" customFormat="1" ht="12.95" customHeight="1" x14ac:dyDescent="0.2">
      <c r="B77" s="49" t="s">
        <v>108</v>
      </c>
      <c r="D77" s="39" t="s">
        <v>123</v>
      </c>
      <c r="E77" s="39" t="s">
        <v>123</v>
      </c>
      <c r="F77" s="39" t="s">
        <v>123</v>
      </c>
      <c r="G77" s="39" t="s">
        <v>123</v>
      </c>
      <c r="H77" s="39" t="s">
        <v>123</v>
      </c>
      <c r="I77" s="39" t="s">
        <v>123</v>
      </c>
      <c r="J77" s="39" t="s">
        <v>123</v>
      </c>
      <c r="K77" s="39" t="s">
        <v>123</v>
      </c>
      <c r="L77" s="39" t="s">
        <v>123</v>
      </c>
      <c r="M77" s="39" t="s">
        <v>123</v>
      </c>
      <c r="N77" s="39" t="s">
        <v>123</v>
      </c>
      <c r="O77" s="39" t="s">
        <v>123</v>
      </c>
      <c r="P77" s="39" t="s">
        <v>123</v>
      </c>
      <c r="Q77" s="39" t="s">
        <v>123</v>
      </c>
      <c r="R77" s="39" t="s">
        <v>123</v>
      </c>
      <c r="S77" s="39" t="s">
        <v>123</v>
      </c>
      <c r="T77" s="39" t="s">
        <v>123</v>
      </c>
      <c r="U77" s="39" t="s">
        <v>123</v>
      </c>
      <c r="V77" s="39" t="s">
        <v>123</v>
      </c>
      <c r="W77" s="39" t="s">
        <v>123</v>
      </c>
      <c r="X77" s="39" t="s">
        <v>123</v>
      </c>
      <c r="Y77" s="39" t="s">
        <v>123</v>
      </c>
      <c r="Z77" s="39" t="s">
        <v>123</v>
      </c>
      <c r="AA77" s="39" t="s">
        <v>123</v>
      </c>
      <c r="AB77" s="39" t="s">
        <v>123</v>
      </c>
      <c r="AC77" s="39" t="s">
        <v>123</v>
      </c>
      <c r="AD77" s="39" t="s">
        <v>123</v>
      </c>
      <c r="AE77" s="39" t="s">
        <v>123</v>
      </c>
      <c r="AF77" s="39" t="s">
        <v>123</v>
      </c>
      <c r="AG77" s="39" t="s">
        <v>123</v>
      </c>
      <c r="AH77" s="39">
        <v>18926.169000229489</v>
      </c>
      <c r="AI77" s="39">
        <v>17598.339791734776</v>
      </c>
      <c r="AJ77" s="39">
        <v>19400.821837813615</v>
      </c>
      <c r="AK77" s="39">
        <v>23364.206866156226</v>
      </c>
      <c r="AL77" s="39">
        <v>25935.611826875549</v>
      </c>
      <c r="AM77" s="39">
        <v>29250.041002972288</v>
      </c>
      <c r="AN77" s="39">
        <v>30693.80334380519</v>
      </c>
      <c r="AO77" s="39">
        <v>31689.932700832469</v>
      </c>
      <c r="AP77" s="39">
        <v>33245.658297351336</v>
      </c>
      <c r="AQ77" s="39">
        <v>31886.752093316802</v>
      </c>
      <c r="AR77" s="39">
        <v>28769.229042530573</v>
      </c>
      <c r="AS77" s="39">
        <v>27144.205979104925</v>
      </c>
      <c r="AT77" s="39">
        <v>29105.682252849128</v>
      </c>
      <c r="AU77" s="39">
        <v>35753.323303016463</v>
      </c>
      <c r="AV77" s="39">
        <v>41462.615448628756</v>
      </c>
      <c r="AW77" s="39">
        <v>45349.988002702245</v>
      </c>
      <c r="AX77" s="39">
        <v>46391.984178984261</v>
      </c>
      <c r="AY77" s="39">
        <v>47257.046857896945</v>
      </c>
      <c r="AZ77" s="39">
        <v>46007.622263920173</v>
      </c>
      <c r="BA77" s="39">
        <v>43717.003173331315</v>
      </c>
      <c r="BB77" s="39">
        <v>42772.978520115321</v>
      </c>
      <c r="BC77" s="39">
        <v>41854.402418380225</v>
      </c>
      <c r="BD77" s="39">
        <v>41027.494463031246</v>
      </c>
      <c r="BE77" s="39">
        <v>41354.88131243347</v>
      </c>
      <c r="BF77" s="39">
        <v>42147.615136118147</v>
      </c>
      <c r="BG77" s="39">
        <v>42843.150588036588</v>
      </c>
      <c r="BH77" s="39">
        <v>42821.022810356968</v>
      </c>
      <c r="BI77" s="39">
        <v>42918.907355133022</v>
      </c>
      <c r="BJ77" s="39">
        <v>43353.248705465354</v>
      </c>
      <c r="BK77" s="39">
        <v>44391.575792140327</v>
      </c>
      <c r="BL77" s="39">
        <v>46107.668111479354</v>
      </c>
      <c r="BM77" s="39">
        <v>51699.567952819438</v>
      </c>
      <c r="BN77" s="39">
        <v>52081.80644580759</v>
      </c>
      <c r="BO77" s="39">
        <v>53041.836218576216</v>
      </c>
      <c r="BP77" s="39">
        <v>54215.661015229052</v>
      </c>
      <c r="BQ77" s="39">
        <v>52683.98724524118</v>
      </c>
      <c r="BR77" s="39">
        <v>52096.439516107559</v>
      </c>
      <c r="BS77" s="39">
        <v>51585.77656325182</v>
      </c>
      <c r="BT77" s="39">
        <v>51468.831444753814</v>
      </c>
      <c r="BU77" s="39">
        <v>51605.862018944936</v>
      </c>
      <c r="BV77" s="39">
        <v>52419.121198693734</v>
      </c>
      <c r="BW77" s="39">
        <v>53106.980660785615</v>
      </c>
    </row>
    <row r="78" spans="2:75" s="15" customFormat="1" ht="12.95" customHeight="1" x14ac:dyDescent="0.2">
      <c r="B78" s="4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row>
    <row r="79" spans="2:75" s="15" customFormat="1" ht="26.25" customHeight="1" x14ac:dyDescent="0.2">
      <c r="B79" s="38" t="s">
        <v>220</v>
      </c>
      <c r="D79" s="31" t="s">
        <v>123</v>
      </c>
      <c r="E79" s="31" t="s">
        <v>123</v>
      </c>
      <c r="F79" s="31" t="s">
        <v>123</v>
      </c>
      <c r="G79" s="31" t="s">
        <v>123</v>
      </c>
      <c r="H79" s="31" t="s">
        <v>123</v>
      </c>
      <c r="I79" s="31" t="s">
        <v>123</v>
      </c>
      <c r="J79" s="31" t="s">
        <v>123</v>
      </c>
      <c r="K79" s="31" t="s">
        <v>123</v>
      </c>
      <c r="L79" s="31" t="s">
        <v>123</v>
      </c>
      <c r="M79" s="31" t="s">
        <v>123</v>
      </c>
      <c r="N79" s="31" t="s">
        <v>123</v>
      </c>
      <c r="O79" s="31" t="s">
        <v>123</v>
      </c>
      <c r="P79" s="31" t="s">
        <v>123</v>
      </c>
      <c r="Q79" s="31" t="s">
        <v>123</v>
      </c>
      <c r="R79" s="31" t="s">
        <v>123</v>
      </c>
      <c r="S79" s="31" t="s">
        <v>123</v>
      </c>
      <c r="T79" s="31" t="s">
        <v>123</v>
      </c>
      <c r="U79" s="31" t="s">
        <v>123</v>
      </c>
      <c r="V79" s="31" t="s">
        <v>123</v>
      </c>
      <c r="W79" s="31" t="s">
        <v>123</v>
      </c>
      <c r="X79" s="31" t="s">
        <v>123</v>
      </c>
      <c r="Y79" s="31" t="s">
        <v>123</v>
      </c>
      <c r="Z79" s="31" t="s">
        <v>123</v>
      </c>
      <c r="AA79" s="31" t="s">
        <v>123</v>
      </c>
      <c r="AB79" s="31" t="s">
        <v>123</v>
      </c>
      <c r="AC79" s="31" t="s">
        <v>123</v>
      </c>
      <c r="AD79" s="31" t="s">
        <v>123</v>
      </c>
      <c r="AE79" s="31" t="s">
        <v>123</v>
      </c>
      <c r="AF79" s="31" t="s">
        <v>123</v>
      </c>
      <c r="AG79" s="31" t="s">
        <v>123</v>
      </c>
      <c r="AH79" s="31" t="s">
        <v>123</v>
      </c>
      <c r="AI79" s="31" t="s">
        <v>123</v>
      </c>
      <c r="AJ79" s="31" t="s">
        <v>123</v>
      </c>
      <c r="AK79" s="31" t="s">
        <v>123</v>
      </c>
      <c r="AL79" s="31" t="s">
        <v>123</v>
      </c>
      <c r="AM79" s="31" t="s">
        <v>123</v>
      </c>
      <c r="AN79" s="31" t="s">
        <v>123</v>
      </c>
      <c r="AO79" s="31" t="s">
        <v>123</v>
      </c>
      <c r="AP79" s="31" t="s">
        <v>123</v>
      </c>
      <c r="AQ79" s="31" t="s">
        <v>123</v>
      </c>
      <c r="AR79" s="31" t="s">
        <v>123</v>
      </c>
      <c r="AS79" s="31" t="s">
        <v>123</v>
      </c>
      <c r="AT79" s="31" t="s">
        <v>123</v>
      </c>
      <c r="AU79" s="31" t="s">
        <v>123</v>
      </c>
      <c r="AV79" s="31" t="s">
        <v>123</v>
      </c>
      <c r="AW79" s="31" t="s">
        <v>123</v>
      </c>
      <c r="AX79" s="31" t="s">
        <v>123</v>
      </c>
      <c r="AY79" s="31" t="s">
        <v>123</v>
      </c>
      <c r="AZ79" s="31" t="s">
        <v>123</v>
      </c>
      <c r="BA79" s="31" t="s">
        <v>123</v>
      </c>
      <c r="BB79" s="31" t="s">
        <v>123</v>
      </c>
      <c r="BC79" s="31" t="s">
        <v>123</v>
      </c>
      <c r="BD79" s="31" t="s">
        <v>123</v>
      </c>
      <c r="BE79" s="31" t="s">
        <v>123</v>
      </c>
      <c r="BF79" s="31" t="s">
        <v>123</v>
      </c>
      <c r="BG79" s="31" t="s">
        <v>123</v>
      </c>
      <c r="BH79" s="31" t="s">
        <v>123</v>
      </c>
      <c r="BI79" s="31" t="s">
        <v>123</v>
      </c>
      <c r="BJ79" s="31" t="s">
        <v>123</v>
      </c>
      <c r="BK79" s="31" t="s">
        <v>123</v>
      </c>
      <c r="BL79" s="31" t="s">
        <v>123</v>
      </c>
      <c r="BM79" s="31" t="s">
        <v>123</v>
      </c>
      <c r="BN79" s="31" t="s">
        <v>123</v>
      </c>
      <c r="BO79" s="31" t="s">
        <v>123</v>
      </c>
      <c r="BP79" s="31" t="s">
        <v>123</v>
      </c>
      <c r="BQ79" s="31" t="s">
        <v>123</v>
      </c>
      <c r="BR79" s="31" t="s">
        <v>123</v>
      </c>
      <c r="BS79" s="31" t="s">
        <v>123</v>
      </c>
      <c r="BT79" s="31" t="s">
        <v>123</v>
      </c>
      <c r="BU79" s="31" t="s">
        <v>123</v>
      </c>
      <c r="BV79" s="31" t="s">
        <v>123</v>
      </c>
      <c r="BW79" s="31" t="s">
        <v>123</v>
      </c>
    </row>
    <row r="80" spans="2:75" s="15" customFormat="1" ht="12.95" customHeight="1" x14ac:dyDescent="0.2">
      <c r="B80" s="15" t="s">
        <v>124</v>
      </c>
      <c r="D80" s="31" t="s">
        <v>123</v>
      </c>
      <c r="E80" s="31" t="s">
        <v>123</v>
      </c>
      <c r="F80" s="31" t="s">
        <v>123</v>
      </c>
      <c r="G80" s="31" t="s">
        <v>123</v>
      </c>
      <c r="H80" s="31" t="s">
        <v>123</v>
      </c>
      <c r="I80" s="31" t="s">
        <v>123</v>
      </c>
      <c r="J80" s="31" t="s">
        <v>123</v>
      </c>
      <c r="K80" s="31" t="s">
        <v>123</v>
      </c>
      <c r="L80" s="31" t="s">
        <v>123</v>
      </c>
      <c r="M80" s="31" t="s">
        <v>123</v>
      </c>
      <c r="N80" s="31" t="s">
        <v>123</v>
      </c>
      <c r="O80" s="31" t="s">
        <v>123</v>
      </c>
      <c r="P80" s="31" t="s">
        <v>123</v>
      </c>
      <c r="Q80" s="31" t="s">
        <v>123</v>
      </c>
      <c r="R80" s="31" t="s">
        <v>123</v>
      </c>
      <c r="S80" s="31" t="s">
        <v>123</v>
      </c>
      <c r="T80" s="31" t="s">
        <v>123</v>
      </c>
      <c r="U80" s="31" t="s">
        <v>123</v>
      </c>
      <c r="V80" s="31" t="s">
        <v>123</v>
      </c>
      <c r="W80" s="31" t="s">
        <v>123</v>
      </c>
      <c r="X80" s="31" t="s">
        <v>123</v>
      </c>
      <c r="Y80" s="31" t="s">
        <v>123</v>
      </c>
      <c r="Z80" s="31" t="s">
        <v>123</v>
      </c>
      <c r="AA80" s="31" t="s">
        <v>123</v>
      </c>
      <c r="AB80" s="31" t="s">
        <v>123</v>
      </c>
      <c r="AC80" s="31" t="s">
        <v>123</v>
      </c>
      <c r="AD80" s="31" t="s">
        <v>123</v>
      </c>
      <c r="AE80" s="31" t="s">
        <v>123</v>
      </c>
      <c r="AF80" s="31" t="s">
        <v>123</v>
      </c>
      <c r="AG80" s="31" t="s">
        <v>123</v>
      </c>
      <c r="AH80" s="31">
        <v>425.06333367772129</v>
      </c>
      <c r="AI80" s="31">
        <v>439.03621456251841</v>
      </c>
      <c r="AJ80" s="31">
        <v>499.67856047145233</v>
      </c>
      <c r="AK80" s="31">
        <v>588.69739210638056</v>
      </c>
      <c r="AL80" s="31">
        <v>688.06406927071293</v>
      </c>
      <c r="AM80" s="31">
        <v>830.37600535357649</v>
      </c>
      <c r="AN80" s="31">
        <v>934.93311617096754</v>
      </c>
      <c r="AO80" s="31">
        <v>1071.0657727068749</v>
      </c>
      <c r="AP80" s="31">
        <v>1180.8859340246911</v>
      </c>
      <c r="AQ80" s="31">
        <v>1307.1013452067173</v>
      </c>
      <c r="AR80" s="31">
        <v>1394.1741157399974</v>
      </c>
      <c r="AS80" s="31">
        <v>1515.4764666075689</v>
      </c>
      <c r="AT80" s="31">
        <v>1686.8454272695606</v>
      </c>
      <c r="AU80" s="31">
        <v>2002.2738692194209</v>
      </c>
      <c r="AV80" s="31">
        <v>2552.0767879208274</v>
      </c>
      <c r="AW80" s="31">
        <v>2878.9795352059455</v>
      </c>
      <c r="AX80" s="31">
        <v>3110.3361946999048</v>
      </c>
      <c r="AY80" s="31">
        <v>3378.6962936978348</v>
      </c>
      <c r="AZ80" s="31">
        <v>3535.0502367413251</v>
      </c>
      <c r="BA80" s="31">
        <v>3659.5370779470663</v>
      </c>
      <c r="BB80" s="31">
        <v>3829.1265625657647</v>
      </c>
      <c r="BC80" s="31">
        <v>3991.5906603721191</v>
      </c>
      <c r="BD80" s="31">
        <v>4084.8809979097105</v>
      </c>
      <c r="BE80" s="31">
        <v>4254.455508448933</v>
      </c>
      <c r="BF80" s="31">
        <v>4312.8379451120645</v>
      </c>
      <c r="BG80" s="31">
        <v>4495.102486057428</v>
      </c>
      <c r="BH80" s="31">
        <v>4630.6317239330629</v>
      </c>
      <c r="BI80" s="31">
        <v>4812.0321269221686</v>
      </c>
      <c r="BJ80" s="31">
        <v>4953.9916170409288</v>
      </c>
      <c r="BK80" s="31">
        <v>5155.3746218773176</v>
      </c>
      <c r="BL80" s="31">
        <v>5357.6936823600718</v>
      </c>
      <c r="BM80" s="31">
        <v>5632.3814616930695</v>
      </c>
      <c r="BN80" s="31">
        <v>5611.1146341050116</v>
      </c>
      <c r="BO80" s="31">
        <v>5630.2248155320858</v>
      </c>
      <c r="BP80" s="31">
        <v>5679.1693799981358</v>
      </c>
      <c r="BQ80" s="31">
        <v>5458.7005596763947</v>
      </c>
      <c r="BR80" s="31">
        <v>5422.5817932125965</v>
      </c>
      <c r="BS80" s="31">
        <v>5386.1019809386089</v>
      </c>
      <c r="BT80" s="31">
        <v>5363.4648354690426</v>
      </c>
      <c r="BU80" s="31">
        <v>5407.1957100741502</v>
      </c>
      <c r="BV80" s="31">
        <v>5460.6755729842416</v>
      </c>
      <c r="BW80" s="31">
        <v>5524.2073963411503</v>
      </c>
    </row>
    <row r="81" spans="2:75" s="15" customFormat="1" ht="12.95" customHeight="1" x14ac:dyDescent="0.2">
      <c r="B81" s="15" t="s">
        <v>204</v>
      </c>
      <c r="D81" s="31" t="s">
        <v>123</v>
      </c>
      <c r="E81" s="31" t="s">
        <v>123</v>
      </c>
      <c r="F81" s="31" t="s">
        <v>123</v>
      </c>
      <c r="G81" s="31" t="s">
        <v>123</v>
      </c>
      <c r="H81" s="31" t="s">
        <v>123</v>
      </c>
      <c r="I81" s="31" t="s">
        <v>123</v>
      </c>
      <c r="J81" s="31" t="s">
        <v>123</v>
      </c>
      <c r="K81" s="31" t="s">
        <v>123</v>
      </c>
      <c r="L81" s="31" t="s">
        <v>123</v>
      </c>
      <c r="M81" s="31" t="s">
        <v>123</v>
      </c>
      <c r="N81" s="31" t="s">
        <v>123</v>
      </c>
      <c r="O81" s="31" t="s">
        <v>123</v>
      </c>
      <c r="P81" s="31" t="s">
        <v>123</v>
      </c>
      <c r="Q81" s="31" t="s">
        <v>123</v>
      </c>
      <c r="R81" s="31" t="s">
        <v>123</v>
      </c>
      <c r="S81" s="31" t="s">
        <v>123</v>
      </c>
      <c r="T81" s="31" t="s">
        <v>123</v>
      </c>
      <c r="U81" s="31" t="s">
        <v>123</v>
      </c>
      <c r="V81" s="31" t="s">
        <v>123</v>
      </c>
      <c r="W81" s="31" t="s">
        <v>123</v>
      </c>
      <c r="X81" s="31" t="s">
        <v>123</v>
      </c>
      <c r="Y81" s="31" t="s">
        <v>123</v>
      </c>
      <c r="Z81" s="31" t="s">
        <v>123</v>
      </c>
      <c r="AA81" s="31" t="s">
        <v>123</v>
      </c>
      <c r="AB81" s="31" t="s">
        <v>123</v>
      </c>
      <c r="AC81" s="31" t="s">
        <v>123</v>
      </c>
      <c r="AD81" s="31" t="s">
        <v>123</v>
      </c>
      <c r="AE81" s="31" t="s">
        <v>123</v>
      </c>
      <c r="AF81" s="31" t="s">
        <v>123</v>
      </c>
      <c r="AG81" s="31" t="s">
        <v>123</v>
      </c>
      <c r="AH81" s="31">
        <v>332.49128459338198</v>
      </c>
      <c r="AI81" s="31">
        <v>283.02735737204341</v>
      </c>
      <c r="AJ81" s="31">
        <v>271.45219271352869</v>
      </c>
      <c r="AK81" s="31">
        <v>269.0144619415529</v>
      </c>
      <c r="AL81" s="31">
        <v>245.62179013280465</v>
      </c>
      <c r="AM81" s="31">
        <v>258.21470685072859</v>
      </c>
      <c r="AN81" s="31">
        <v>244.12750744012209</v>
      </c>
      <c r="AO81" s="31">
        <v>243.2416984539025</v>
      </c>
      <c r="AP81" s="31">
        <v>235.47786130319886</v>
      </c>
      <c r="AQ81" s="31">
        <v>231.57365096530063</v>
      </c>
      <c r="AR81" s="31">
        <v>224.38560204398792</v>
      </c>
      <c r="AS81" s="31">
        <v>235.91621340191463</v>
      </c>
      <c r="AT81" s="31">
        <v>203.54104661666739</v>
      </c>
      <c r="AU81" s="31">
        <v>247.6301739043424</v>
      </c>
      <c r="AV81" s="31">
        <v>259.15018939152986</v>
      </c>
      <c r="AW81" s="31">
        <v>267.45412006936294</v>
      </c>
      <c r="AX81" s="31">
        <v>258.21212092030657</v>
      </c>
      <c r="AY81" s="31">
        <v>253.54315804142641</v>
      </c>
      <c r="AZ81" s="31">
        <v>223.60560196372234</v>
      </c>
      <c r="BA81" s="31">
        <v>202.46932989285003</v>
      </c>
      <c r="BB81" s="31">
        <v>192.18595985138185</v>
      </c>
      <c r="BC81" s="31">
        <v>182.59389655724709</v>
      </c>
      <c r="BD81" s="31">
        <v>165.84340287797255</v>
      </c>
      <c r="BE81" s="31">
        <v>169.17071276288857</v>
      </c>
      <c r="BF81" s="31">
        <v>171.4126331096416</v>
      </c>
      <c r="BG81" s="31">
        <v>158.79706494734555</v>
      </c>
      <c r="BH81" s="31">
        <v>149.41552039361468</v>
      </c>
      <c r="BI81" s="31">
        <v>135.01270468638296</v>
      </c>
      <c r="BJ81" s="31">
        <v>117.47825275230362</v>
      </c>
      <c r="BK81" s="31">
        <v>91.564196420648386</v>
      </c>
      <c r="BL81" s="31">
        <v>73.999672090708941</v>
      </c>
      <c r="BM81" s="31">
        <v>56.788236768632736</v>
      </c>
      <c r="BN81" s="31">
        <v>61.825755041109979</v>
      </c>
      <c r="BO81" s="31">
        <v>45.270654637736016</v>
      </c>
      <c r="BP81" s="31">
        <v>33.934544956862069</v>
      </c>
      <c r="BQ81" s="31">
        <v>22.64720095250275</v>
      </c>
      <c r="BR81" s="31">
        <v>19.022720985820968</v>
      </c>
      <c r="BS81" s="31">
        <v>11.979597853588311</v>
      </c>
      <c r="BT81" s="31">
        <v>8.5590003924676719</v>
      </c>
      <c r="BU81" s="31">
        <v>1.5909327236952095</v>
      </c>
      <c r="BV81" s="31">
        <v>0.13392179824343411</v>
      </c>
      <c r="BW81" s="31">
        <v>0</v>
      </c>
    </row>
    <row r="82" spans="2:75" s="15" customFormat="1" ht="12.95" customHeight="1" x14ac:dyDescent="0.2">
      <c r="B82" s="56" t="s">
        <v>205</v>
      </c>
      <c r="D82" s="31" t="s">
        <v>123</v>
      </c>
      <c r="E82" s="31" t="s">
        <v>123</v>
      </c>
      <c r="F82" s="31" t="s">
        <v>123</v>
      </c>
      <c r="G82" s="31" t="s">
        <v>123</v>
      </c>
      <c r="H82" s="31" t="s">
        <v>123</v>
      </c>
      <c r="I82" s="31" t="s">
        <v>123</v>
      </c>
      <c r="J82" s="31" t="s">
        <v>123</v>
      </c>
      <c r="K82" s="31" t="s">
        <v>123</v>
      </c>
      <c r="L82" s="31" t="s">
        <v>123</v>
      </c>
      <c r="M82" s="31" t="s">
        <v>123</v>
      </c>
      <c r="N82" s="31" t="s">
        <v>123</v>
      </c>
      <c r="O82" s="31" t="s">
        <v>123</v>
      </c>
      <c r="P82" s="31" t="s">
        <v>123</v>
      </c>
      <c r="Q82" s="31" t="s">
        <v>123</v>
      </c>
      <c r="R82" s="31" t="s">
        <v>123</v>
      </c>
      <c r="S82" s="31" t="s">
        <v>123</v>
      </c>
      <c r="T82" s="31" t="s">
        <v>123</v>
      </c>
      <c r="U82" s="31" t="s">
        <v>123</v>
      </c>
      <c r="V82" s="31" t="s">
        <v>123</v>
      </c>
      <c r="W82" s="31" t="s">
        <v>123</v>
      </c>
      <c r="X82" s="31" t="s">
        <v>123</v>
      </c>
      <c r="Y82" s="31" t="s">
        <v>123</v>
      </c>
      <c r="Z82" s="31" t="s">
        <v>123</v>
      </c>
      <c r="AA82" s="31" t="s">
        <v>123</v>
      </c>
      <c r="AB82" s="31" t="s">
        <v>123</v>
      </c>
      <c r="AC82" s="31" t="s">
        <v>123</v>
      </c>
      <c r="AD82" s="31" t="s">
        <v>123</v>
      </c>
      <c r="AE82" s="31" t="s">
        <v>123</v>
      </c>
      <c r="AF82" s="31" t="s">
        <v>123</v>
      </c>
      <c r="AG82" s="31" t="s">
        <v>123</v>
      </c>
      <c r="AH82" s="31">
        <v>332.49128459338198</v>
      </c>
      <c r="AI82" s="31">
        <v>283.02465674491134</v>
      </c>
      <c r="AJ82" s="31">
        <v>271.37232335964626</v>
      </c>
      <c r="AK82" s="31">
        <v>268.73033047490412</v>
      </c>
      <c r="AL82" s="31">
        <v>245.00180746466089</v>
      </c>
      <c r="AM82" s="31">
        <v>256.97840120364333</v>
      </c>
      <c r="AN82" s="31">
        <v>242.06412221791416</v>
      </c>
      <c r="AO82" s="31">
        <v>239.60149776242432</v>
      </c>
      <c r="AP82" s="31">
        <v>230.58573522333046</v>
      </c>
      <c r="AQ82" s="31">
        <v>225.070718737769</v>
      </c>
      <c r="AR82" s="31">
        <v>215.84401723675811</v>
      </c>
      <c r="AS82" s="31">
        <v>222.54762177434958</v>
      </c>
      <c r="AT82" s="31">
        <v>187.63839886882985</v>
      </c>
      <c r="AU82" s="31">
        <v>223.16473743510494</v>
      </c>
      <c r="AV82" s="31">
        <v>228.7420689811583</v>
      </c>
      <c r="AW82" s="31">
        <v>232.53014336330673</v>
      </c>
      <c r="AX82" s="31">
        <v>222.05414403611758</v>
      </c>
      <c r="AY82" s="31">
        <v>212.09329312521234</v>
      </c>
      <c r="AZ82" s="31">
        <v>181.93133049367313</v>
      </c>
      <c r="BA82" s="31">
        <v>163.25724618867503</v>
      </c>
      <c r="BB82" s="31">
        <v>151.74472795154108</v>
      </c>
      <c r="BC82" s="31">
        <v>141.53405906547147</v>
      </c>
      <c r="BD82" s="31">
        <v>126.43546328036557</v>
      </c>
      <c r="BE82" s="31">
        <v>128.3708971142583</v>
      </c>
      <c r="BF82" s="31">
        <v>130.20900942076662</v>
      </c>
      <c r="BG82" s="31">
        <v>114.96969731856733</v>
      </c>
      <c r="BH82" s="31">
        <v>106.71789785672985</v>
      </c>
      <c r="BI82" s="31">
        <v>96.183327042709806</v>
      </c>
      <c r="BJ82" s="31">
        <v>82.599274038012737</v>
      </c>
      <c r="BK82" s="31">
        <v>61.491922340535652</v>
      </c>
      <c r="BL82" s="31">
        <v>50.208803930031721</v>
      </c>
      <c r="BM82" s="31">
        <v>38.778903431073942</v>
      </c>
      <c r="BN82" s="31">
        <v>47.653371999095967</v>
      </c>
      <c r="BO82" s="31">
        <v>36.336856144010007</v>
      </c>
      <c r="BP82" s="31">
        <v>26.494449499613633</v>
      </c>
      <c r="BQ82" s="31">
        <v>18.427736328136604</v>
      </c>
      <c r="BR82" s="31">
        <v>15.875996139189674</v>
      </c>
      <c r="BS82" s="31">
        <v>9.2146548405295494</v>
      </c>
      <c r="BT82" s="31">
        <v>6.0914184214631071</v>
      </c>
      <c r="BU82" s="31">
        <v>1.5909327236952095</v>
      </c>
      <c r="BV82" s="31">
        <v>0.13392179824343411</v>
      </c>
      <c r="BW82" s="31">
        <v>0</v>
      </c>
    </row>
    <row r="83" spans="2:75" s="15" customFormat="1" ht="12.95" customHeight="1" x14ac:dyDescent="0.2">
      <c r="B83" s="56" t="s">
        <v>206</v>
      </c>
      <c r="D83" s="31" t="s">
        <v>123</v>
      </c>
      <c r="E83" s="31" t="s">
        <v>123</v>
      </c>
      <c r="F83" s="31" t="s">
        <v>123</v>
      </c>
      <c r="G83" s="31" t="s">
        <v>123</v>
      </c>
      <c r="H83" s="31" t="s">
        <v>123</v>
      </c>
      <c r="I83" s="31" t="s">
        <v>123</v>
      </c>
      <c r="J83" s="31" t="s">
        <v>123</v>
      </c>
      <c r="K83" s="31" t="s">
        <v>123</v>
      </c>
      <c r="L83" s="31" t="s">
        <v>123</v>
      </c>
      <c r="M83" s="31" t="s">
        <v>123</v>
      </c>
      <c r="N83" s="31" t="s">
        <v>123</v>
      </c>
      <c r="O83" s="31" t="s">
        <v>123</v>
      </c>
      <c r="P83" s="31" t="s">
        <v>123</v>
      </c>
      <c r="Q83" s="31" t="s">
        <v>123</v>
      </c>
      <c r="R83" s="31" t="s">
        <v>123</v>
      </c>
      <c r="S83" s="31" t="s">
        <v>123</v>
      </c>
      <c r="T83" s="31" t="s">
        <v>123</v>
      </c>
      <c r="U83" s="31" t="s">
        <v>123</v>
      </c>
      <c r="V83" s="31" t="s">
        <v>123</v>
      </c>
      <c r="W83" s="31" t="s">
        <v>123</v>
      </c>
      <c r="X83" s="31" t="s">
        <v>123</v>
      </c>
      <c r="Y83" s="31" t="s">
        <v>123</v>
      </c>
      <c r="Z83" s="31" t="s">
        <v>123</v>
      </c>
      <c r="AA83" s="31" t="s">
        <v>123</v>
      </c>
      <c r="AB83" s="31" t="s">
        <v>123</v>
      </c>
      <c r="AC83" s="31" t="s">
        <v>123</v>
      </c>
      <c r="AD83" s="31" t="s">
        <v>123</v>
      </c>
      <c r="AE83" s="31" t="s">
        <v>123</v>
      </c>
      <c r="AF83" s="31" t="s">
        <v>123</v>
      </c>
      <c r="AG83" s="31" t="s">
        <v>123</v>
      </c>
      <c r="AH83" s="31">
        <v>0</v>
      </c>
      <c r="AI83" s="31">
        <v>2.7006271320964437E-3</v>
      </c>
      <c r="AJ83" s="31">
        <v>7.9869353882414562E-2</v>
      </c>
      <c r="AK83" s="31">
        <v>0.28413146664875405</v>
      </c>
      <c r="AL83" s="31">
        <v>0.61998266814373504</v>
      </c>
      <c r="AM83" s="31">
        <v>1.2363056470852927</v>
      </c>
      <c r="AN83" s="31">
        <v>2.0633852222079199</v>
      </c>
      <c r="AO83" s="31">
        <v>3.6402006914781695</v>
      </c>
      <c r="AP83" s="31">
        <v>4.8921260798684161</v>
      </c>
      <c r="AQ83" s="31">
        <v>6.5029322275316437</v>
      </c>
      <c r="AR83" s="31">
        <v>8.5415848072298246</v>
      </c>
      <c r="AS83" s="31">
        <v>13.368591627565063</v>
      </c>
      <c r="AT83" s="31">
        <v>15.902647747837541</v>
      </c>
      <c r="AU83" s="31">
        <v>24.465436469237485</v>
      </c>
      <c r="AV83" s="31">
        <v>30.408120410371566</v>
      </c>
      <c r="AW83" s="31">
        <v>34.92397670605618</v>
      </c>
      <c r="AX83" s="31">
        <v>36.157976884189004</v>
      </c>
      <c r="AY83" s="31">
        <v>41.449864916214089</v>
      </c>
      <c r="AZ83" s="31">
        <v>41.674271470049185</v>
      </c>
      <c r="BA83" s="31">
        <v>39.212083704175022</v>
      </c>
      <c r="BB83" s="31">
        <v>40.441231899840759</v>
      </c>
      <c r="BC83" s="31">
        <v>41.059837491775625</v>
      </c>
      <c r="BD83" s="31">
        <v>39.407939597606983</v>
      </c>
      <c r="BE83" s="31">
        <v>40.799815648630286</v>
      </c>
      <c r="BF83" s="31">
        <v>41.20362368887497</v>
      </c>
      <c r="BG83" s="31">
        <v>43.827367628778234</v>
      </c>
      <c r="BH83" s="31">
        <v>42.697622536884843</v>
      </c>
      <c r="BI83" s="31">
        <v>38.829377643673148</v>
      </c>
      <c r="BJ83" s="31">
        <v>34.878978714290874</v>
      </c>
      <c r="BK83" s="31">
        <v>30.072274080112724</v>
      </c>
      <c r="BL83" s="31">
        <v>23.790868160677228</v>
      </c>
      <c r="BM83" s="31">
        <v>18.00933333755879</v>
      </c>
      <c r="BN83" s="31">
        <v>14.172383042014006</v>
      </c>
      <c r="BO83" s="31">
        <v>8.9337984937260053</v>
      </c>
      <c r="BP83" s="31">
        <v>7.4400954572484377</v>
      </c>
      <c r="BQ83" s="31">
        <v>4.2194646243661467</v>
      </c>
      <c r="BR83" s="31">
        <v>3.1467248466312925</v>
      </c>
      <c r="BS83" s="31">
        <v>2.7649430130587618</v>
      </c>
      <c r="BT83" s="31">
        <v>2.4675819710045661</v>
      </c>
      <c r="BU83" s="31">
        <v>0</v>
      </c>
      <c r="BV83" s="31">
        <v>0</v>
      </c>
      <c r="BW83" s="31">
        <v>0</v>
      </c>
    </row>
    <row r="84" spans="2:75" s="15" customFormat="1" ht="12.95" customHeight="1" x14ac:dyDescent="0.2">
      <c r="B84" s="15" t="s">
        <v>125</v>
      </c>
      <c r="D84" s="31" t="s">
        <v>123</v>
      </c>
      <c r="E84" s="31" t="s">
        <v>123</v>
      </c>
      <c r="F84" s="31" t="s">
        <v>123</v>
      </c>
      <c r="G84" s="31" t="s">
        <v>123</v>
      </c>
      <c r="H84" s="31" t="s">
        <v>123</v>
      </c>
      <c r="I84" s="31" t="s">
        <v>123</v>
      </c>
      <c r="J84" s="31" t="s">
        <v>123</v>
      </c>
      <c r="K84" s="31" t="s">
        <v>123</v>
      </c>
      <c r="L84" s="31" t="s">
        <v>123</v>
      </c>
      <c r="M84" s="31" t="s">
        <v>123</v>
      </c>
      <c r="N84" s="31" t="s">
        <v>123</v>
      </c>
      <c r="O84" s="31" t="s">
        <v>123</v>
      </c>
      <c r="P84" s="31" t="s">
        <v>123</v>
      </c>
      <c r="Q84" s="31" t="s">
        <v>123</v>
      </c>
      <c r="R84" s="31" t="s">
        <v>123</v>
      </c>
      <c r="S84" s="31" t="s">
        <v>123</v>
      </c>
      <c r="T84" s="31" t="s">
        <v>123</v>
      </c>
      <c r="U84" s="31" t="s">
        <v>123</v>
      </c>
      <c r="V84" s="31" t="s">
        <v>123</v>
      </c>
      <c r="W84" s="31" t="s">
        <v>123</v>
      </c>
      <c r="X84" s="31" t="s">
        <v>123</v>
      </c>
      <c r="Y84" s="31" t="s">
        <v>123</v>
      </c>
      <c r="Z84" s="31" t="s">
        <v>123</v>
      </c>
      <c r="AA84" s="31" t="s">
        <v>123</v>
      </c>
      <c r="AB84" s="31" t="s">
        <v>123</v>
      </c>
      <c r="AC84" s="31" t="s">
        <v>123</v>
      </c>
      <c r="AD84" s="31" t="s">
        <v>123</v>
      </c>
      <c r="AE84" s="31" t="s">
        <v>123</v>
      </c>
      <c r="AF84" s="31" t="s">
        <v>123</v>
      </c>
      <c r="AG84" s="31" t="s">
        <v>123</v>
      </c>
      <c r="AH84" s="31">
        <v>0</v>
      </c>
      <c r="AI84" s="31">
        <v>0</v>
      </c>
      <c r="AJ84" s="31">
        <v>0</v>
      </c>
      <c r="AK84" s="31">
        <v>0</v>
      </c>
      <c r="AL84" s="31">
        <v>0</v>
      </c>
      <c r="AM84" s="31">
        <v>0</v>
      </c>
      <c r="AN84" s="31">
        <v>0</v>
      </c>
      <c r="AO84" s="31">
        <v>0</v>
      </c>
      <c r="AP84" s="31">
        <v>0</v>
      </c>
      <c r="AQ84" s="31">
        <v>0</v>
      </c>
      <c r="AR84" s="31">
        <v>0</v>
      </c>
      <c r="AS84" s="31">
        <v>0</v>
      </c>
      <c r="AT84" s="31">
        <v>0</v>
      </c>
      <c r="AU84" s="31">
        <v>24.728324154344609</v>
      </c>
      <c r="AV84" s="31">
        <v>28.459580706850051</v>
      </c>
      <c r="AW84" s="31">
        <v>35.303904236647043</v>
      </c>
      <c r="AX84" s="31">
        <v>41.638012821478505</v>
      </c>
      <c r="AY84" s="31">
        <v>47.981093385865059</v>
      </c>
      <c r="AZ84" s="31">
        <v>54.005036694551322</v>
      </c>
      <c r="BA84" s="31">
        <v>53.26292509039466</v>
      </c>
      <c r="BB84" s="31">
        <v>54.884457405754361</v>
      </c>
      <c r="BC84" s="31">
        <v>54.253837408281896</v>
      </c>
      <c r="BD84" s="31">
        <v>79.187078167203367</v>
      </c>
      <c r="BE84" s="31">
        <v>83.401880070171956</v>
      </c>
      <c r="BF84" s="31">
        <v>60.778415560390314</v>
      </c>
      <c r="BG84" s="31">
        <v>47.061203714993447</v>
      </c>
      <c r="BH84" s="31">
        <v>48.419126646202599</v>
      </c>
      <c r="BI84" s="31">
        <v>43.683258143686665</v>
      </c>
      <c r="BJ84" s="31">
        <v>46.834325884846834</v>
      </c>
      <c r="BK84" s="31">
        <v>51.372797741611116</v>
      </c>
      <c r="BL84" s="31">
        <v>52.863014222560153</v>
      </c>
      <c r="BM84" s="31">
        <v>53.727075110549102</v>
      </c>
      <c r="BN84" s="31">
        <v>49.033818636690505</v>
      </c>
      <c r="BO84" s="31">
        <v>43.82094154680177</v>
      </c>
      <c r="BP84" s="31">
        <v>46.669113398290762</v>
      </c>
      <c r="BQ84" s="31">
        <v>47.316398941784783</v>
      </c>
      <c r="BR84" s="31">
        <v>44.629999810412166</v>
      </c>
      <c r="BS84" s="31">
        <v>44.712957895293997</v>
      </c>
      <c r="BT84" s="31">
        <v>43.748019008646381</v>
      </c>
      <c r="BU84" s="31">
        <v>42.768477899426863</v>
      </c>
      <c r="BV84" s="31">
        <v>36.85101692746759</v>
      </c>
      <c r="BW84" s="31">
        <v>27.796983415652765</v>
      </c>
    </row>
    <row r="85" spans="2:75" s="15" customFormat="1" x14ac:dyDescent="0.2">
      <c r="B85" s="15" t="s">
        <v>221</v>
      </c>
      <c r="D85" s="31" t="s">
        <v>123</v>
      </c>
      <c r="E85" s="31" t="s">
        <v>123</v>
      </c>
      <c r="F85" s="31" t="s">
        <v>123</v>
      </c>
      <c r="G85" s="31" t="s">
        <v>123</v>
      </c>
      <c r="H85" s="31" t="s">
        <v>123</v>
      </c>
      <c r="I85" s="31" t="s">
        <v>123</v>
      </c>
      <c r="J85" s="31" t="s">
        <v>123</v>
      </c>
      <c r="K85" s="31" t="s">
        <v>123</v>
      </c>
      <c r="L85" s="31" t="s">
        <v>123</v>
      </c>
      <c r="M85" s="31" t="s">
        <v>123</v>
      </c>
      <c r="N85" s="31" t="s">
        <v>123</v>
      </c>
      <c r="O85" s="31" t="s">
        <v>123</v>
      </c>
      <c r="P85" s="31" t="s">
        <v>123</v>
      </c>
      <c r="Q85" s="31" t="s">
        <v>123</v>
      </c>
      <c r="R85" s="31" t="s">
        <v>123</v>
      </c>
      <c r="S85" s="31" t="s">
        <v>123</v>
      </c>
      <c r="T85" s="31" t="s">
        <v>123</v>
      </c>
      <c r="U85" s="31" t="s">
        <v>123</v>
      </c>
      <c r="V85" s="31" t="s">
        <v>123</v>
      </c>
      <c r="W85" s="31" t="s">
        <v>123</v>
      </c>
      <c r="X85" s="31" t="s">
        <v>123</v>
      </c>
      <c r="Y85" s="31" t="s">
        <v>123</v>
      </c>
      <c r="Z85" s="31" t="s">
        <v>123</v>
      </c>
      <c r="AA85" s="31" t="s">
        <v>123</v>
      </c>
      <c r="AB85" s="31" t="s">
        <v>123</v>
      </c>
      <c r="AC85" s="31" t="s">
        <v>123</v>
      </c>
      <c r="AD85" s="31" t="s">
        <v>123</v>
      </c>
      <c r="AE85" s="31" t="s">
        <v>123</v>
      </c>
      <c r="AF85" s="31" t="s">
        <v>123</v>
      </c>
      <c r="AG85" s="31" t="s">
        <v>123</v>
      </c>
      <c r="AH85" s="31">
        <v>444.53416996317014</v>
      </c>
      <c r="AI85" s="31">
        <v>381.02186367356484</v>
      </c>
      <c r="AJ85" s="31">
        <v>327.55653286947387</v>
      </c>
      <c r="AK85" s="31">
        <v>307.67371601208464</v>
      </c>
      <c r="AL85" s="31">
        <v>291.07742315128763</v>
      </c>
      <c r="AM85" s="31">
        <v>281.34105782641348</v>
      </c>
      <c r="AN85" s="31">
        <v>271.1395101171459</v>
      </c>
      <c r="AO85" s="31">
        <v>255.62248995983936</v>
      </c>
      <c r="AP85" s="31">
        <v>250.60668782484706</v>
      </c>
      <c r="AQ85" s="31">
        <v>237.47205090766448</v>
      </c>
      <c r="AR85" s="31">
        <v>226.87540876389801</v>
      </c>
      <c r="AS85" s="31">
        <v>216.27410455260812</v>
      </c>
      <c r="AT85" s="31">
        <v>200.39299767079385</v>
      </c>
      <c r="AU85" s="31">
        <v>192.59505326540068</v>
      </c>
      <c r="AV85" s="31">
        <v>189.10490877708057</v>
      </c>
      <c r="AW85" s="31">
        <v>195.76684343116264</v>
      </c>
      <c r="AX85" s="31">
        <v>195.40608437203369</v>
      </c>
      <c r="AY85" s="31">
        <v>191.21793516390471</v>
      </c>
      <c r="AZ85" s="31">
        <v>190.00304282232796</v>
      </c>
      <c r="BA85" s="31">
        <v>178.91344326781925</v>
      </c>
      <c r="BB85" s="31">
        <v>177.76600137491758</v>
      </c>
      <c r="BC85" s="31">
        <v>167.11403832268815</v>
      </c>
      <c r="BD85" s="31">
        <v>164.44186660151479</v>
      </c>
      <c r="BE85" s="31">
        <v>163.59133371662369</v>
      </c>
      <c r="BF85" s="31">
        <v>159.23387641840046</v>
      </c>
      <c r="BG85" s="31">
        <v>159.05462271137102</v>
      </c>
      <c r="BH85" s="31">
        <v>155.0629715813447</v>
      </c>
      <c r="BI85" s="31">
        <v>151.90126803568972</v>
      </c>
      <c r="BJ85" s="31">
        <v>150.26712872215708</v>
      </c>
      <c r="BK85" s="31">
        <v>147.63800170773152</v>
      </c>
      <c r="BL85" s="31">
        <v>931.05985327187761</v>
      </c>
      <c r="BM85" s="31">
        <v>133.72350511494147</v>
      </c>
      <c r="BN85" s="31">
        <v>131.36379839775827</v>
      </c>
      <c r="BO85" s="31">
        <v>130.07075421579623</v>
      </c>
      <c r="BP85" s="31">
        <v>128.05021564962627</v>
      </c>
      <c r="BQ85" s="31">
        <v>124.779747219352</v>
      </c>
      <c r="BR85" s="31">
        <v>123.08650225428373</v>
      </c>
      <c r="BS85" s="31">
        <v>120.94333150004123</v>
      </c>
      <c r="BT85" s="31">
        <v>119.27078887430417</v>
      </c>
      <c r="BU85" s="31">
        <v>117.74052204889534</v>
      </c>
      <c r="BV85" s="31">
        <v>115.25832956691919</v>
      </c>
      <c r="BW85" s="31">
        <v>111.8732652577398</v>
      </c>
    </row>
    <row r="86" spans="2:75" s="15" customFormat="1" ht="26.1" customHeight="1" x14ac:dyDescent="0.2">
      <c r="B86" s="15" t="s">
        <v>130</v>
      </c>
      <c r="D86" s="31" t="s">
        <v>123</v>
      </c>
      <c r="E86" s="31" t="s">
        <v>123</v>
      </c>
      <c r="F86" s="31" t="s">
        <v>123</v>
      </c>
      <c r="G86" s="31" t="s">
        <v>123</v>
      </c>
      <c r="H86" s="31" t="s">
        <v>123</v>
      </c>
      <c r="I86" s="31" t="s">
        <v>123</v>
      </c>
      <c r="J86" s="31" t="s">
        <v>123</v>
      </c>
      <c r="K86" s="31" t="s">
        <v>123</v>
      </c>
      <c r="L86" s="31" t="s">
        <v>123</v>
      </c>
      <c r="M86" s="31" t="s">
        <v>123</v>
      </c>
      <c r="N86" s="31" t="s">
        <v>123</v>
      </c>
      <c r="O86" s="31" t="s">
        <v>123</v>
      </c>
      <c r="P86" s="31" t="s">
        <v>123</v>
      </c>
      <c r="Q86" s="31" t="s">
        <v>123</v>
      </c>
      <c r="R86" s="31" t="s">
        <v>123</v>
      </c>
      <c r="S86" s="31" t="s">
        <v>123</v>
      </c>
      <c r="T86" s="31" t="s">
        <v>123</v>
      </c>
      <c r="U86" s="31" t="s">
        <v>123</v>
      </c>
      <c r="V86" s="31" t="s">
        <v>123</v>
      </c>
      <c r="W86" s="31" t="s">
        <v>123</v>
      </c>
      <c r="X86" s="31" t="s">
        <v>123</v>
      </c>
      <c r="Y86" s="31" t="s">
        <v>123</v>
      </c>
      <c r="Z86" s="31" t="s">
        <v>123</v>
      </c>
      <c r="AA86" s="31" t="s">
        <v>123</v>
      </c>
      <c r="AB86" s="31" t="s">
        <v>123</v>
      </c>
      <c r="AC86" s="31" t="s">
        <v>123</v>
      </c>
      <c r="AD86" s="31" t="s">
        <v>123</v>
      </c>
      <c r="AE86" s="31" t="s">
        <v>123</v>
      </c>
      <c r="AF86" s="31" t="s">
        <v>123</v>
      </c>
      <c r="AG86" s="31" t="s">
        <v>123</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2.8480287401078788</v>
      </c>
      <c r="BK86" s="31">
        <v>3.2246702141534471</v>
      </c>
      <c r="BL86" s="31">
        <v>164.56948069654243</v>
      </c>
      <c r="BM86" s="31">
        <v>213.90421059026195</v>
      </c>
      <c r="BN86" s="31">
        <v>286.37674901321805</v>
      </c>
      <c r="BO86" s="31">
        <v>82.136060812398739</v>
      </c>
      <c r="BP86" s="31">
        <v>86.874825187392403</v>
      </c>
      <c r="BQ86" s="31">
        <v>4.9440264990774851</v>
      </c>
      <c r="BR86" s="31">
        <v>72.101778036152353</v>
      </c>
      <c r="BS86" s="31">
        <v>68.990303550695828</v>
      </c>
      <c r="BT86" s="31">
        <v>66.272003671226486</v>
      </c>
      <c r="BU86" s="31">
        <v>64.177101754909941</v>
      </c>
      <c r="BV86" s="31">
        <v>61.35942449966123</v>
      </c>
      <c r="BW86" s="31">
        <v>58.744041193525035</v>
      </c>
    </row>
    <row r="87" spans="2:75" s="15" customFormat="1" ht="12.95" customHeight="1" x14ac:dyDescent="0.2">
      <c r="B87" s="15" t="s">
        <v>10</v>
      </c>
      <c r="D87" s="31" t="s">
        <v>123</v>
      </c>
      <c r="E87" s="31" t="s">
        <v>123</v>
      </c>
      <c r="F87" s="31" t="s">
        <v>123</v>
      </c>
      <c r="G87" s="31" t="s">
        <v>123</v>
      </c>
      <c r="H87" s="31" t="s">
        <v>123</v>
      </c>
      <c r="I87" s="31" t="s">
        <v>123</v>
      </c>
      <c r="J87" s="31" t="s">
        <v>123</v>
      </c>
      <c r="K87" s="31" t="s">
        <v>123</v>
      </c>
      <c r="L87" s="31" t="s">
        <v>123</v>
      </c>
      <c r="M87" s="31" t="s">
        <v>123</v>
      </c>
      <c r="N87" s="31" t="s">
        <v>123</v>
      </c>
      <c r="O87" s="31" t="s">
        <v>123</v>
      </c>
      <c r="P87" s="31" t="s">
        <v>123</v>
      </c>
      <c r="Q87" s="31" t="s">
        <v>123</v>
      </c>
      <c r="R87" s="31" t="s">
        <v>123</v>
      </c>
      <c r="S87" s="31" t="s">
        <v>123</v>
      </c>
      <c r="T87" s="31" t="s">
        <v>123</v>
      </c>
      <c r="U87" s="31" t="s">
        <v>123</v>
      </c>
      <c r="V87" s="31" t="s">
        <v>123</v>
      </c>
      <c r="W87" s="31" t="s">
        <v>123</v>
      </c>
      <c r="X87" s="31" t="s">
        <v>123</v>
      </c>
      <c r="Y87" s="31" t="s">
        <v>123</v>
      </c>
      <c r="Z87" s="31" t="s">
        <v>123</v>
      </c>
      <c r="AA87" s="31" t="s">
        <v>123</v>
      </c>
      <c r="AB87" s="31" t="s">
        <v>123</v>
      </c>
      <c r="AC87" s="31" t="s">
        <v>123</v>
      </c>
      <c r="AD87" s="31" t="s">
        <v>123</v>
      </c>
      <c r="AE87" s="31" t="s">
        <v>123</v>
      </c>
      <c r="AF87" s="31" t="s">
        <v>123</v>
      </c>
      <c r="AG87" s="31" t="s">
        <v>123</v>
      </c>
      <c r="AH87" s="31">
        <v>875.45637945310625</v>
      </c>
      <c r="AI87" s="31">
        <v>862.22812368381051</v>
      </c>
      <c r="AJ87" s="31">
        <v>974.80411925243914</v>
      </c>
      <c r="AK87" s="31">
        <v>1327.549548601208</v>
      </c>
      <c r="AL87" s="31">
        <v>1517.1432097168042</v>
      </c>
      <c r="AM87" s="31">
        <v>1638.6433358268414</v>
      </c>
      <c r="AN87" s="31">
        <v>1723.9250889371731</v>
      </c>
      <c r="AO87" s="31">
        <v>1778.5095744533851</v>
      </c>
      <c r="AP87" s="31">
        <v>1886.8306215632806</v>
      </c>
      <c r="AQ87" s="31">
        <v>1860.2458773605506</v>
      </c>
      <c r="AR87" s="31">
        <v>1582.4434875735776</v>
      </c>
      <c r="AS87" s="31">
        <v>1807.9997857776925</v>
      </c>
      <c r="AT87" s="31">
        <v>2072.6431284916198</v>
      </c>
      <c r="AU87" s="31">
        <v>1129.2612598425198</v>
      </c>
      <c r="AV87" s="31">
        <v>1189.7312487296545</v>
      </c>
      <c r="AW87" s="31">
        <v>1509.6378561531681</v>
      </c>
      <c r="AX87" s="31">
        <v>1542.3446580445975</v>
      </c>
      <c r="AY87" s="31">
        <v>1526.7729503628889</v>
      </c>
      <c r="AZ87" s="31">
        <v>1529.1733700893583</v>
      </c>
      <c r="BA87" s="31">
        <v>1566.9336218474125</v>
      </c>
      <c r="BB87" s="31">
        <v>1606.9945951630953</v>
      </c>
      <c r="BC87" s="31">
        <v>1645.5821221187744</v>
      </c>
      <c r="BD87" s="31">
        <v>1699.3542976628116</v>
      </c>
      <c r="BE87" s="31">
        <v>1837.4878328773359</v>
      </c>
      <c r="BF87" s="31">
        <v>1898.374514033532</v>
      </c>
      <c r="BG87" s="31">
        <v>2096.7128255435491</v>
      </c>
      <c r="BH87" s="31">
        <v>2304.8968358949396</v>
      </c>
      <c r="BI87" s="31">
        <v>2260.367468968534</v>
      </c>
      <c r="BJ87" s="31">
        <v>2392.5761775532087</v>
      </c>
      <c r="BK87" s="31">
        <v>2373.9934696710338</v>
      </c>
      <c r="BL87" s="31">
        <v>2447.356883019911</v>
      </c>
      <c r="BM87" s="31">
        <v>2470.5203369530259</v>
      </c>
      <c r="BN87" s="31">
        <v>2439.7019724105835</v>
      </c>
      <c r="BO87" s="31">
        <v>2348.4248128197892</v>
      </c>
      <c r="BP87" s="31">
        <v>2216.0085922253761</v>
      </c>
      <c r="BQ87" s="31">
        <v>0</v>
      </c>
      <c r="BR87" s="31">
        <v>0</v>
      </c>
      <c r="BS87" s="31">
        <v>0</v>
      </c>
      <c r="BT87" s="31">
        <v>0</v>
      </c>
      <c r="BU87" s="31">
        <v>0</v>
      </c>
      <c r="BV87" s="31">
        <v>0</v>
      </c>
      <c r="BW87" s="31">
        <v>0</v>
      </c>
    </row>
    <row r="88" spans="2:75" s="15" customFormat="1" ht="12.95" customHeight="1" x14ac:dyDescent="0.2">
      <c r="B88" s="15" t="s">
        <v>131</v>
      </c>
      <c r="D88" s="31" t="s">
        <v>123</v>
      </c>
      <c r="E88" s="31" t="s">
        <v>123</v>
      </c>
      <c r="F88" s="31" t="s">
        <v>123</v>
      </c>
      <c r="G88" s="31" t="s">
        <v>123</v>
      </c>
      <c r="H88" s="31" t="s">
        <v>123</v>
      </c>
      <c r="I88" s="31" t="s">
        <v>123</v>
      </c>
      <c r="J88" s="31" t="s">
        <v>123</v>
      </c>
      <c r="K88" s="31" t="s">
        <v>123</v>
      </c>
      <c r="L88" s="31" t="s">
        <v>123</v>
      </c>
      <c r="M88" s="31" t="s">
        <v>123</v>
      </c>
      <c r="N88" s="31" t="s">
        <v>123</v>
      </c>
      <c r="O88" s="31" t="s">
        <v>123</v>
      </c>
      <c r="P88" s="31" t="s">
        <v>123</v>
      </c>
      <c r="Q88" s="31" t="s">
        <v>123</v>
      </c>
      <c r="R88" s="31" t="s">
        <v>123</v>
      </c>
      <c r="S88" s="31" t="s">
        <v>123</v>
      </c>
      <c r="T88" s="31" t="s">
        <v>123</v>
      </c>
      <c r="U88" s="31" t="s">
        <v>123</v>
      </c>
      <c r="V88" s="31" t="s">
        <v>123</v>
      </c>
      <c r="W88" s="31" t="s">
        <v>123</v>
      </c>
      <c r="X88" s="31" t="s">
        <v>123</v>
      </c>
      <c r="Y88" s="31" t="s">
        <v>123</v>
      </c>
      <c r="Z88" s="31" t="s">
        <v>123</v>
      </c>
      <c r="AA88" s="31" t="s">
        <v>123</v>
      </c>
      <c r="AB88" s="31" t="s">
        <v>123</v>
      </c>
      <c r="AC88" s="31" t="s">
        <v>123</v>
      </c>
      <c r="AD88" s="31" t="s">
        <v>123</v>
      </c>
      <c r="AE88" s="31" t="s">
        <v>123</v>
      </c>
      <c r="AF88" s="31" t="s">
        <v>123</v>
      </c>
      <c r="AG88" s="31" t="s">
        <v>123</v>
      </c>
      <c r="AH88" s="31">
        <v>74.089028327195024</v>
      </c>
      <c r="AI88" s="31">
        <v>63.503643945594142</v>
      </c>
      <c r="AJ88" s="31">
        <v>53.478617611342678</v>
      </c>
      <c r="AK88" s="31">
        <v>51.786665071340977</v>
      </c>
      <c r="AL88" s="31">
        <v>48.512903858547936</v>
      </c>
      <c r="AM88" s="31">
        <v>46.434931874262418</v>
      </c>
      <c r="AN88" s="31">
        <v>43.898777828490289</v>
      </c>
      <c r="AO88" s="31">
        <v>43.820998278829606</v>
      </c>
      <c r="AP88" s="31">
        <v>42.158134400441561</v>
      </c>
      <c r="AQ88" s="31">
        <v>5.7881038202541024</v>
      </c>
      <c r="AR88" s="31">
        <v>0</v>
      </c>
      <c r="AS88" s="31">
        <v>0</v>
      </c>
      <c r="AT88" s="31">
        <v>0</v>
      </c>
      <c r="AU88" s="31">
        <v>0</v>
      </c>
      <c r="AV88" s="31">
        <v>0</v>
      </c>
      <c r="AW88" s="31">
        <v>0</v>
      </c>
      <c r="AX88" s="31">
        <v>0</v>
      </c>
      <c r="AY88" s="31">
        <v>0</v>
      </c>
      <c r="AZ88" s="31">
        <v>0</v>
      </c>
      <c r="BA88" s="31">
        <v>0</v>
      </c>
      <c r="BB88" s="31">
        <v>0</v>
      </c>
      <c r="BC88" s="31">
        <v>0</v>
      </c>
      <c r="BD88" s="31">
        <v>0</v>
      </c>
      <c r="BE88" s="31">
        <v>0</v>
      </c>
      <c r="BF88" s="31">
        <v>0</v>
      </c>
      <c r="BG88" s="31">
        <v>0</v>
      </c>
      <c r="BH88" s="31">
        <v>0</v>
      </c>
      <c r="BI88" s="31">
        <v>0</v>
      </c>
      <c r="BJ88" s="31">
        <v>0</v>
      </c>
      <c r="BK88" s="31">
        <v>0</v>
      </c>
      <c r="BL88" s="31">
        <v>0</v>
      </c>
      <c r="BM88" s="31">
        <v>0</v>
      </c>
      <c r="BN88" s="31">
        <v>0</v>
      </c>
      <c r="BO88" s="31">
        <v>0</v>
      </c>
      <c r="BP88" s="31">
        <v>0</v>
      </c>
      <c r="BQ88" s="31">
        <v>0</v>
      </c>
      <c r="BR88" s="31">
        <v>0</v>
      </c>
      <c r="BS88" s="31">
        <v>0</v>
      </c>
      <c r="BT88" s="31">
        <v>0</v>
      </c>
      <c r="BU88" s="31">
        <v>0</v>
      </c>
      <c r="BV88" s="31">
        <v>0</v>
      </c>
      <c r="BW88" s="31">
        <v>0</v>
      </c>
    </row>
    <row r="89" spans="2:75" s="15" customFormat="1" ht="12.95" customHeight="1" x14ac:dyDescent="0.2">
      <c r="B89" s="15" t="s">
        <v>132</v>
      </c>
      <c r="D89" s="31" t="s">
        <v>123</v>
      </c>
      <c r="E89" s="31" t="s">
        <v>123</v>
      </c>
      <c r="F89" s="31" t="s">
        <v>123</v>
      </c>
      <c r="G89" s="31" t="s">
        <v>123</v>
      </c>
      <c r="H89" s="31" t="s">
        <v>123</v>
      </c>
      <c r="I89" s="31" t="s">
        <v>123</v>
      </c>
      <c r="J89" s="31" t="s">
        <v>123</v>
      </c>
      <c r="K89" s="31" t="s">
        <v>123</v>
      </c>
      <c r="L89" s="31" t="s">
        <v>123</v>
      </c>
      <c r="M89" s="31" t="s">
        <v>123</v>
      </c>
      <c r="N89" s="31" t="s">
        <v>123</v>
      </c>
      <c r="O89" s="31" t="s">
        <v>123</v>
      </c>
      <c r="P89" s="31" t="s">
        <v>123</v>
      </c>
      <c r="Q89" s="31" t="s">
        <v>123</v>
      </c>
      <c r="R89" s="31" t="s">
        <v>123</v>
      </c>
      <c r="S89" s="31" t="s">
        <v>123</v>
      </c>
      <c r="T89" s="31" t="s">
        <v>123</v>
      </c>
      <c r="U89" s="31" t="s">
        <v>123</v>
      </c>
      <c r="V89" s="31" t="s">
        <v>123</v>
      </c>
      <c r="W89" s="31" t="s">
        <v>123</v>
      </c>
      <c r="X89" s="31" t="s">
        <v>123</v>
      </c>
      <c r="Y89" s="31" t="s">
        <v>123</v>
      </c>
      <c r="Z89" s="31" t="s">
        <v>123</v>
      </c>
      <c r="AA89" s="31" t="s">
        <v>123</v>
      </c>
      <c r="AB89" s="31" t="s">
        <v>123</v>
      </c>
      <c r="AC89" s="31" t="s">
        <v>123</v>
      </c>
      <c r="AD89" s="31" t="s">
        <v>123</v>
      </c>
      <c r="AE89" s="31" t="s">
        <v>123</v>
      </c>
      <c r="AF89" s="31" t="s">
        <v>123</v>
      </c>
      <c r="AG89" s="31" t="s">
        <v>123</v>
      </c>
      <c r="AH89" s="31">
        <v>0</v>
      </c>
      <c r="AI89" s="31">
        <v>0</v>
      </c>
      <c r="AJ89" s="31">
        <v>0</v>
      </c>
      <c r="AK89" s="31">
        <v>0</v>
      </c>
      <c r="AL89" s="31">
        <v>0</v>
      </c>
      <c r="AM89" s="31">
        <v>0</v>
      </c>
      <c r="AN89" s="31">
        <v>0</v>
      </c>
      <c r="AO89" s="31">
        <v>0</v>
      </c>
      <c r="AP89" s="31">
        <v>0</v>
      </c>
      <c r="AQ89" s="31">
        <v>0</v>
      </c>
      <c r="AR89" s="31">
        <v>0</v>
      </c>
      <c r="AS89" s="31">
        <v>0</v>
      </c>
      <c r="AT89" s="31">
        <v>0</v>
      </c>
      <c r="AU89" s="31">
        <v>0</v>
      </c>
      <c r="AV89" s="31">
        <v>830.45890415507893</v>
      </c>
      <c r="AW89" s="31">
        <v>1138.8096911279013</v>
      </c>
      <c r="AX89" s="31">
        <v>1300.6985310757332</v>
      </c>
      <c r="AY89" s="31">
        <v>1552.1474463809727</v>
      </c>
      <c r="AZ89" s="31">
        <v>1791.2865969722209</v>
      </c>
      <c r="BA89" s="31">
        <v>1993.3767998059514</v>
      </c>
      <c r="BB89" s="31">
        <v>2184.9637650689319</v>
      </c>
      <c r="BC89" s="31">
        <v>2382.7212049875661</v>
      </c>
      <c r="BD89" s="31">
        <v>2553.0763195379463</v>
      </c>
      <c r="BE89" s="31">
        <v>2784.1813587153183</v>
      </c>
      <c r="BF89" s="31">
        <v>2898.2786487578005</v>
      </c>
      <c r="BG89" s="31">
        <v>3120.5419440650344</v>
      </c>
      <c r="BH89" s="31">
        <v>3288.4228270125759</v>
      </c>
      <c r="BI89" s="31">
        <v>3464.0009783083037</v>
      </c>
      <c r="BJ89" s="31">
        <v>3653.0582839235235</v>
      </c>
      <c r="BK89" s="31">
        <v>3896.4611936896563</v>
      </c>
      <c r="BL89" s="31">
        <v>4095.7710965307497</v>
      </c>
      <c r="BM89" s="31">
        <v>4400.2300297092561</v>
      </c>
      <c r="BN89" s="31">
        <v>4508.3124755791614</v>
      </c>
      <c r="BO89" s="31">
        <v>4588.2236857052312</v>
      </c>
      <c r="BP89" s="31">
        <v>4791.8283674803206</v>
      </c>
      <c r="BQ89" s="31">
        <v>4858.5779813040881</v>
      </c>
      <c r="BR89" s="31">
        <v>4937.1070542025718</v>
      </c>
      <c r="BS89" s="31">
        <v>4685.2991424114398</v>
      </c>
      <c r="BT89" s="31">
        <v>4295.0225507158575</v>
      </c>
      <c r="BU89" s="31">
        <v>3633.1169326223535</v>
      </c>
      <c r="BV89" s="31">
        <v>3184.2879514092328</v>
      </c>
      <c r="BW89" s="31">
        <v>2913.9678133293496</v>
      </c>
    </row>
    <row r="90" spans="2:75" s="15" customFormat="1" ht="12.95" customHeight="1" x14ac:dyDescent="0.2">
      <c r="B90" s="15" t="s">
        <v>139</v>
      </c>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v>15.656032635609821</v>
      </c>
      <c r="BL90" s="31">
        <v>43.603976133235555</v>
      </c>
      <c r="BM90" s="31">
        <v>37.673623317209476</v>
      </c>
      <c r="BN90" s="31">
        <v>49.124932033751392</v>
      </c>
      <c r="BO90" s="31">
        <v>78.174614230623305</v>
      </c>
      <c r="BP90" s="31">
        <v>115.03583571070781</v>
      </c>
      <c r="BQ90" s="31">
        <v>162.69181569572004</v>
      </c>
      <c r="BR90" s="31">
        <v>192.71828579968218</v>
      </c>
      <c r="BS90" s="31">
        <v>194.22067917560278</v>
      </c>
      <c r="BT90" s="31">
        <v>202.2601223502632</v>
      </c>
      <c r="BU90" s="31">
        <v>213.20360279385056</v>
      </c>
      <c r="BV90" s="31">
        <v>222.76503839001307</v>
      </c>
      <c r="BW90" s="31">
        <v>231.40017707749848</v>
      </c>
    </row>
    <row r="91" spans="2:75" s="15" customFormat="1" ht="26.25" customHeight="1" x14ac:dyDescent="0.2">
      <c r="B91" s="15" t="s">
        <v>140</v>
      </c>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v>25.978874080823726</v>
      </c>
      <c r="BL91" s="31">
        <v>26.725540785777778</v>
      </c>
      <c r="BM91" s="31">
        <v>24.394594123062593</v>
      </c>
      <c r="BN91" s="31">
        <v>21.830000021921965</v>
      </c>
      <c r="BO91" s="31">
        <v>22.485122092199131</v>
      </c>
      <c r="BP91" s="31">
        <v>19.234589979427643</v>
      </c>
      <c r="BQ91" s="31">
        <v>18.952197915199999</v>
      </c>
      <c r="BR91" s="31">
        <v>18.844110751762258</v>
      </c>
      <c r="BS91" s="31">
        <v>18.443759315336965</v>
      </c>
      <c r="BT91" s="31">
        <v>18.616977822986041</v>
      </c>
      <c r="BU91" s="31">
        <v>18.935714297394636</v>
      </c>
      <c r="BV91" s="31">
        <v>18.991367526722527</v>
      </c>
      <c r="BW91" s="31">
        <v>18.943500808037033</v>
      </c>
    </row>
    <row r="92" spans="2:75" s="15" customFormat="1" x14ac:dyDescent="0.2">
      <c r="B92" s="15" t="s">
        <v>210</v>
      </c>
      <c r="D92" s="31" t="s">
        <v>123</v>
      </c>
      <c r="E92" s="31" t="s">
        <v>123</v>
      </c>
      <c r="F92" s="31" t="s">
        <v>123</v>
      </c>
      <c r="G92" s="31" t="s">
        <v>123</v>
      </c>
      <c r="H92" s="31" t="s">
        <v>123</v>
      </c>
      <c r="I92" s="31" t="s">
        <v>123</v>
      </c>
      <c r="J92" s="31" t="s">
        <v>123</v>
      </c>
      <c r="K92" s="31" t="s">
        <v>123</v>
      </c>
      <c r="L92" s="31" t="s">
        <v>123</v>
      </c>
      <c r="M92" s="31" t="s">
        <v>123</v>
      </c>
      <c r="N92" s="31" t="s">
        <v>123</v>
      </c>
      <c r="O92" s="31" t="s">
        <v>123</v>
      </c>
      <c r="P92" s="31" t="s">
        <v>123</v>
      </c>
      <c r="Q92" s="31" t="s">
        <v>123</v>
      </c>
      <c r="R92" s="31" t="s">
        <v>123</v>
      </c>
      <c r="S92" s="31" t="s">
        <v>123</v>
      </c>
      <c r="T92" s="31" t="s">
        <v>123</v>
      </c>
      <c r="U92" s="31" t="s">
        <v>123</v>
      </c>
      <c r="V92" s="31" t="s">
        <v>123</v>
      </c>
      <c r="W92" s="31" t="s">
        <v>123</v>
      </c>
      <c r="X92" s="31" t="s">
        <v>123</v>
      </c>
      <c r="Y92" s="31" t="s">
        <v>123</v>
      </c>
      <c r="Z92" s="31" t="s">
        <v>123</v>
      </c>
      <c r="AA92" s="31" t="s">
        <v>123</v>
      </c>
      <c r="AB92" s="31" t="s">
        <v>123</v>
      </c>
      <c r="AC92" s="31" t="s">
        <v>123</v>
      </c>
      <c r="AD92" s="31" t="s">
        <v>123</v>
      </c>
      <c r="AE92" s="31" t="s">
        <v>123</v>
      </c>
      <c r="AF92" s="31" t="s">
        <v>123</v>
      </c>
      <c r="AG92" s="31" t="s">
        <v>123</v>
      </c>
      <c r="AH92" s="31">
        <v>1486.1313984762351</v>
      </c>
      <c r="AI92" s="31">
        <v>1400.0891918779807</v>
      </c>
      <c r="AJ92" s="31">
        <v>1521.978840477122</v>
      </c>
      <c r="AK92" s="31">
        <v>2243.2933217885507</v>
      </c>
      <c r="AL92" s="31">
        <v>2700.6257257498928</v>
      </c>
      <c r="AM92" s="31">
        <v>3056.747716635341</v>
      </c>
      <c r="AN92" s="31">
        <v>3254.7127730233728</v>
      </c>
      <c r="AO92" s="31">
        <v>3441.0582205360965</v>
      </c>
      <c r="AP92" s="31">
        <v>3556.2529532492854</v>
      </c>
      <c r="AQ92" s="31">
        <v>3490.6430454280389</v>
      </c>
      <c r="AR92" s="31">
        <v>3787.9492903858736</v>
      </c>
      <c r="AS92" s="31">
        <v>3948.9005995563057</v>
      </c>
      <c r="AT92" s="31">
        <v>4144.0128334004658</v>
      </c>
      <c r="AU92" s="31">
        <v>4334.8004287699341</v>
      </c>
      <c r="AV92" s="31">
        <v>4612.7485925376268</v>
      </c>
      <c r="AW92" s="31">
        <v>5113.4946025947856</v>
      </c>
      <c r="AX92" s="31">
        <v>5391.618272553219</v>
      </c>
      <c r="AY92" s="31">
        <v>5566.348947783762</v>
      </c>
      <c r="AZ92" s="31">
        <v>5542.7585196507416</v>
      </c>
      <c r="BA92" s="31">
        <v>5498.2171267893855</v>
      </c>
      <c r="BB92" s="31">
        <v>5503.3374608113591</v>
      </c>
      <c r="BC92" s="31">
        <v>5652.3503333025819</v>
      </c>
      <c r="BD92" s="31">
        <v>5815.8330205786415</v>
      </c>
      <c r="BE92" s="31">
        <v>6071.118852884314</v>
      </c>
      <c r="BF92" s="31">
        <v>6345.5880331435346</v>
      </c>
      <c r="BG92" s="31">
        <v>5773.1386354243014</v>
      </c>
      <c r="BH92" s="31">
        <v>5733.4287841340902</v>
      </c>
      <c r="BI92" s="31">
        <v>5596.5935303349561</v>
      </c>
      <c r="BJ92" s="31">
        <v>5804.1384781915531</v>
      </c>
      <c r="BK92" s="31">
        <v>5711.1907129277206</v>
      </c>
      <c r="BL92" s="31">
        <v>6228.0186609960301</v>
      </c>
      <c r="BM92" s="31">
        <v>6356.1781805774581</v>
      </c>
      <c r="BN92" s="31">
        <v>6385.2374420680999</v>
      </c>
      <c r="BO92" s="31">
        <v>6581.5580958134187</v>
      </c>
      <c r="BP92" s="31">
        <v>6662.7852280613752</v>
      </c>
      <c r="BQ92" s="31">
        <v>6662.280589029665</v>
      </c>
      <c r="BR92" s="31">
        <v>6578.7999586507394</v>
      </c>
      <c r="BS92" s="31">
        <v>6372.8955744128743</v>
      </c>
      <c r="BT92" s="31">
        <v>6127.0128187486926</v>
      </c>
      <c r="BU92" s="31">
        <v>5860.0548767663795</v>
      </c>
      <c r="BV92" s="31">
        <v>5574.6848296863509</v>
      </c>
      <c r="BW92" s="31">
        <v>5373.5984778556976</v>
      </c>
    </row>
    <row r="93" spans="2:75" s="15" customFormat="1" x14ac:dyDescent="0.2">
      <c r="B93" s="15" t="s">
        <v>211</v>
      </c>
      <c r="D93" s="31" t="s">
        <v>123</v>
      </c>
      <c r="E93" s="31" t="s">
        <v>123</v>
      </c>
      <c r="F93" s="31" t="s">
        <v>123</v>
      </c>
      <c r="G93" s="31" t="s">
        <v>123</v>
      </c>
      <c r="H93" s="31" t="s">
        <v>123</v>
      </c>
      <c r="I93" s="31" t="s">
        <v>123</v>
      </c>
      <c r="J93" s="31" t="s">
        <v>123</v>
      </c>
      <c r="K93" s="31" t="s">
        <v>123</v>
      </c>
      <c r="L93" s="31" t="s">
        <v>123</v>
      </c>
      <c r="M93" s="31" t="s">
        <v>123</v>
      </c>
      <c r="N93" s="31" t="s">
        <v>123</v>
      </c>
      <c r="O93" s="31" t="s">
        <v>123</v>
      </c>
      <c r="P93" s="31" t="s">
        <v>123</v>
      </c>
      <c r="Q93" s="31" t="s">
        <v>123</v>
      </c>
      <c r="R93" s="31" t="s">
        <v>123</v>
      </c>
      <c r="S93" s="31" t="s">
        <v>123</v>
      </c>
      <c r="T93" s="31" t="s">
        <v>123</v>
      </c>
      <c r="U93" s="31" t="s">
        <v>123</v>
      </c>
      <c r="V93" s="31" t="s">
        <v>123</v>
      </c>
      <c r="W93" s="31" t="s">
        <v>123</v>
      </c>
      <c r="X93" s="31" t="s">
        <v>123</v>
      </c>
      <c r="Y93" s="31" t="s">
        <v>123</v>
      </c>
      <c r="Z93" s="31" t="s">
        <v>123</v>
      </c>
      <c r="AA93" s="31" t="s">
        <v>123</v>
      </c>
      <c r="AB93" s="31" t="s">
        <v>123</v>
      </c>
      <c r="AC93" s="31" t="s">
        <v>123</v>
      </c>
      <c r="AD93" s="31" t="s">
        <v>123</v>
      </c>
      <c r="AE93" s="31" t="s">
        <v>123</v>
      </c>
      <c r="AF93" s="31" t="s">
        <v>123</v>
      </c>
      <c r="AG93" s="31" t="s">
        <v>123</v>
      </c>
      <c r="AH93" s="31">
        <v>329.32619290406433</v>
      </c>
      <c r="AI93" s="31">
        <v>330.79614434602911</v>
      </c>
      <c r="AJ93" s="31">
        <v>315.42392329032697</v>
      </c>
      <c r="AK93" s="31">
        <v>337.10953002385907</v>
      </c>
      <c r="AL93" s="31">
        <v>367.02621793809357</v>
      </c>
      <c r="AM93" s="31">
        <v>419.24428291087673</v>
      </c>
      <c r="AN93" s="31">
        <v>494.00867804245905</v>
      </c>
      <c r="AO93" s="31">
        <v>583.4073236752929</v>
      </c>
      <c r="AP93" s="31">
        <v>730.63057867267185</v>
      </c>
      <c r="AQ93" s="31">
        <v>866.88883628031306</v>
      </c>
      <c r="AR93" s="31">
        <v>999.73174918556845</v>
      </c>
      <c r="AS93" s="31">
        <v>1148.1689799014591</v>
      </c>
      <c r="AT93" s="31">
        <v>1316.2310686473311</v>
      </c>
      <c r="AU93" s="31">
        <v>1577.4510688268178</v>
      </c>
      <c r="AV93" s="31">
        <v>1735.232268222433</v>
      </c>
      <c r="AW93" s="31">
        <v>1881.2818390945083</v>
      </c>
      <c r="AX93" s="31">
        <v>1977.9943113122499</v>
      </c>
      <c r="AY93" s="31">
        <v>1650.8689435899232</v>
      </c>
      <c r="AZ93" s="31">
        <v>1283.6290675637397</v>
      </c>
      <c r="BA93" s="31">
        <v>969.48214315621465</v>
      </c>
      <c r="BB93" s="31">
        <v>615.44961886321789</v>
      </c>
      <c r="BC93" s="31">
        <v>227.2841008432429</v>
      </c>
      <c r="BD93" s="31">
        <v>4.2630311914651031</v>
      </c>
      <c r="BE93" s="31">
        <v>0</v>
      </c>
      <c r="BF93" s="31">
        <v>0</v>
      </c>
      <c r="BG93" s="31">
        <v>0</v>
      </c>
      <c r="BH93" s="31">
        <v>0</v>
      </c>
      <c r="BI93" s="31">
        <v>0</v>
      </c>
      <c r="BJ93" s="31">
        <v>0</v>
      </c>
      <c r="BK93" s="31">
        <v>0</v>
      </c>
      <c r="BL93" s="31">
        <v>0</v>
      </c>
      <c r="BM93" s="31">
        <v>0</v>
      </c>
      <c r="BN93" s="31">
        <v>0</v>
      </c>
      <c r="BO93" s="31">
        <v>0</v>
      </c>
      <c r="BP93" s="31">
        <v>0</v>
      </c>
      <c r="BQ93" s="31">
        <v>0</v>
      </c>
      <c r="BR93" s="31">
        <v>0</v>
      </c>
      <c r="BS93" s="31">
        <v>0</v>
      </c>
      <c r="BT93" s="31">
        <v>0</v>
      </c>
      <c r="BU93" s="31">
        <v>0</v>
      </c>
      <c r="BV93" s="31">
        <v>0</v>
      </c>
      <c r="BW93" s="31">
        <v>0</v>
      </c>
    </row>
    <row r="94" spans="2:75" s="15" customFormat="1" ht="12.95" customHeight="1" x14ac:dyDescent="0.2">
      <c r="B94" s="56" t="s">
        <v>205</v>
      </c>
      <c r="D94" s="31" t="s">
        <v>123</v>
      </c>
      <c r="E94" s="31" t="s">
        <v>123</v>
      </c>
      <c r="F94" s="31" t="s">
        <v>123</v>
      </c>
      <c r="G94" s="31" t="s">
        <v>123</v>
      </c>
      <c r="H94" s="31" t="s">
        <v>123</v>
      </c>
      <c r="I94" s="31" t="s">
        <v>123</v>
      </c>
      <c r="J94" s="31" t="s">
        <v>123</v>
      </c>
      <c r="K94" s="31" t="s">
        <v>123</v>
      </c>
      <c r="L94" s="31" t="s">
        <v>123</v>
      </c>
      <c r="M94" s="31" t="s">
        <v>123</v>
      </c>
      <c r="N94" s="31" t="s">
        <v>123</v>
      </c>
      <c r="O94" s="31" t="s">
        <v>123</v>
      </c>
      <c r="P94" s="31" t="s">
        <v>123</v>
      </c>
      <c r="Q94" s="31" t="s">
        <v>123</v>
      </c>
      <c r="R94" s="31" t="s">
        <v>123</v>
      </c>
      <c r="S94" s="31" t="s">
        <v>123</v>
      </c>
      <c r="T94" s="31" t="s">
        <v>123</v>
      </c>
      <c r="U94" s="31" t="s">
        <v>123</v>
      </c>
      <c r="V94" s="31" t="s">
        <v>123</v>
      </c>
      <c r="W94" s="31" t="s">
        <v>123</v>
      </c>
      <c r="X94" s="31" t="s">
        <v>123</v>
      </c>
      <c r="Y94" s="31" t="s">
        <v>123</v>
      </c>
      <c r="Z94" s="31" t="s">
        <v>123</v>
      </c>
      <c r="AA94" s="31" t="s">
        <v>123</v>
      </c>
      <c r="AB94" s="31" t="s">
        <v>123</v>
      </c>
      <c r="AC94" s="31" t="s">
        <v>123</v>
      </c>
      <c r="AD94" s="31" t="s">
        <v>123</v>
      </c>
      <c r="AE94" s="31" t="s">
        <v>123</v>
      </c>
      <c r="AF94" s="31" t="s">
        <v>123</v>
      </c>
      <c r="AG94" s="31" t="s">
        <v>123</v>
      </c>
      <c r="AH94" s="31">
        <v>329.32619290406433</v>
      </c>
      <c r="AI94" s="31">
        <v>330.38907353606214</v>
      </c>
      <c r="AJ94" s="31">
        <v>314.290810033936</v>
      </c>
      <c r="AK94" s="31">
        <v>334.42176793766288</v>
      </c>
      <c r="AL94" s="31">
        <v>361.78268584702715</v>
      </c>
      <c r="AM94" s="31">
        <v>412.75571240520236</v>
      </c>
      <c r="AN94" s="31">
        <v>484.00253112656696</v>
      </c>
      <c r="AO94" s="31">
        <v>569.56351372937593</v>
      </c>
      <c r="AP94" s="31">
        <v>707.31036588956431</v>
      </c>
      <c r="AQ94" s="31">
        <v>833.09956332905153</v>
      </c>
      <c r="AR94" s="31">
        <v>954.85834313591624</v>
      </c>
      <c r="AS94" s="31">
        <v>1088.0666112653262</v>
      </c>
      <c r="AT94" s="31">
        <v>1237.1787410929965</v>
      </c>
      <c r="AU94" s="31">
        <v>1470.1733167417924</v>
      </c>
      <c r="AV94" s="31">
        <v>1606.3106877328808</v>
      </c>
      <c r="AW94" s="31">
        <v>1724.4580102321734</v>
      </c>
      <c r="AX94" s="31">
        <v>1794.0767988929306</v>
      </c>
      <c r="AY94" s="31">
        <v>1472.7901020207692</v>
      </c>
      <c r="AZ94" s="31">
        <v>1134.0173217047875</v>
      </c>
      <c r="BA94" s="31">
        <v>855.29952971460705</v>
      </c>
      <c r="BB94" s="31">
        <v>538.35921573211078</v>
      </c>
      <c r="BC94" s="31">
        <v>198.64349441226332</v>
      </c>
      <c r="BD94" s="31">
        <v>4.2630311914651031</v>
      </c>
      <c r="BE94" s="31">
        <v>0</v>
      </c>
      <c r="BF94" s="31">
        <v>0</v>
      </c>
      <c r="BG94" s="31">
        <v>0</v>
      </c>
      <c r="BH94" s="31">
        <v>0</v>
      </c>
      <c r="BI94" s="31">
        <v>0</v>
      </c>
      <c r="BJ94" s="31">
        <v>0</v>
      </c>
      <c r="BK94" s="31">
        <v>0</v>
      </c>
      <c r="BL94" s="31">
        <v>0</v>
      </c>
      <c r="BM94" s="31">
        <v>0</v>
      </c>
      <c r="BN94" s="31">
        <v>0</v>
      </c>
      <c r="BO94" s="31">
        <v>0</v>
      </c>
      <c r="BP94" s="31">
        <v>0</v>
      </c>
      <c r="BQ94" s="31">
        <v>0</v>
      </c>
      <c r="BR94" s="31">
        <v>0</v>
      </c>
      <c r="BS94" s="31">
        <v>0</v>
      </c>
      <c r="BT94" s="31">
        <v>0</v>
      </c>
      <c r="BU94" s="31">
        <v>0</v>
      </c>
      <c r="BV94" s="31">
        <v>0</v>
      </c>
      <c r="BW94" s="31">
        <v>0</v>
      </c>
    </row>
    <row r="95" spans="2:75" s="38" customFormat="1" ht="12.95" customHeight="1" x14ac:dyDescent="0.2">
      <c r="B95" s="56" t="s">
        <v>206</v>
      </c>
      <c r="D95" s="39" t="s">
        <v>123</v>
      </c>
      <c r="E95" s="39" t="s">
        <v>123</v>
      </c>
      <c r="F95" s="39" t="s">
        <v>123</v>
      </c>
      <c r="G95" s="39" t="s">
        <v>123</v>
      </c>
      <c r="H95" s="39" t="s">
        <v>123</v>
      </c>
      <c r="I95" s="39" t="s">
        <v>123</v>
      </c>
      <c r="J95" s="39" t="s">
        <v>123</v>
      </c>
      <c r="K95" s="39" t="s">
        <v>123</v>
      </c>
      <c r="L95" s="39" t="s">
        <v>123</v>
      </c>
      <c r="M95" s="39" t="s">
        <v>123</v>
      </c>
      <c r="N95" s="39" t="s">
        <v>123</v>
      </c>
      <c r="O95" s="39" t="s">
        <v>123</v>
      </c>
      <c r="P95" s="39" t="s">
        <v>123</v>
      </c>
      <c r="Q95" s="39" t="s">
        <v>123</v>
      </c>
      <c r="R95" s="39" t="s">
        <v>123</v>
      </c>
      <c r="S95" s="39" t="s">
        <v>123</v>
      </c>
      <c r="T95" s="39" t="s">
        <v>123</v>
      </c>
      <c r="U95" s="39" t="s">
        <v>123</v>
      </c>
      <c r="V95" s="39" t="s">
        <v>123</v>
      </c>
      <c r="W95" s="39" t="s">
        <v>123</v>
      </c>
      <c r="X95" s="39" t="s">
        <v>123</v>
      </c>
      <c r="Y95" s="39" t="s">
        <v>123</v>
      </c>
      <c r="Z95" s="39" t="s">
        <v>123</v>
      </c>
      <c r="AA95" s="39" t="s">
        <v>123</v>
      </c>
      <c r="AB95" s="39" t="s">
        <v>123</v>
      </c>
      <c r="AC95" s="39" t="s">
        <v>123</v>
      </c>
      <c r="AD95" s="39" t="s">
        <v>123</v>
      </c>
      <c r="AE95" s="39" t="s">
        <v>123</v>
      </c>
      <c r="AF95" s="39" t="s">
        <v>123</v>
      </c>
      <c r="AG95" s="39" t="s">
        <v>123</v>
      </c>
      <c r="AH95" s="31">
        <v>0</v>
      </c>
      <c r="AI95" s="31">
        <v>0.40707080996692024</v>
      </c>
      <c r="AJ95" s="31">
        <v>1.1331132563909476</v>
      </c>
      <c r="AK95" s="31">
        <v>2.687762086196225</v>
      </c>
      <c r="AL95" s="31">
        <v>5.2435320910664052</v>
      </c>
      <c r="AM95" s="31">
        <v>6.4885705056743452</v>
      </c>
      <c r="AN95" s="31">
        <v>10.006146915892161</v>
      </c>
      <c r="AO95" s="31">
        <v>13.843809945916998</v>
      </c>
      <c r="AP95" s="31">
        <v>23.320212783107671</v>
      </c>
      <c r="AQ95" s="31">
        <v>33.789272951261609</v>
      </c>
      <c r="AR95" s="31">
        <v>44.873406049652282</v>
      </c>
      <c r="AS95" s="31">
        <v>60.102368636133136</v>
      </c>
      <c r="AT95" s="31">
        <v>79.052327554334724</v>
      </c>
      <c r="AU95" s="31">
        <v>107.27775208502563</v>
      </c>
      <c r="AV95" s="31">
        <v>128.92158048955247</v>
      </c>
      <c r="AW95" s="31">
        <v>156.82382886233489</v>
      </c>
      <c r="AX95" s="31">
        <v>183.91751241931942</v>
      </c>
      <c r="AY95" s="31">
        <v>178.07884156915404</v>
      </c>
      <c r="AZ95" s="31">
        <v>149.61174585895216</v>
      </c>
      <c r="BA95" s="31">
        <v>114.1826134416077</v>
      </c>
      <c r="BB95" s="31">
        <v>77.090403131107109</v>
      </c>
      <c r="BC95" s="31">
        <v>28.640606430979563</v>
      </c>
      <c r="BD95" s="31">
        <v>0</v>
      </c>
      <c r="BE95" s="31">
        <v>0</v>
      </c>
      <c r="BF95" s="31">
        <v>0</v>
      </c>
      <c r="BG95" s="31">
        <v>0</v>
      </c>
      <c r="BH95" s="31">
        <v>0</v>
      </c>
      <c r="BI95" s="31">
        <v>0</v>
      </c>
      <c r="BJ95" s="31">
        <v>0</v>
      </c>
      <c r="BK95" s="31">
        <v>0</v>
      </c>
      <c r="BL95" s="31">
        <v>0</v>
      </c>
      <c r="BM95" s="31">
        <v>0</v>
      </c>
      <c r="BN95" s="31">
        <v>0</v>
      </c>
      <c r="BO95" s="31">
        <v>0</v>
      </c>
      <c r="BP95" s="31">
        <v>0</v>
      </c>
      <c r="BQ95" s="31">
        <v>0</v>
      </c>
      <c r="BR95" s="31">
        <v>0</v>
      </c>
      <c r="BS95" s="31">
        <v>0</v>
      </c>
      <c r="BT95" s="31">
        <v>0</v>
      </c>
      <c r="BU95" s="31">
        <v>0</v>
      </c>
      <c r="BV95" s="31">
        <v>0</v>
      </c>
      <c r="BW95" s="31">
        <v>0</v>
      </c>
    </row>
    <row r="96" spans="2:75" s="15" customFormat="1" ht="12.95" customHeight="1" x14ac:dyDescent="0.2">
      <c r="B96" s="15" t="s">
        <v>200</v>
      </c>
      <c r="D96" s="31" t="s">
        <v>123</v>
      </c>
      <c r="E96" s="31" t="s">
        <v>123</v>
      </c>
      <c r="F96" s="31" t="s">
        <v>123</v>
      </c>
      <c r="G96" s="31" t="s">
        <v>123</v>
      </c>
      <c r="H96" s="31" t="s">
        <v>123</v>
      </c>
      <c r="I96" s="31" t="s">
        <v>123</v>
      </c>
      <c r="J96" s="31" t="s">
        <v>123</v>
      </c>
      <c r="K96" s="31" t="s">
        <v>123</v>
      </c>
      <c r="L96" s="31" t="s">
        <v>123</v>
      </c>
      <c r="M96" s="31" t="s">
        <v>123</v>
      </c>
      <c r="N96" s="31" t="s">
        <v>123</v>
      </c>
      <c r="O96" s="31" t="s">
        <v>123</v>
      </c>
      <c r="P96" s="31" t="s">
        <v>123</v>
      </c>
      <c r="Q96" s="31" t="s">
        <v>123</v>
      </c>
      <c r="R96" s="31" t="s">
        <v>123</v>
      </c>
      <c r="S96" s="31" t="s">
        <v>123</v>
      </c>
      <c r="T96" s="31" t="s">
        <v>123</v>
      </c>
      <c r="U96" s="31" t="s">
        <v>123</v>
      </c>
      <c r="V96" s="31" t="s">
        <v>123</v>
      </c>
      <c r="W96" s="31" t="s">
        <v>123</v>
      </c>
      <c r="X96" s="31" t="s">
        <v>123</v>
      </c>
      <c r="Y96" s="31" t="s">
        <v>123</v>
      </c>
      <c r="Z96" s="31" t="s">
        <v>123</v>
      </c>
      <c r="AA96" s="31" t="s">
        <v>123</v>
      </c>
      <c r="AB96" s="31" t="s">
        <v>123</v>
      </c>
      <c r="AC96" s="31" t="s">
        <v>123</v>
      </c>
      <c r="AD96" s="31" t="s">
        <v>123</v>
      </c>
      <c r="AE96" s="31" t="s">
        <v>123</v>
      </c>
      <c r="AF96" s="31" t="s">
        <v>123</v>
      </c>
      <c r="AG96" s="31" t="s">
        <v>123</v>
      </c>
      <c r="AH96" s="31">
        <v>2584.767169002987</v>
      </c>
      <c r="AI96" s="31">
        <v>2464.2678136638219</v>
      </c>
      <c r="AJ96" s="31">
        <v>2421.8552795764672</v>
      </c>
      <c r="AK96" s="31">
        <v>2805.8547319793011</v>
      </c>
      <c r="AL96" s="31">
        <v>2670.6125477871497</v>
      </c>
      <c r="AM96" s="31">
        <v>2677.3267833456707</v>
      </c>
      <c r="AN96" s="31">
        <v>3054.8973075977483</v>
      </c>
      <c r="AO96" s="31">
        <v>3323.0670736327625</v>
      </c>
      <c r="AP96" s="31">
        <v>3400.2453198718244</v>
      </c>
      <c r="AQ96" s="31">
        <v>3468.4573343055768</v>
      </c>
      <c r="AR96" s="31">
        <v>3816.5055770367348</v>
      </c>
      <c r="AS96" s="31">
        <v>3913.8553531274133</v>
      </c>
      <c r="AT96" s="31">
        <v>4062.401240731102</v>
      </c>
      <c r="AU96" s="31">
        <v>4590.3582574538477</v>
      </c>
      <c r="AV96" s="31">
        <v>6060.6980014277342</v>
      </c>
      <c r="AW96" s="31">
        <v>6246.5911869097708</v>
      </c>
      <c r="AX96" s="31">
        <v>6220.9449642873815</v>
      </c>
      <c r="AY96" s="31">
        <v>5914.8057904923198</v>
      </c>
      <c r="AZ96" s="31">
        <v>5561.0407427178825</v>
      </c>
      <c r="BA96" s="31">
        <v>5401.4810814816929</v>
      </c>
      <c r="BB96" s="31">
        <v>5094.8804444631514</v>
      </c>
      <c r="BC96" s="31">
        <v>5268.7055506803672</v>
      </c>
      <c r="BD96" s="31">
        <v>5573.260834487065</v>
      </c>
      <c r="BE96" s="31">
        <v>6013.1828396464825</v>
      </c>
      <c r="BF96" s="31">
        <v>5844.4622582368193</v>
      </c>
      <c r="BG96" s="31">
        <v>3212.7437052169248</v>
      </c>
      <c r="BH96" s="31">
        <v>0</v>
      </c>
      <c r="BI96" s="31">
        <v>0</v>
      </c>
      <c r="BJ96" s="31">
        <v>0</v>
      </c>
      <c r="BK96" s="31">
        <v>0</v>
      </c>
      <c r="BL96" s="31">
        <v>0</v>
      </c>
      <c r="BM96" s="31">
        <v>0</v>
      </c>
      <c r="BN96" s="31">
        <v>0</v>
      </c>
      <c r="BO96" s="31">
        <v>0</v>
      </c>
      <c r="BP96" s="31">
        <v>0</v>
      </c>
      <c r="BQ96" s="31">
        <v>0</v>
      </c>
      <c r="BR96" s="31">
        <v>0</v>
      </c>
      <c r="BS96" s="31">
        <v>0</v>
      </c>
      <c r="BT96" s="31">
        <v>0</v>
      </c>
      <c r="BU96" s="31">
        <v>0</v>
      </c>
      <c r="BV96" s="31">
        <v>0</v>
      </c>
      <c r="BW96" s="31">
        <v>0</v>
      </c>
    </row>
    <row r="97" spans="2:75" s="15" customFormat="1" ht="12.95" customHeight="1" x14ac:dyDescent="0.2">
      <c r="B97" s="56" t="s">
        <v>212</v>
      </c>
      <c r="D97" s="31" t="s">
        <v>123</v>
      </c>
      <c r="E97" s="31" t="s">
        <v>123</v>
      </c>
      <c r="F97" s="31" t="s">
        <v>123</v>
      </c>
      <c r="G97" s="31" t="s">
        <v>123</v>
      </c>
      <c r="H97" s="31" t="s">
        <v>123</v>
      </c>
      <c r="I97" s="31" t="s">
        <v>123</v>
      </c>
      <c r="J97" s="31" t="s">
        <v>123</v>
      </c>
      <c r="K97" s="31" t="s">
        <v>123</v>
      </c>
      <c r="L97" s="31" t="s">
        <v>123</v>
      </c>
      <c r="M97" s="31" t="s">
        <v>123</v>
      </c>
      <c r="N97" s="31" t="s">
        <v>123</v>
      </c>
      <c r="O97" s="31" t="s">
        <v>123</v>
      </c>
      <c r="P97" s="31" t="s">
        <v>123</v>
      </c>
      <c r="Q97" s="31" t="s">
        <v>123</v>
      </c>
      <c r="R97" s="31" t="s">
        <v>123</v>
      </c>
      <c r="S97" s="31" t="s">
        <v>123</v>
      </c>
      <c r="T97" s="31" t="s">
        <v>123</v>
      </c>
      <c r="U97" s="31" t="s">
        <v>123</v>
      </c>
      <c r="V97" s="31" t="s">
        <v>123</v>
      </c>
      <c r="W97" s="31" t="s">
        <v>123</v>
      </c>
      <c r="X97" s="31" t="s">
        <v>123</v>
      </c>
      <c r="Y97" s="31" t="s">
        <v>123</v>
      </c>
      <c r="Z97" s="31" t="s">
        <v>123</v>
      </c>
      <c r="AA97" s="31" t="s">
        <v>123</v>
      </c>
      <c r="AB97" s="31" t="s">
        <v>123</v>
      </c>
      <c r="AC97" s="31" t="s">
        <v>123</v>
      </c>
      <c r="AD97" s="31" t="s">
        <v>123</v>
      </c>
      <c r="AE97" s="31" t="s">
        <v>123</v>
      </c>
      <c r="AF97" s="31" t="s">
        <v>123</v>
      </c>
      <c r="AG97" s="31" t="s">
        <v>123</v>
      </c>
      <c r="AH97" s="31">
        <v>0</v>
      </c>
      <c r="AI97" s="31">
        <v>31.437694034576577</v>
      </c>
      <c r="AJ97" s="31">
        <v>47.654587423931225</v>
      </c>
      <c r="AK97" s="31">
        <v>55.496919620602469</v>
      </c>
      <c r="AL97" s="31">
        <v>88.154599316543326</v>
      </c>
      <c r="AM97" s="31">
        <v>225.00970466755933</v>
      </c>
      <c r="AN97" s="31">
        <v>409.07743355809129</v>
      </c>
      <c r="AO97" s="31">
        <v>671.05949356749295</v>
      </c>
      <c r="AP97" s="31">
        <v>927.57898812520136</v>
      </c>
      <c r="AQ97" s="31">
        <v>1179.5687665732721</v>
      </c>
      <c r="AR97" s="31">
        <v>1447.5296286436189</v>
      </c>
      <c r="AS97" s="31">
        <v>1690.1326709127709</v>
      </c>
      <c r="AT97" s="31">
        <v>1806.2783792672949</v>
      </c>
      <c r="AU97" s="31">
        <v>2164.6518814291139</v>
      </c>
      <c r="AV97" s="31">
        <v>2545.3703180637035</v>
      </c>
      <c r="AW97" s="31">
        <v>2717.035298631421</v>
      </c>
      <c r="AX97" s="31">
        <v>2699.4743308260668</v>
      </c>
      <c r="AY97" s="31">
        <v>2309.9883470203672</v>
      </c>
      <c r="AZ97" s="31">
        <v>2100.0287164771435</v>
      </c>
      <c r="BA97" s="31">
        <v>1886.8415624698366</v>
      </c>
      <c r="BB97" s="31">
        <v>1688.566189502417</v>
      </c>
      <c r="BC97" s="31">
        <v>1573.4328700934868</v>
      </c>
      <c r="BD97" s="31">
        <v>1489.8726608515619</v>
      </c>
      <c r="BE97" s="31">
        <v>1439.267512264995</v>
      </c>
      <c r="BF97" s="31">
        <v>806.55886264033029</v>
      </c>
      <c r="BG97" s="31">
        <v>311.10770058324476</v>
      </c>
      <c r="BH97" s="31">
        <v>0</v>
      </c>
      <c r="BI97" s="31">
        <v>0</v>
      </c>
      <c r="BJ97" s="31">
        <v>0</v>
      </c>
      <c r="BK97" s="31">
        <v>0</v>
      </c>
      <c r="BL97" s="31">
        <v>0</v>
      </c>
      <c r="BM97" s="31">
        <v>0</v>
      </c>
      <c r="BN97" s="31">
        <v>0</v>
      </c>
      <c r="BO97" s="31">
        <v>0</v>
      </c>
      <c r="BP97" s="31">
        <v>0</v>
      </c>
      <c r="BQ97" s="31">
        <v>0</v>
      </c>
      <c r="BR97" s="31">
        <v>0</v>
      </c>
      <c r="BS97" s="31">
        <v>0</v>
      </c>
      <c r="BT97" s="31">
        <v>0</v>
      </c>
      <c r="BU97" s="31">
        <v>0</v>
      </c>
      <c r="BV97" s="31">
        <v>0</v>
      </c>
      <c r="BW97" s="31">
        <v>0</v>
      </c>
    </row>
    <row r="98" spans="2:75" s="15" customFormat="1" ht="12.95" customHeight="1" x14ac:dyDescent="0.2">
      <c r="B98" s="56" t="s">
        <v>213</v>
      </c>
      <c r="D98" s="31" t="s">
        <v>123</v>
      </c>
      <c r="E98" s="31" t="s">
        <v>123</v>
      </c>
      <c r="F98" s="31" t="s">
        <v>123</v>
      </c>
      <c r="G98" s="31" t="s">
        <v>123</v>
      </c>
      <c r="H98" s="31" t="s">
        <v>123</v>
      </c>
      <c r="I98" s="31" t="s">
        <v>123</v>
      </c>
      <c r="J98" s="31" t="s">
        <v>123</v>
      </c>
      <c r="K98" s="31" t="s">
        <v>123</v>
      </c>
      <c r="L98" s="31" t="s">
        <v>123</v>
      </c>
      <c r="M98" s="31" t="s">
        <v>123</v>
      </c>
      <c r="N98" s="31" t="s">
        <v>123</v>
      </c>
      <c r="O98" s="31" t="s">
        <v>123</v>
      </c>
      <c r="P98" s="31" t="s">
        <v>123</v>
      </c>
      <c r="Q98" s="31" t="s">
        <v>123</v>
      </c>
      <c r="R98" s="31" t="s">
        <v>123</v>
      </c>
      <c r="S98" s="31" t="s">
        <v>123</v>
      </c>
      <c r="T98" s="31" t="s">
        <v>123</v>
      </c>
      <c r="U98" s="31" t="s">
        <v>123</v>
      </c>
      <c r="V98" s="31" t="s">
        <v>123</v>
      </c>
      <c r="W98" s="31" t="s">
        <v>123</v>
      </c>
      <c r="X98" s="31" t="s">
        <v>123</v>
      </c>
      <c r="Y98" s="31" t="s">
        <v>123</v>
      </c>
      <c r="Z98" s="31" t="s">
        <v>123</v>
      </c>
      <c r="AA98" s="31" t="s">
        <v>123</v>
      </c>
      <c r="AB98" s="31" t="s">
        <v>123</v>
      </c>
      <c r="AC98" s="31" t="s">
        <v>123</v>
      </c>
      <c r="AD98" s="31" t="s">
        <v>123</v>
      </c>
      <c r="AE98" s="31" t="s">
        <v>123</v>
      </c>
      <c r="AF98" s="31" t="s">
        <v>123</v>
      </c>
      <c r="AG98" s="31" t="s">
        <v>123</v>
      </c>
      <c r="AH98" s="31">
        <v>2584.767169002987</v>
      </c>
      <c r="AI98" s="31">
        <v>2432.8301196292455</v>
      </c>
      <c r="AJ98" s="31">
        <v>2374.2006921525362</v>
      </c>
      <c r="AK98" s="31">
        <v>2750.3578123586985</v>
      </c>
      <c r="AL98" s="31">
        <v>2582.4579484706064</v>
      </c>
      <c r="AM98" s="31">
        <v>2452.3170786781116</v>
      </c>
      <c r="AN98" s="31">
        <v>2645.819874039657</v>
      </c>
      <c r="AO98" s="31">
        <v>2652.0075800652694</v>
      </c>
      <c r="AP98" s="31">
        <v>2472.6663317466227</v>
      </c>
      <c r="AQ98" s="31">
        <v>2288.8885677323051</v>
      </c>
      <c r="AR98" s="31">
        <v>2368.9759483931161</v>
      </c>
      <c r="AS98" s="31">
        <v>2223.7226822146426</v>
      </c>
      <c r="AT98" s="31">
        <v>2256.1228614638071</v>
      </c>
      <c r="AU98" s="31">
        <v>2425.7063760247343</v>
      </c>
      <c r="AV98" s="31">
        <v>3515.3276833640311</v>
      </c>
      <c r="AW98" s="31">
        <v>3529.5558882783494</v>
      </c>
      <c r="AX98" s="31">
        <v>3521.4706334613147</v>
      </c>
      <c r="AY98" s="31">
        <v>3604.8174434719522</v>
      </c>
      <c r="AZ98" s="31">
        <v>3461.012026240739</v>
      </c>
      <c r="BA98" s="31">
        <v>3514.639519011856</v>
      </c>
      <c r="BB98" s="31">
        <v>3406.3142549607342</v>
      </c>
      <c r="BC98" s="31">
        <v>3695.2726805868806</v>
      </c>
      <c r="BD98" s="31">
        <v>4083.3881736355024</v>
      </c>
      <c r="BE98" s="31">
        <v>4573.9153273814873</v>
      </c>
      <c r="BF98" s="31">
        <v>5037.9033955964887</v>
      </c>
      <c r="BG98" s="31">
        <v>2901.6360046336804</v>
      </c>
      <c r="BH98" s="31">
        <v>0</v>
      </c>
      <c r="BI98" s="31">
        <v>0</v>
      </c>
      <c r="BJ98" s="31">
        <v>0</v>
      </c>
      <c r="BK98" s="31">
        <v>0</v>
      </c>
      <c r="BL98" s="31">
        <v>0</v>
      </c>
      <c r="BM98" s="31">
        <v>0</v>
      </c>
      <c r="BN98" s="31">
        <v>0</v>
      </c>
      <c r="BO98" s="31">
        <v>0</v>
      </c>
      <c r="BP98" s="31">
        <v>0</v>
      </c>
      <c r="BQ98" s="31">
        <v>0</v>
      </c>
      <c r="BR98" s="31">
        <v>0</v>
      </c>
      <c r="BS98" s="31">
        <v>0</v>
      </c>
      <c r="BT98" s="31">
        <v>0</v>
      </c>
      <c r="BU98" s="31">
        <v>0</v>
      </c>
      <c r="BV98" s="31">
        <v>0</v>
      </c>
      <c r="BW98" s="31">
        <v>0</v>
      </c>
    </row>
    <row r="99" spans="2:75" s="15" customFormat="1" ht="25.5" customHeight="1" x14ac:dyDescent="0.2">
      <c r="B99" s="15" t="s">
        <v>15</v>
      </c>
      <c r="D99" s="31" t="s">
        <v>123</v>
      </c>
      <c r="E99" s="31" t="s">
        <v>123</v>
      </c>
      <c r="F99" s="31" t="s">
        <v>123</v>
      </c>
      <c r="G99" s="31" t="s">
        <v>123</v>
      </c>
      <c r="H99" s="31" t="s">
        <v>123</v>
      </c>
      <c r="I99" s="31" t="s">
        <v>123</v>
      </c>
      <c r="J99" s="31" t="s">
        <v>123</v>
      </c>
      <c r="K99" s="31" t="s">
        <v>123</v>
      </c>
      <c r="L99" s="31" t="s">
        <v>123</v>
      </c>
      <c r="M99" s="31" t="s">
        <v>123</v>
      </c>
      <c r="N99" s="31" t="s">
        <v>123</v>
      </c>
      <c r="O99" s="31" t="s">
        <v>123</v>
      </c>
      <c r="P99" s="31" t="s">
        <v>123</v>
      </c>
      <c r="Q99" s="31" t="s">
        <v>123</v>
      </c>
      <c r="R99" s="31" t="s">
        <v>123</v>
      </c>
      <c r="S99" s="31" t="s">
        <v>123</v>
      </c>
      <c r="T99" s="31" t="s">
        <v>123</v>
      </c>
      <c r="U99" s="31" t="s">
        <v>123</v>
      </c>
      <c r="V99" s="31" t="s">
        <v>123</v>
      </c>
      <c r="W99" s="31" t="s">
        <v>123</v>
      </c>
      <c r="X99" s="31" t="s">
        <v>123</v>
      </c>
      <c r="Y99" s="31" t="s">
        <v>123</v>
      </c>
      <c r="Z99" s="31" t="s">
        <v>123</v>
      </c>
      <c r="AA99" s="31" t="s">
        <v>123</v>
      </c>
      <c r="AB99" s="31" t="s">
        <v>123</v>
      </c>
      <c r="AC99" s="31" t="s">
        <v>123</v>
      </c>
      <c r="AD99" s="31" t="s">
        <v>123</v>
      </c>
      <c r="AE99" s="31" t="s">
        <v>123</v>
      </c>
      <c r="AF99" s="31" t="s">
        <v>123</v>
      </c>
      <c r="AG99" s="31" t="s">
        <v>123</v>
      </c>
      <c r="AH99" s="31">
        <v>422.59686969692694</v>
      </c>
      <c r="AI99" s="31">
        <v>411.98265630089554</v>
      </c>
      <c r="AJ99" s="31">
        <v>406.97652747550313</v>
      </c>
      <c r="AK99" s="31">
        <v>419.70653370266081</v>
      </c>
      <c r="AL99" s="31">
        <v>459.94506518385344</v>
      </c>
      <c r="AM99" s="31">
        <v>449.87940841377662</v>
      </c>
      <c r="AN99" s="31">
        <v>415.65275954717492</v>
      </c>
      <c r="AO99" s="31">
        <v>406.08562591630141</v>
      </c>
      <c r="AP99" s="31">
        <v>482.90995393816928</v>
      </c>
      <c r="AQ99" s="31">
        <v>459.9911166851262</v>
      </c>
      <c r="AR99" s="31">
        <v>439.98649217725637</v>
      </c>
      <c r="AS99" s="31">
        <v>415.70929569037673</v>
      </c>
      <c r="AT99" s="31">
        <v>420.37452541518104</v>
      </c>
      <c r="AU99" s="31">
        <v>434.62570290870616</v>
      </c>
      <c r="AV99" s="31">
        <v>440.25690129657272</v>
      </c>
      <c r="AW99" s="31">
        <v>455.43989697927611</v>
      </c>
      <c r="AX99" s="31">
        <v>452.22622792286103</v>
      </c>
      <c r="AY99" s="31">
        <v>453.45677749138326</v>
      </c>
      <c r="AZ99" s="31">
        <v>419.47634524973319</v>
      </c>
      <c r="BA99" s="31">
        <v>414.67949584636119</v>
      </c>
      <c r="BB99" s="31">
        <v>412.05757496129206</v>
      </c>
      <c r="BC99" s="31">
        <v>406.86360196393667</v>
      </c>
      <c r="BD99" s="31">
        <v>418.17101392621544</v>
      </c>
      <c r="BE99" s="31">
        <v>425.71359665558293</v>
      </c>
      <c r="BF99" s="31">
        <v>428.07136108001816</v>
      </c>
      <c r="BG99" s="31">
        <v>402.30151215215875</v>
      </c>
      <c r="BH99" s="31">
        <v>416.20381423903353</v>
      </c>
      <c r="BI99" s="31">
        <v>405.32716654709003</v>
      </c>
      <c r="BJ99" s="31">
        <v>406.68630764549562</v>
      </c>
      <c r="BK99" s="31">
        <v>431.19240755104704</v>
      </c>
      <c r="BL99" s="31">
        <v>525.49409965383302</v>
      </c>
      <c r="BM99" s="31">
        <v>537.27142819149674</v>
      </c>
      <c r="BN99" s="31">
        <v>520.41772992400104</v>
      </c>
      <c r="BO99" s="31">
        <v>521.71810996496095</v>
      </c>
      <c r="BP99" s="31">
        <v>535.23566800245567</v>
      </c>
      <c r="BQ99" s="31">
        <v>535.21126728684681</v>
      </c>
      <c r="BR99" s="31">
        <v>540.05368961366366</v>
      </c>
      <c r="BS99" s="31">
        <v>538.66243389561623</v>
      </c>
      <c r="BT99" s="31">
        <v>537.26533755338517</v>
      </c>
      <c r="BU99" s="31">
        <v>539.20587879820789</v>
      </c>
      <c r="BV99" s="31">
        <v>539.54867248258631</v>
      </c>
      <c r="BW99" s="31">
        <v>539.62392073796548</v>
      </c>
    </row>
    <row r="100" spans="2:75" s="15" customFormat="1" x14ac:dyDescent="0.2">
      <c r="B100" s="42" t="s">
        <v>153</v>
      </c>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v>6.235926852444444</v>
      </c>
      <c r="BM100" s="31">
        <v>7.7662610200699689</v>
      </c>
      <c r="BN100" s="31">
        <v>9.9264150603908021</v>
      </c>
      <c r="BO100" s="31">
        <v>10.031441402360738</v>
      </c>
      <c r="BP100" s="31">
        <v>9.7572390064591339</v>
      </c>
      <c r="BQ100" s="31">
        <v>9.3863979634019223</v>
      </c>
      <c r="BR100" s="31">
        <v>9.6741249085460179</v>
      </c>
      <c r="BS100" s="31">
        <v>8.8393958478794126</v>
      </c>
      <c r="BT100" s="31">
        <v>8.7577440085951768</v>
      </c>
      <c r="BU100" s="31">
        <v>8.7715534471106196</v>
      </c>
      <c r="BV100" s="31">
        <v>8.8380867492395545</v>
      </c>
      <c r="BW100" s="31">
        <v>9.0542913875102347</v>
      </c>
    </row>
    <row r="101" spans="2:75" s="13" customFormat="1" x14ac:dyDescent="0.2">
      <c r="B101" s="42" t="s">
        <v>154</v>
      </c>
      <c r="C101" s="42"/>
      <c r="D101" s="31" t="s">
        <v>123</v>
      </c>
      <c r="E101" s="31" t="s">
        <v>123</v>
      </c>
      <c r="F101" s="31" t="s">
        <v>123</v>
      </c>
      <c r="G101" s="31" t="s">
        <v>123</v>
      </c>
      <c r="H101" s="31" t="s">
        <v>123</v>
      </c>
      <c r="I101" s="31" t="s">
        <v>123</v>
      </c>
      <c r="J101" s="31" t="s">
        <v>123</v>
      </c>
      <c r="K101" s="31" t="s">
        <v>123</v>
      </c>
      <c r="L101" s="31" t="s">
        <v>123</v>
      </c>
      <c r="M101" s="31" t="s">
        <v>123</v>
      </c>
      <c r="N101" s="31" t="s">
        <v>123</v>
      </c>
      <c r="O101" s="31" t="s">
        <v>123</v>
      </c>
      <c r="P101" s="31" t="s">
        <v>123</v>
      </c>
      <c r="Q101" s="31" t="s">
        <v>123</v>
      </c>
      <c r="R101" s="31" t="s">
        <v>123</v>
      </c>
      <c r="S101" s="31" t="s">
        <v>123</v>
      </c>
      <c r="T101" s="31" t="s">
        <v>123</v>
      </c>
      <c r="U101" s="31" t="s">
        <v>123</v>
      </c>
      <c r="V101" s="31" t="s">
        <v>123</v>
      </c>
      <c r="W101" s="31" t="s">
        <v>123</v>
      </c>
      <c r="X101" s="31" t="s">
        <v>123</v>
      </c>
      <c r="Y101" s="31" t="s">
        <v>123</v>
      </c>
      <c r="Z101" s="31" t="s">
        <v>123</v>
      </c>
      <c r="AA101" s="31" t="s">
        <v>123</v>
      </c>
      <c r="AB101" s="31" t="s">
        <v>123</v>
      </c>
      <c r="AC101" s="31" t="s">
        <v>123</v>
      </c>
      <c r="AD101" s="31" t="s">
        <v>123</v>
      </c>
      <c r="AE101" s="31" t="s">
        <v>123</v>
      </c>
      <c r="AF101" s="31" t="s">
        <v>123</v>
      </c>
      <c r="AG101" s="31" t="s">
        <v>123</v>
      </c>
      <c r="AH101" s="31">
        <v>0</v>
      </c>
      <c r="AI101" s="31">
        <v>9.9385589646236578</v>
      </c>
      <c r="AJ101" s="31">
        <v>49.469580946613974</v>
      </c>
      <c r="AK101" s="31">
        <v>90.060068619153043</v>
      </c>
      <c r="AL101" s="31">
        <v>139.18844341614891</v>
      </c>
      <c r="AM101" s="31">
        <v>193.36013935612729</v>
      </c>
      <c r="AN101" s="31">
        <v>236.9976216262186</v>
      </c>
      <c r="AO101" s="31">
        <v>292.26081636726337</v>
      </c>
      <c r="AP101" s="31">
        <v>370.49188324267857</v>
      </c>
      <c r="AQ101" s="31">
        <v>431.19872606480897</v>
      </c>
      <c r="AR101" s="31">
        <v>481.80209381253337</v>
      </c>
      <c r="AS101" s="31">
        <v>531.93095992632334</v>
      </c>
      <c r="AT101" s="31">
        <v>584.63929963622297</v>
      </c>
      <c r="AU101" s="31">
        <v>678.15963263771403</v>
      </c>
      <c r="AV101" s="31">
        <v>42.537578540034268</v>
      </c>
      <c r="AW101" s="31">
        <v>0</v>
      </c>
      <c r="AX101" s="31">
        <v>0</v>
      </c>
      <c r="AY101" s="31">
        <v>0</v>
      </c>
      <c r="AZ101" s="31">
        <v>0</v>
      </c>
      <c r="BA101" s="31">
        <v>0</v>
      </c>
      <c r="BB101" s="31">
        <v>0</v>
      </c>
      <c r="BC101" s="31">
        <v>0</v>
      </c>
      <c r="BD101" s="31">
        <v>0</v>
      </c>
      <c r="BE101" s="31">
        <v>0</v>
      </c>
      <c r="BF101" s="31">
        <v>0</v>
      </c>
      <c r="BG101" s="31">
        <v>0</v>
      </c>
      <c r="BH101" s="31">
        <v>0</v>
      </c>
      <c r="BI101" s="31">
        <v>0</v>
      </c>
      <c r="BJ101" s="31">
        <v>0</v>
      </c>
      <c r="BK101" s="31">
        <v>0</v>
      </c>
      <c r="BL101" s="31">
        <v>0</v>
      </c>
      <c r="BM101" s="31">
        <v>0</v>
      </c>
      <c r="BN101" s="31">
        <v>0</v>
      </c>
      <c r="BO101" s="31">
        <v>0</v>
      </c>
      <c r="BP101" s="31">
        <v>0</v>
      </c>
      <c r="BQ101" s="31">
        <v>0</v>
      </c>
      <c r="BR101" s="31">
        <v>0</v>
      </c>
      <c r="BS101" s="31">
        <v>0</v>
      </c>
      <c r="BT101" s="31">
        <v>0</v>
      </c>
      <c r="BU101" s="31">
        <v>0</v>
      </c>
      <c r="BV101" s="31">
        <v>0</v>
      </c>
      <c r="BW101" s="31">
        <v>0</v>
      </c>
    </row>
    <row r="102" spans="2:75" s="40" customFormat="1" ht="12.95" customHeight="1" x14ac:dyDescent="0.2">
      <c r="B102" s="40" t="s">
        <v>222</v>
      </c>
      <c r="D102" s="31" t="s">
        <v>123</v>
      </c>
      <c r="E102" s="31" t="s">
        <v>123</v>
      </c>
      <c r="F102" s="31" t="s">
        <v>123</v>
      </c>
      <c r="G102" s="31" t="s">
        <v>123</v>
      </c>
      <c r="H102" s="31" t="s">
        <v>123</v>
      </c>
      <c r="I102" s="31" t="s">
        <v>123</v>
      </c>
      <c r="J102" s="31" t="s">
        <v>123</v>
      </c>
      <c r="K102" s="31" t="s">
        <v>123</v>
      </c>
      <c r="L102" s="31" t="s">
        <v>123</v>
      </c>
      <c r="M102" s="31" t="s">
        <v>123</v>
      </c>
      <c r="N102" s="31" t="s">
        <v>123</v>
      </c>
      <c r="O102" s="31" t="s">
        <v>123</v>
      </c>
      <c r="P102" s="31" t="s">
        <v>123</v>
      </c>
      <c r="Q102" s="31" t="s">
        <v>123</v>
      </c>
      <c r="R102" s="31" t="s">
        <v>123</v>
      </c>
      <c r="S102" s="31" t="s">
        <v>123</v>
      </c>
      <c r="T102" s="31" t="s">
        <v>123</v>
      </c>
      <c r="U102" s="31" t="s">
        <v>123</v>
      </c>
      <c r="V102" s="31" t="s">
        <v>123</v>
      </c>
      <c r="W102" s="31" t="s">
        <v>123</v>
      </c>
      <c r="X102" s="31" t="s">
        <v>123</v>
      </c>
      <c r="Y102" s="31" t="s">
        <v>123</v>
      </c>
      <c r="Z102" s="31" t="s">
        <v>123</v>
      </c>
      <c r="AA102" s="31" t="s">
        <v>123</v>
      </c>
      <c r="AB102" s="31" t="s">
        <v>123</v>
      </c>
      <c r="AC102" s="31" t="s">
        <v>123</v>
      </c>
      <c r="AD102" s="31" t="s">
        <v>123</v>
      </c>
      <c r="AE102" s="31" t="s">
        <v>123</v>
      </c>
      <c r="AF102" s="31" t="s">
        <v>123</v>
      </c>
      <c r="AG102" s="31" t="s">
        <v>123</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1076.7314831871881</v>
      </c>
      <c r="BJ102" s="31">
        <v>0</v>
      </c>
      <c r="BK102" s="31">
        <v>0</v>
      </c>
      <c r="BL102" s="31">
        <v>0</v>
      </c>
      <c r="BM102" s="31">
        <v>0</v>
      </c>
      <c r="BN102" s="31">
        <v>0</v>
      </c>
      <c r="BO102" s="31">
        <v>0</v>
      </c>
      <c r="BP102" s="31">
        <v>0</v>
      </c>
      <c r="BQ102" s="31">
        <v>0</v>
      </c>
      <c r="BR102" s="31">
        <v>0</v>
      </c>
      <c r="BS102" s="31">
        <v>0</v>
      </c>
      <c r="BT102" s="31">
        <v>0</v>
      </c>
      <c r="BU102" s="31">
        <v>0</v>
      </c>
      <c r="BV102" s="31">
        <v>0</v>
      </c>
      <c r="BW102" s="31">
        <v>0</v>
      </c>
    </row>
    <row r="103" spans="2:75" s="40" customFormat="1" ht="12.95" customHeight="1" x14ac:dyDescent="0.2">
      <c r="B103" s="59" t="s">
        <v>223</v>
      </c>
      <c r="C103" s="43"/>
      <c r="D103" s="31" t="s">
        <v>123</v>
      </c>
      <c r="E103" s="31" t="s">
        <v>123</v>
      </c>
      <c r="F103" s="31" t="s">
        <v>123</v>
      </c>
      <c r="G103" s="31" t="s">
        <v>123</v>
      </c>
      <c r="H103" s="31" t="s">
        <v>123</v>
      </c>
      <c r="I103" s="31" t="s">
        <v>123</v>
      </c>
      <c r="J103" s="31" t="s">
        <v>123</v>
      </c>
      <c r="K103" s="31" t="s">
        <v>123</v>
      </c>
      <c r="L103" s="31" t="s">
        <v>123</v>
      </c>
      <c r="M103" s="31" t="s">
        <v>123</v>
      </c>
      <c r="N103" s="31" t="s">
        <v>123</v>
      </c>
      <c r="O103" s="31" t="s">
        <v>123</v>
      </c>
      <c r="P103" s="31" t="s">
        <v>123</v>
      </c>
      <c r="Q103" s="31" t="s">
        <v>123</v>
      </c>
      <c r="R103" s="31" t="s">
        <v>123</v>
      </c>
      <c r="S103" s="31" t="s">
        <v>123</v>
      </c>
      <c r="T103" s="31" t="s">
        <v>123</v>
      </c>
      <c r="U103" s="31" t="s">
        <v>123</v>
      </c>
      <c r="V103" s="31" t="s">
        <v>123</v>
      </c>
      <c r="W103" s="31" t="s">
        <v>123</v>
      </c>
      <c r="X103" s="31" t="s">
        <v>123</v>
      </c>
      <c r="Y103" s="31" t="s">
        <v>123</v>
      </c>
      <c r="Z103" s="31" t="s">
        <v>123</v>
      </c>
      <c r="AA103" s="31" t="s">
        <v>123</v>
      </c>
      <c r="AB103" s="31" t="s">
        <v>123</v>
      </c>
      <c r="AC103" s="31" t="s">
        <v>123</v>
      </c>
      <c r="AD103" s="31" t="s">
        <v>123</v>
      </c>
      <c r="AE103" s="31" t="s">
        <v>123</v>
      </c>
      <c r="AF103" s="31" t="s">
        <v>123</v>
      </c>
      <c r="AG103" s="31" t="s">
        <v>123</v>
      </c>
      <c r="AH103" s="31">
        <v>0</v>
      </c>
      <c r="AI103" s="31">
        <v>0</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0</v>
      </c>
      <c r="AY103" s="31">
        <v>0</v>
      </c>
      <c r="AZ103" s="31">
        <v>0</v>
      </c>
      <c r="BA103" s="31">
        <v>0</v>
      </c>
      <c r="BB103" s="31">
        <v>0</v>
      </c>
      <c r="BC103" s="31">
        <v>0</v>
      </c>
      <c r="BD103" s="31">
        <v>0</v>
      </c>
      <c r="BE103" s="31">
        <v>0</v>
      </c>
      <c r="BF103" s="31">
        <v>0</v>
      </c>
      <c r="BG103" s="31">
        <v>0</v>
      </c>
      <c r="BH103" s="31">
        <v>646.07617684919308</v>
      </c>
      <c r="BI103" s="31">
        <v>311.42237262429649</v>
      </c>
      <c r="BJ103" s="31">
        <v>0</v>
      </c>
      <c r="BK103" s="31">
        <v>0</v>
      </c>
      <c r="BL103" s="31">
        <v>0</v>
      </c>
      <c r="BM103" s="31">
        <v>0</v>
      </c>
      <c r="BN103" s="31">
        <v>0</v>
      </c>
      <c r="BO103" s="31">
        <v>0</v>
      </c>
      <c r="BP103" s="31">
        <v>0</v>
      </c>
      <c r="BQ103" s="31">
        <v>0</v>
      </c>
      <c r="BR103" s="31">
        <v>0</v>
      </c>
      <c r="BS103" s="31">
        <v>0</v>
      </c>
      <c r="BT103" s="31">
        <v>0</v>
      </c>
      <c r="BU103" s="31">
        <v>0</v>
      </c>
      <c r="BV103" s="31">
        <v>0</v>
      </c>
      <c r="BW103" s="31">
        <v>0</v>
      </c>
    </row>
    <row r="104" spans="2:75" s="15" customFormat="1" ht="26.25" customHeight="1" x14ac:dyDescent="0.2">
      <c r="B104" s="40" t="s">
        <v>224</v>
      </c>
      <c r="D104" s="31" t="s">
        <v>123</v>
      </c>
      <c r="E104" s="31" t="s">
        <v>123</v>
      </c>
      <c r="F104" s="31" t="s">
        <v>123</v>
      </c>
      <c r="G104" s="31" t="s">
        <v>123</v>
      </c>
      <c r="H104" s="31" t="s">
        <v>123</v>
      </c>
      <c r="I104" s="31" t="s">
        <v>123</v>
      </c>
      <c r="J104" s="31" t="s">
        <v>123</v>
      </c>
      <c r="K104" s="31" t="s">
        <v>123</v>
      </c>
      <c r="L104" s="31" t="s">
        <v>123</v>
      </c>
      <c r="M104" s="31" t="s">
        <v>123</v>
      </c>
      <c r="N104" s="31" t="s">
        <v>123</v>
      </c>
      <c r="O104" s="31" t="s">
        <v>123</v>
      </c>
      <c r="P104" s="31" t="s">
        <v>123</v>
      </c>
      <c r="Q104" s="31" t="s">
        <v>123</v>
      </c>
      <c r="R104" s="31" t="s">
        <v>123</v>
      </c>
      <c r="S104" s="31" t="s">
        <v>123</v>
      </c>
      <c r="T104" s="31" t="s">
        <v>123</v>
      </c>
      <c r="U104" s="31" t="s">
        <v>123</v>
      </c>
      <c r="V104" s="31" t="s">
        <v>123</v>
      </c>
      <c r="W104" s="31" t="s">
        <v>123</v>
      </c>
      <c r="X104" s="31" t="s">
        <v>123</v>
      </c>
      <c r="Y104" s="31" t="s">
        <v>123</v>
      </c>
      <c r="Z104" s="31" t="s">
        <v>123</v>
      </c>
      <c r="AA104" s="31" t="s">
        <v>123</v>
      </c>
      <c r="AB104" s="31" t="s">
        <v>123</v>
      </c>
      <c r="AC104" s="31" t="s">
        <v>123</v>
      </c>
      <c r="AD104" s="31" t="s">
        <v>123</v>
      </c>
      <c r="AE104" s="31" t="s">
        <v>123</v>
      </c>
      <c r="AF104" s="31" t="s">
        <v>123</v>
      </c>
      <c r="AG104" s="31" t="s">
        <v>123</v>
      </c>
      <c r="AH104" s="31">
        <v>0</v>
      </c>
      <c r="AI104" s="31">
        <v>0</v>
      </c>
      <c r="AJ104" s="31">
        <v>0</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0</v>
      </c>
      <c r="AZ104" s="31">
        <v>0</v>
      </c>
      <c r="BA104" s="31">
        <v>0</v>
      </c>
      <c r="BB104" s="31">
        <v>0</v>
      </c>
      <c r="BC104" s="31">
        <v>0</v>
      </c>
      <c r="BD104" s="31">
        <v>422.29857914596732</v>
      </c>
      <c r="BE104" s="31">
        <v>496.95663182789377</v>
      </c>
      <c r="BF104" s="31">
        <v>496.86520564363786</v>
      </c>
      <c r="BG104" s="31">
        <v>535.52403156201331</v>
      </c>
      <c r="BH104" s="31">
        <v>548.94800376274884</v>
      </c>
      <c r="BI104" s="31">
        <v>564.78409517272928</v>
      </c>
      <c r="BJ104" s="31">
        <v>582.43645111371632</v>
      </c>
      <c r="BK104" s="31">
        <v>591.27496318647775</v>
      </c>
      <c r="BL104" s="31">
        <v>597.07492508499922</v>
      </c>
      <c r="BM104" s="31">
        <v>605.40046919170697</v>
      </c>
      <c r="BN104" s="31">
        <v>620.52926790569802</v>
      </c>
      <c r="BO104" s="31">
        <v>619.16504419024591</v>
      </c>
      <c r="BP104" s="31">
        <v>618.15293125572873</v>
      </c>
      <c r="BQ104" s="31">
        <v>617.553000833488</v>
      </c>
      <c r="BR104" s="31">
        <v>630.61650552677099</v>
      </c>
      <c r="BS104" s="31">
        <v>631.09190800055364</v>
      </c>
      <c r="BT104" s="31">
        <v>632.34669539181505</v>
      </c>
      <c r="BU104" s="31">
        <v>668.85987038551957</v>
      </c>
      <c r="BV104" s="31">
        <v>711.40312118420547</v>
      </c>
      <c r="BW104" s="31">
        <v>768.0265318254128</v>
      </c>
    </row>
    <row r="105" spans="2:75" s="40" customFormat="1" x14ac:dyDescent="0.2">
      <c r="B105" s="59" t="s">
        <v>16</v>
      </c>
      <c r="C105" s="43"/>
      <c r="D105" s="31" t="s">
        <v>123</v>
      </c>
      <c r="E105" s="31" t="s">
        <v>123</v>
      </c>
      <c r="F105" s="31" t="s">
        <v>123</v>
      </c>
      <c r="G105" s="31" t="s">
        <v>123</v>
      </c>
      <c r="H105" s="31" t="s">
        <v>123</v>
      </c>
      <c r="I105" s="31" t="s">
        <v>123</v>
      </c>
      <c r="J105" s="31" t="s">
        <v>123</v>
      </c>
      <c r="K105" s="31" t="s">
        <v>123</v>
      </c>
      <c r="L105" s="31" t="s">
        <v>123</v>
      </c>
      <c r="M105" s="31" t="s">
        <v>123</v>
      </c>
      <c r="N105" s="31" t="s">
        <v>123</v>
      </c>
      <c r="O105" s="31" t="s">
        <v>123</v>
      </c>
      <c r="P105" s="31" t="s">
        <v>123</v>
      </c>
      <c r="Q105" s="31" t="s">
        <v>123</v>
      </c>
      <c r="R105" s="31" t="s">
        <v>123</v>
      </c>
      <c r="S105" s="31" t="s">
        <v>123</v>
      </c>
      <c r="T105" s="31" t="s">
        <v>123</v>
      </c>
      <c r="U105" s="31" t="s">
        <v>123</v>
      </c>
      <c r="V105" s="31" t="s">
        <v>123</v>
      </c>
      <c r="W105" s="31" t="s">
        <v>123</v>
      </c>
      <c r="X105" s="31" t="s">
        <v>123</v>
      </c>
      <c r="Y105" s="31" t="s">
        <v>123</v>
      </c>
      <c r="Z105" s="31" t="s">
        <v>123</v>
      </c>
      <c r="AA105" s="31" t="s">
        <v>123</v>
      </c>
      <c r="AB105" s="31" t="s">
        <v>123</v>
      </c>
      <c r="AC105" s="31" t="s">
        <v>123</v>
      </c>
      <c r="AD105" s="31" t="s">
        <v>123</v>
      </c>
      <c r="AE105" s="31" t="s">
        <v>123</v>
      </c>
      <c r="AF105" s="31" t="s">
        <v>123</v>
      </c>
      <c r="AG105" s="31" t="s">
        <v>123</v>
      </c>
      <c r="AH105" s="31">
        <v>0</v>
      </c>
      <c r="AI105" s="31">
        <v>0</v>
      </c>
      <c r="AJ105" s="31">
        <v>0</v>
      </c>
      <c r="AK105" s="31">
        <v>0</v>
      </c>
      <c r="AL105" s="31">
        <v>0</v>
      </c>
      <c r="AM105" s="31">
        <v>0</v>
      </c>
      <c r="AN105" s="31">
        <v>0</v>
      </c>
      <c r="AO105" s="31">
        <v>0</v>
      </c>
      <c r="AP105" s="31">
        <v>0</v>
      </c>
      <c r="AQ105" s="31">
        <v>0</v>
      </c>
      <c r="AR105" s="31">
        <v>0</v>
      </c>
      <c r="AS105" s="31">
        <v>0</v>
      </c>
      <c r="AT105" s="31">
        <v>0</v>
      </c>
      <c r="AU105" s="31">
        <v>0</v>
      </c>
      <c r="AV105" s="31">
        <v>0</v>
      </c>
      <c r="AW105" s="31">
        <v>0</v>
      </c>
      <c r="AX105" s="31">
        <v>0</v>
      </c>
      <c r="AY105" s="31">
        <v>0</v>
      </c>
      <c r="AZ105" s="31">
        <v>0</v>
      </c>
      <c r="BA105" s="31">
        <v>0</v>
      </c>
      <c r="BB105" s="31">
        <v>0</v>
      </c>
      <c r="BC105" s="31">
        <v>0</v>
      </c>
      <c r="BD105" s="31">
        <v>0</v>
      </c>
      <c r="BE105" s="31">
        <v>0</v>
      </c>
      <c r="BF105" s="31">
        <v>0</v>
      </c>
      <c r="BG105" s="31">
        <v>3037.5723563063589</v>
      </c>
      <c r="BH105" s="31">
        <v>7526.0859174175666</v>
      </c>
      <c r="BI105" s="31">
        <v>7880.3100382191706</v>
      </c>
      <c r="BJ105" s="31">
        <v>8200.3808475224359</v>
      </c>
      <c r="BK105" s="31">
        <v>8545.5828482108191</v>
      </c>
      <c r="BL105" s="31">
        <v>8716.7328248603535</v>
      </c>
      <c r="BM105" s="31">
        <v>8966.4525383580349</v>
      </c>
      <c r="BN105" s="31">
        <v>8846.5805200924769</v>
      </c>
      <c r="BO105" s="31">
        <v>8490.69447765718</v>
      </c>
      <c r="BP105" s="31">
        <v>7790.0755865773381</v>
      </c>
      <c r="BQ105" s="31">
        <v>7171.0875081620516</v>
      </c>
      <c r="BR105" s="31">
        <v>6627.6815539714235</v>
      </c>
      <c r="BS105" s="31">
        <v>6112.2770640114904</v>
      </c>
      <c r="BT105" s="31">
        <v>5695.9319844594911</v>
      </c>
      <c r="BU105" s="31">
        <v>5396.718556383903</v>
      </c>
      <c r="BV105" s="31">
        <v>5102.8341895120921</v>
      </c>
      <c r="BW105" s="31">
        <v>4968.7768983348569</v>
      </c>
    </row>
    <row r="106" spans="2:75" s="40" customFormat="1" ht="12.95" customHeight="1" x14ac:dyDescent="0.2">
      <c r="B106" s="30" t="s">
        <v>160</v>
      </c>
      <c r="C106" s="43"/>
      <c r="D106" s="31" t="s">
        <v>123</v>
      </c>
      <c r="E106" s="31" t="s">
        <v>123</v>
      </c>
      <c r="F106" s="31" t="s">
        <v>123</v>
      </c>
      <c r="G106" s="31" t="s">
        <v>123</v>
      </c>
      <c r="H106" s="31" t="s">
        <v>123</v>
      </c>
      <c r="I106" s="31" t="s">
        <v>123</v>
      </c>
      <c r="J106" s="31" t="s">
        <v>123</v>
      </c>
      <c r="K106" s="31" t="s">
        <v>123</v>
      </c>
      <c r="L106" s="31" t="s">
        <v>123</v>
      </c>
      <c r="M106" s="31" t="s">
        <v>123</v>
      </c>
      <c r="N106" s="31" t="s">
        <v>123</v>
      </c>
      <c r="O106" s="31" t="s">
        <v>123</v>
      </c>
      <c r="P106" s="31" t="s">
        <v>123</v>
      </c>
      <c r="Q106" s="31" t="s">
        <v>123</v>
      </c>
      <c r="R106" s="31" t="s">
        <v>123</v>
      </c>
      <c r="S106" s="31" t="s">
        <v>123</v>
      </c>
      <c r="T106" s="31" t="s">
        <v>123</v>
      </c>
      <c r="U106" s="31" t="s">
        <v>123</v>
      </c>
      <c r="V106" s="31" t="s">
        <v>123</v>
      </c>
      <c r="W106" s="31" t="s">
        <v>123</v>
      </c>
      <c r="X106" s="31" t="s">
        <v>123</v>
      </c>
      <c r="Y106" s="31" t="s">
        <v>123</v>
      </c>
      <c r="Z106" s="31" t="s">
        <v>123</v>
      </c>
      <c r="AA106" s="31" t="s">
        <v>123</v>
      </c>
      <c r="AB106" s="31" t="s">
        <v>123</v>
      </c>
      <c r="AC106" s="31" t="s">
        <v>123</v>
      </c>
      <c r="AD106" s="31" t="s">
        <v>123</v>
      </c>
      <c r="AE106" s="31" t="s">
        <v>123</v>
      </c>
      <c r="AF106" s="31" t="s">
        <v>123</v>
      </c>
      <c r="AG106" s="31" t="s">
        <v>123</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0</v>
      </c>
      <c r="BL106" s="31">
        <v>0</v>
      </c>
      <c r="BM106" s="31">
        <v>0</v>
      </c>
      <c r="BN106" s="31">
        <v>0</v>
      </c>
      <c r="BO106" s="31">
        <v>0</v>
      </c>
      <c r="BP106" s="31">
        <v>0</v>
      </c>
      <c r="BQ106" s="31">
        <v>5.5635286331031333</v>
      </c>
      <c r="BR106" s="31">
        <v>98.627237898250002</v>
      </c>
      <c r="BS106" s="31">
        <v>166.91473833327393</v>
      </c>
      <c r="BT106" s="31">
        <v>434.37509544237321</v>
      </c>
      <c r="BU106" s="31">
        <v>866.81337460469183</v>
      </c>
      <c r="BV106" s="31">
        <v>1098.1475569514666</v>
      </c>
      <c r="BW106" s="31">
        <v>1174.375329472181</v>
      </c>
    </row>
    <row r="107" spans="2:75" s="40" customFormat="1" ht="12.95" customHeight="1" x14ac:dyDescent="0.2">
      <c r="B107" s="30" t="s">
        <v>161</v>
      </c>
      <c r="C107" s="43"/>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v>5.4784382926411777</v>
      </c>
      <c r="AY107" s="31">
        <v>6.3574470637514295</v>
      </c>
      <c r="AZ107" s="31">
        <v>8.0631704769641406</v>
      </c>
      <c r="BA107" s="31">
        <v>7.2094876216809425</v>
      </c>
      <c r="BB107" s="31">
        <v>11.854293501563006</v>
      </c>
      <c r="BC107" s="31">
        <v>14.93662760344349</v>
      </c>
      <c r="BD107" s="31">
        <v>16.411665661716388</v>
      </c>
      <c r="BE107" s="31">
        <v>19.606691159096684</v>
      </c>
      <c r="BF107" s="31">
        <v>26.149837006735368</v>
      </c>
      <c r="BG107" s="31">
        <v>25.147935467564292</v>
      </c>
      <c r="BH107" s="31">
        <v>26.021043961778396</v>
      </c>
      <c r="BI107" s="31">
        <v>57.067874628231515</v>
      </c>
      <c r="BJ107" s="31">
        <v>39.00483939038687</v>
      </c>
      <c r="BK107" s="31">
        <v>31.829349856485489</v>
      </c>
      <c r="BL107" s="31">
        <v>35.704049390222224</v>
      </c>
      <c r="BM107" s="31">
        <v>38.835214259750671</v>
      </c>
      <c r="BN107" s="31">
        <v>41.021625769271303</v>
      </c>
      <c r="BO107" s="31">
        <v>39.745754151998348</v>
      </c>
      <c r="BP107" s="31">
        <v>43.581908284939516</v>
      </c>
      <c r="BQ107" s="31">
        <v>46.295131562486084</v>
      </c>
      <c r="BR107" s="31">
        <v>45.737153360546813</v>
      </c>
      <c r="BS107" s="31">
        <v>47.657216928436533</v>
      </c>
      <c r="BT107" s="31">
        <v>48.851162202727778</v>
      </c>
      <c r="BU107" s="31">
        <v>49.908848683505042</v>
      </c>
      <c r="BV107" s="31">
        <v>50.549838270433199</v>
      </c>
      <c r="BW107" s="31">
        <v>50.795420224549218</v>
      </c>
    </row>
    <row r="108" spans="2:75" s="40" customFormat="1" x14ac:dyDescent="0.2">
      <c r="B108" s="59" t="s">
        <v>163</v>
      </c>
      <c r="C108" s="43"/>
      <c r="D108" s="31" t="s">
        <v>123</v>
      </c>
      <c r="E108" s="31" t="s">
        <v>123</v>
      </c>
      <c r="F108" s="31" t="s">
        <v>123</v>
      </c>
      <c r="G108" s="31" t="s">
        <v>123</v>
      </c>
      <c r="H108" s="31" t="s">
        <v>123</v>
      </c>
      <c r="I108" s="31" t="s">
        <v>123</v>
      </c>
      <c r="J108" s="31" t="s">
        <v>123</v>
      </c>
      <c r="K108" s="31" t="s">
        <v>123</v>
      </c>
      <c r="L108" s="31" t="s">
        <v>123</v>
      </c>
      <c r="M108" s="31" t="s">
        <v>123</v>
      </c>
      <c r="N108" s="31" t="s">
        <v>123</v>
      </c>
      <c r="O108" s="31" t="s">
        <v>123</v>
      </c>
      <c r="P108" s="31" t="s">
        <v>123</v>
      </c>
      <c r="Q108" s="31" t="s">
        <v>123</v>
      </c>
      <c r="R108" s="31" t="s">
        <v>123</v>
      </c>
      <c r="S108" s="31" t="s">
        <v>123</v>
      </c>
      <c r="T108" s="31" t="s">
        <v>123</v>
      </c>
      <c r="U108" s="31" t="s">
        <v>123</v>
      </c>
      <c r="V108" s="31" t="s">
        <v>123</v>
      </c>
      <c r="W108" s="31" t="s">
        <v>123</v>
      </c>
      <c r="X108" s="31" t="s">
        <v>123</v>
      </c>
      <c r="Y108" s="31" t="s">
        <v>123</v>
      </c>
      <c r="Z108" s="31" t="s">
        <v>123</v>
      </c>
      <c r="AA108" s="31" t="s">
        <v>123</v>
      </c>
      <c r="AB108" s="31" t="s">
        <v>123</v>
      </c>
      <c r="AC108" s="31" t="s">
        <v>123</v>
      </c>
      <c r="AD108" s="31" t="s">
        <v>123</v>
      </c>
      <c r="AE108" s="31" t="s">
        <v>123</v>
      </c>
      <c r="AF108" s="31" t="s">
        <v>123</v>
      </c>
      <c r="AG108" s="31" t="s">
        <v>123</v>
      </c>
      <c r="AH108" s="31">
        <v>0</v>
      </c>
      <c r="AI108" s="31">
        <v>0</v>
      </c>
      <c r="AJ108" s="31">
        <v>0</v>
      </c>
      <c r="AK108" s="31">
        <v>0</v>
      </c>
      <c r="AL108" s="31">
        <v>0</v>
      </c>
      <c r="AM108" s="31">
        <v>0</v>
      </c>
      <c r="AN108" s="31">
        <v>0</v>
      </c>
      <c r="AO108" s="31">
        <v>0</v>
      </c>
      <c r="AP108" s="31">
        <v>0</v>
      </c>
      <c r="AQ108" s="31">
        <v>209.26170287881098</v>
      </c>
      <c r="AR108" s="31">
        <v>6.585631131458471</v>
      </c>
      <c r="AS108" s="31">
        <v>0</v>
      </c>
      <c r="AT108" s="31">
        <v>0</v>
      </c>
      <c r="AU108" s="31">
        <v>0</v>
      </c>
      <c r="AV108" s="31">
        <v>0</v>
      </c>
      <c r="AW108" s="31">
        <v>0</v>
      </c>
      <c r="AX108" s="31">
        <v>0</v>
      </c>
      <c r="AY108" s="31">
        <v>0</v>
      </c>
      <c r="AZ108" s="31">
        <v>0</v>
      </c>
      <c r="BA108" s="31">
        <v>0</v>
      </c>
      <c r="BB108" s="31">
        <v>0</v>
      </c>
      <c r="BC108" s="31">
        <v>0</v>
      </c>
      <c r="BD108" s="31">
        <v>0</v>
      </c>
      <c r="BE108" s="31">
        <v>0</v>
      </c>
      <c r="BF108" s="31">
        <v>0</v>
      </c>
      <c r="BG108" s="31">
        <v>0</v>
      </c>
      <c r="BH108" s="31">
        <v>0</v>
      </c>
      <c r="BI108" s="31">
        <v>0</v>
      </c>
      <c r="BJ108" s="31">
        <v>0</v>
      </c>
      <c r="BK108" s="31">
        <v>0</v>
      </c>
      <c r="BL108" s="31">
        <v>0</v>
      </c>
      <c r="BM108" s="31">
        <v>0</v>
      </c>
      <c r="BN108" s="31">
        <v>0</v>
      </c>
      <c r="BO108" s="31">
        <v>0</v>
      </c>
      <c r="BP108" s="31">
        <v>0</v>
      </c>
      <c r="BQ108" s="31">
        <v>0</v>
      </c>
      <c r="BR108" s="31">
        <v>0</v>
      </c>
      <c r="BS108" s="31">
        <v>0</v>
      </c>
      <c r="BT108" s="31">
        <v>0</v>
      </c>
      <c r="BU108" s="31">
        <v>0</v>
      </c>
      <c r="BV108" s="31">
        <v>0</v>
      </c>
      <c r="BW108" s="31">
        <v>0</v>
      </c>
    </row>
    <row r="109" spans="2:75" s="46" customFormat="1" ht="26.25" customHeight="1" x14ac:dyDescent="0.2">
      <c r="B109" s="59" t="s">
        <v>164</v>
      </c>
      <c r="C109" s="47"/>
      <c r="D109" s="31" t="s">
        <v>123</v>
      </c>
      <c r="E109" s="31" t="s">
        <v>123</v>
      </c>
      <c r="F109" s="31" t="s">
        <v>123</v>
      </c>
      <c r="G109" s="31" t="s">
        <v>123</v>
      </c>
      <c r="H109" s="31" t="s">
        <v>123</v>
      </c>
      <c r="I109" s="31" t="s">
        <v>123</v>
      </c>
      <c r="J109" s="31" t="s">
        <v>123</v>
      </c>
      <c r="K109" s="31" t="s">
        <v>123</v>
      </c>
      <c r="L109" s="31" t="s">
        <v>123</v>
      </c>
      <c r="M109" s="31" t="s">
        <v>123</v>
      </c>
      <c r="N109" s="31" t="s">
        <v>123</v>
      </c>
      <c r="O109" s="31" t="s">
        <v>123</v>
      </c>
      <c r="P109" s="31" t="s">
        <v>123</v>
      </c>
      <c r="Q109" s="31" t="s">
        <v>123</v>
      </c>
      <c r="R109" s="31" t="s">
        <v>123</v>
      </c>
      <c r="S109" s="31" t="s">
        <v>123</v>
      </c>
      <c r="T109" s="31" t="s">
        <v>123</v>
      </c>
      <c r="U109" s="31" t="s">
        <v>123</v>
      </c>
      <c r="V109" s="31" t="s">
        <v>123</v>
      </c>
      <c r="W109" s="31" t="s">
        <v>123</v>
      </c>
      <c r="X109" s="31" t="s">
        <v>123</v>
      </c>
      <c r="Y109" s="31" t="s">
        <v>123</v>
      </c>
      <c r="Z109" s="31" t="s">
        <v>123</v>
      </c>
      <c r="AA109" s="31" t="s">
        <v>123</v>
      </c>
      <c r="AB109" s="31" t="s">
        <v>123</v>
      </c>
      <c r="AC109" s="31" t="s">
        <v>123</v>
      </c>
      <c r="AD109" s="31" t="s">
        <v>123</v>
      </c>
      <c r="AE109" s="31" t="s">
        <v>123</v>
      </c>
      <c r="AF109" s="31" t="s">
        <v>123</v>
      </c>
      <c r="AG109" s="31" t="s">
        <v>123</v>
      </c>
      <c r="AH109" s="31">
        <v>18.227683377069585</v>
      </c>
      <c r="AI109" s="31">
        <v>21.909790285968814</v>
      </c>
      <c r="AJ109" s="31">
        <v>28.140332136558587</v>
      </c>
      <c r="AK109" s="31">
        <v>34.754549249436778</v>
      </c>
      <c r="AL109" s="31">
        <v>40.696045779160386</v>
      </c>
      <c r="AM109" s="31">
        <v>47.792098900957171</v>
      </c>
      <c r="AN109" s="31">
        <v>60.13398885514372</v>
      </c>
      <c r="AO109" s="31">
        <v>65.930732845306011</v>
      </c>
      <c r="AP109" s="31">
        <v>72.018304788279849</v>
      </c>
      <c r="AQ109" s="31">
        <v>75.328035578640907</v>
      </c>
      <c r="AR109" s="31">
        <v>80.791606091045395</v>
      </c>
      <c r="AS109" s="31">
        <v>86.005665948572982</v>
      </c>
      <c r="AT109" s="31">
        <v>101.74346640499323</v>
      </c>
      <c r="AU109" s="31">
        <v>131.12224712726254</v>
      </c>
      <c r="AV109" s="31">
        <v>151.90284900409679</v>
      </c>
      <c r="AW109" s="31">
        <v>166.52019545610443</v>
      </c>
      <c r="AX109" s="31">
        <v>170.12201351370192</v>
      </c>
      <c r="AY109" s="31">
        <v>170.98963054900827</v>
      </c>
      <c r="AZ109" s="31">
        <v>154.69321613948878</v>
      </c>
      <c r="BA109" s="31">
        <v>197.95677524201011</v>
      </c>
      <c r="BB109" s="31">
        <v>206.00559918843609</v>
      </c>
      <c r="BC109" s="31">
        <v>203.97003251998962</v>
      </c>
      <c r="BD109" s="31">
        <v>225.38773081412708</v>
      </c>
      <c r="BE109" s="31">
        <v>225.33722078859756</v>
      </c>
      <c r="BF109" s="31">
        <v>215.79753762002096</v>
      </c>
      <c r="BG109" s="31">
        <v>220.92030807881449</v>
      </c>
      <c r="BH109" s="31">
        <v>156.66131201109022</v>
      </c>
      <c r="BI109" s="31">
        <v>157.28130486937448</v>
      </c>
      <c r="BJ109" s="31">
        <v>161.37529868599938</v>
      </c>
      <c r="BK109" s="31">
        <v>232.86744441379867</v>
      </c>
      <c r="BL109" s="31">
        <v>198.62767577931922</v>
      </c>
      <c r="BM109" s="31">
        <v>202.11856012400332</v>
      </c>
      <c r="BN109" s="31">
        <v>182.45047171079744</v>
      </c>
      <c r="BO109" s="31">
        <v>178.54409407794648</v>
      </c>
      <c r="BP109" s="31">
        <v>165.39455128404455</v>
      </c>
      <c r="BQ109" s="31">
        <v>153.58519601603132</v>
      </c>
      <c r="BR109" s="31">
        <v>127.06409147828083</v>
      </c>
      <c r="BS109" s="31">
        <v>117.43335515470761</v>
      </c>
      <c r="BT109" s="31">
        <v>108.65622887633859</v>
      </c>
      <c r="BU109" s="31">
        <v>103.85455365209647</v>
      </c>
      <c r="BV109" s="31">
        <v>100.53046067730766</v>
      </c>
      <c r="BW109" s="31">
        <v>97.374718466804126</v>
      </c>
    </row>
    <row r="110" spans="2:75" s="46" customFormat="1" x14ac:dyDescent="0.2">
      <c r="B110" s="59" t="s">
        <v>216</v>
      </c>
      <c r="C110" s="47"/>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v>0</v>
      </c>
      <c r="AI110" s="31">
        <v>0</v>
      </c>
      <c r="AJ110" s="31">
        <v>0</v>
      </c>
      <c r="AK110" s="31">
        <v>0</v>
      </c>
      <c r="AL110" s="31">
        <v>0</v>
      </c>
      <c r="AM110" s="31">
        <v>0</v>
      </c>
      <c r="AN110" s="31">
        <v>0</v>
      </c>
      <c r="AO110" s="31">
        <v>0</v>
      </c>
      <c r="AP110" s="31">
        <v>0</v>
      </c>
      <c r="AQ110" s="31">
        <v>11.629185185169518</v>
      </c>
      <c r="AR110" s="31">
        <v>57.216465060687028</v>
      </c>
      <c r="AS110" s="31">
        <v>45.91196338526602</v>
      </c>
      <c r="AT110" s="31">
        <v>49.980268363685539</v>
      </c>
      <c r="AU110" s="31">
        <v>64.016409713491711</v>
      </c>
      <c r="AV110" s="31">
        <v>64.398509461050807</v>
      </c>
      <c r="AW110" s="31">
        <v>64.45975563673008</v>
      </c>
      <c r="AX110" s="31">
        <v>47.700605324992608</v>
      </c>
      <c r="AY110" s="31">
        <v>79.456634813112387</v>
      </c>
      <c r="AZ110" s="31">
        <v>60.422072647092946</v>
      </c>
      <c r="BA110" s="31">
        <v>31.497056853327251</v>
      </c>
      <c r="BB110" s="31">
        <v>31.576300910532154</v>
      </c>
      <c r="BC110" s="31">
        <v>31.411201900357959</v>
      </c>
      <c r="BD110" s="31">
        <v>49.293483799824145</v>
      </c>
      <c r="BE110" s="31">
        <v>38.112946342941179</v>
      </c>
      <c r="BF110" s="31">
        <v>38.684528021228665</v>
      </c>
      <c r="BG110" s="31">
        <v>39.511825626865971</v>
      </c>
      <c r="BH110" s="31">
        <v>41.043772253168505</v>
      </c>
      <c r="BI110" s="31">
        <v>50.108458628499065</v>
      </c>
      <c r="BJ110" s="31"/>
      <c r="BK110" s="31"/>
      <c r="BL110" s="31"/>
      <c r="BM110" s="31"/>
      <c r="BN110" s="31"/>
      <c r="BO110" s="31"/>
      <c r="BP110" s="31"/>
      <c r="BQ110" s="31"/>
      <c r="BR110" s="31"/>
      <c r="BS110" s="31"/>
      <c r="BT110" s="31"/>
      <c r="BU110" s="31"/>
      <c r="BV110" s="31"/>
      <c r="BW110" s="31"/>
    </row>
    <row r="111" spans="2:75" s="40" customFormat="1" ht="12.95" customHeight="1" x14ac:dyDescent="0.2">
      <c r="B111" s="59" t="s">
        <v>166</v>
      </c>
      <c r="C111" s="43"/>
      <c r="D111" s="31" t="s">
        <v>123</v>
      </c>
      <c r="E111" s="31" t="s">
        <v>123</v>
      </c>
      <c r="F111" s="31" t="s">
        <v>123</v>
      </c>
      <c r="G111" s="31" t="s">
        <v>123</v>
      </c>
      <c r="H111" s="31" t="s">
        <v>123</v>
      </c>
      <c r="I111" s="31" t="s">
        <v>123</v>
      </c>
      <c r="J111" s="31" t="s">
        <v>123</v>
      </c>
      <c r="K111" s="31" t="s">
        <v>123</v>
      </c>
      <c r="L111" s="31" t="s">
        <v>123</v>
      </c>
      <c r="M111" s="31" t="s">
        <v>123</v>
      </c>
      <c r="N111" s="31" t="s">
        <v>123</v>
      </c>
      <c r="O111" s="31" t="s">
        <v>123</v>
      </c>
      <c r="P111" s="31" t="s">
        <v>123</v>
      </c>
      <c r="Q111" s="31" t="s">
        <v>123</v>
      </c>
      <c r="R111" s="31" t="s">
        <v>123</v>
      </c>
      <c r="S111" s="31" t="s">
        <v>123</v>
      </c>
      <c r="T111" s="31" t="s">
        <v>123</v>
      </c>
      <c r="U111" s="31" t="s">
        <v>123</v>
      </c>
      <c r="V111" s="31" t="s">
        <v>123</v>
      </c>
      <c r="W111" s="31" t="s">
        <v>123</v>
      </c>
      <c r="X111" s="31" t="s">
        <v>123</v>
      </c>
      <c r="Y111" s="31" t="s">
        <v>123</v>
      </c>
      <c r="Z111" s="31" t="s">
        <v>123</v>
      </c>
      <c r="AA111" s="31" t="s">
        <v>123</v>
      </c>
      <c r="AB111" s="31" t="s">
        <v>123</v>
      </c>
      <c r="AC111" s="31" t="s">
        <v>123</v>
      </c>
      <c r="AD111" s="31" t="s">
        <v>123</v>
      </c>
      <c r="AE111" s="31" t="s">
        <v>123</v>
      </c>
      <c r="AF111" s="31" t="s">
        <v>123</v>
      </c>
      <c r="AG111" s="31" t="s">
        <v>123</v>
      </c>
      <c r="AH111" s="31">
        <v>0</v>
      </c>
      <c r="AI111" s="31">
        <v>0</v>
      </c>
      <c r="AJ111" s="31">
        <v>0</v>
      </c>
      <c r="AK111" s="31">
        <v>0</v>
      </c>
      <c r="AL111" s="31">
        <v>0</v>
      </c>
      <c r="AM111" s="31">
        <v>0</v>
      </c>
      <c r="AN111" s="31">
        <v>0</v>
      </c>
      <c r="AO111" s="31">
        <v>0</v>
      </c>
      <c r="AP111" s="31">
        <v>0</v>
      </c>
      <c r="AQ111" s="31">
        <v>0</v>
      </c>
      <c r="AR111" s="31">
        <v>0</v>
      </c>
      <c r="AS111" s="31">
        <v>0</v>
      </c>
      <c r="AT111" s="31">
        <v>0</v>
      </c>
      <c r="AU111" s="31">
        <v>0</v>
      </c>
      <c r="AV111" s="31">
        <v>0</v>
      </c>
      <c r="AW111" s="31">
        <v>0</v>
      </c>
      <c r="AX111" s="31">
        <v>0</v>
      </c>
      <c r="AY111" s="31">
        <v>0</v>
      </c>
      <c r="AZ111" s="31">
        <v>0</v>
      </c>
      <c r="BA111" s="31">
        <v>0</v>
      </c>
      <c r="BB111" s="31">
        <v>0</v>
      </c>
      <c r="BC111" s="31">
        <v>0</v>
      </c>
      <c r="BD111" s="31">
        <v>0</v>
      </c>
      <c r="BE111" s="31">
        <v>0</v>
      </c>
      <c r="BF111" s="31">
        <v>0</v>
      </c>
      <c r="BG111" s="31">
        <v>0</v>
      </c>
      <c r="BH111" s="31">
        <v>0</v>
      </c>
      <c r="BI111" s="31">
        <v>0</v>
      </c>
      <c r="BJ111" s="31">
        <v>23.820026186166469</v>
      </c>
      <c r="BK111" s="31">
        <v>20.331429886555199</v>
      </c>
      <c r="BL111" s="31">
        <v>16.795501456888889</v>
      </c>
      <c r="BM111" s="31">
        <v>16.925880359158207</v>
      </c>
      <c r="BN111" s="31">
        <v>16.587919351360451</v>
      </c>
      <c r="BO111" s="31">
        <v>10.406412780205672</v>
      </c>
      <c r="BP111" s="31">
        <v>8.3429362933088917</v>
      </c>
      <c r="BQ111" s="31">
        <v>-2.2974279096000001</v>
      </c>
      <c r="BR111" s="31">
        <v>-2.7040316847391863</v>
      </c>
      <c r="BS111" s="31">
        <v>0</v>
      </c>
      <c r="BT111" s="31">
        <v>0</v>
      </c>
      <c r="BU111" s="31">
        <v>0</v>
      </c>
      <c r="BV111" s="31">
        <v>0</v>
      </c>
      <c r="BW111" s="31">
        <v>0</v>
      </c>
    </row>
    <row r="112" spans="2:75" s="40" customFormat="1" x14ac:dyDescent="0.2">
      <c r="B112" s="59" t="s">
        <v>18</v>
      </c>
      <c r="C112" s="43"/>
      <c r="D112" s="31" t="s">
        <v>123</v>
      </c>
      <c r="E112" s="31" t="s">
        <v>123</v>
      </c>
      <c r="F112" s="31" t="s">
        <v>123</v>
      </c>
      <c r="G112" s="31" t="s">
        <v>123</v>
      </c>
      <c r="H112" s="31" t="s">
        <v>123</v>
      </c>
      <c r="I112" s="31" t="s">
        <v>123</v>
      </c>
      <c r="J112" s="31" t="s">
        <v>123</v>
      </c>
      <c r="K112" s="31" t="s">
        <v>123</v>
      </c>
      <c r="L112" s="31" t="s">
        <v>123</v>
      </c>
      <c r="M112" s="31" t="s">
        <v>123</v>
      </c>
      <c r="N112" s="31" t="s">
        <v>123</v>
      </c>
      <c r="O112" s="31" t="s">
        <v>123</v>
      </c>
      <c r="P112" s="31" t="s">
        <v>123</v>
      </c>
      <c r="Q112" s="31" t="s">
        <v>123</v>
      </c>
      <c r="R112" s="31" t="s">
        <v>123</v>
      </c>
      <c r="S112" s="31" t="s">
        <v>123</v>
      </c>
      <c r="T112" s="31" t="s">
        <v>123</v>
      </c>
      <c r="U112" s="31" t="s">
        <v>123</v>
      </c>
      <c r="V112" s="31" t="s">
        <v>123</v>
      </c>
      <c r="W112" s="31" t="s">
        <v>123</v>
      </c>
      <c r="X112" s="31" t="s">
        <v>123</v>
      </c>
      <c r="Y112" s="31" t="s">
        <v>123</v>
      </c>
      <c r="Z112" s="31" t="s">
        <v>123</v>
      </c>
      <c r="AA112" s="31" t="s">
        <v>123</v>
      </c>
      <c r="AB112" s="31" t="s">
        <v>123</v>
      </c>
      <c r="AC112" s="31" t="s">
        <v>123</v>
      </c>
      <c r="AD112" s="31" t="s">
        <v>123</v>
      </c>
      <c r="AE112" s="31" t="s">
        <v>123</v>
      </c>
      <c r="AF112" s="31" t="s">
        <v>123</v>
      </c>
      <c r="AG112" s="31" t="s">
        <v>123</v>
      </c>
      <c r="AH112" s="31">
        <v>35141.352248442687</v>
      </c>
      <c r="AI112" s="31">
        <v>35133.391012899956</v>
      </c>
      <c r="AJ112" s="31">
        <v>35309.257277889003</v>
      </c>
      <c r="AK112" s="31">
        <v>37057.928270168413</v>
      </c>
      <c r="AL112" s="31">
        <v>38778.932384341642</v>
      </c>
      <c r="AM112" s="31">
        <v>40026.911275614206</v>
      </c>
      <c r="AN112" s="31">
        <v>39526.976012982406</v>
      </c>
      <c r="AO112" s="31">
        <v>40473.560910307897</v>
      </c>
      <c r="AP112" s="31">
        <v>41728.245561841686</v>
      </c>
      <c r="AQ112" s="31">
        <v>41470.043864275278</v>
      </c>
      <c r="AR112" s="31">
        <v>40116.81746239373</v>
      </c>
      <c r="AS112" s="31">
        <v>40033.757982517687</v>
      </c>
      <c r="AT112" s="31">
        <v>40547.774083115881</v>
      </c>
      <c r="AU112" s="31">
        <v>43091.237837623245</v>
      </c>
      <c r="AV112" s="31">
        <v>43931.429397170563</v>
      </c>
      <c r="AW112" s="31">
        <v>45248.952563295134</v>
      </c>
      <c r="AX112" s="31">
        <v>45607.968676221157</v>
      </c>
      <c r="AY112" s="31">
        <v>46193.167910971344</v>
      </c>
      <c r="AZ112" s="31">
        <v>47309.871275385856</v>
      </c>
      <c r="BA112" s="31">
        <v>48749.315736214245</v>
      </c>
      <c r="BB112" s="31">
        <v>50869.693666119507</v>
      </c>
      <c r="BC112" s="31">
        <v>53454.599915579012</v>
      </c>
      <c r="BD112" s="31">
        <v>53557.715992073179</v>
      </c>
      <c r="BE112" s="31">
        <v>57083.018856737152</v>
      </c>
      <c r="BF112" s="31">
        <v>58864.258423291074</v>
      </c>
      <c r="BG112" s="31">
        <v>60470.965075712622</v>
      </c>
      <c r="BH112" s="31">
        <v>61515.692410139614</v>
      </c>
      <c r="BI112" s="31">
        <v>63057.515441639342</v>
      </c>
      <c r="BJ112" s="31">
        <v>64069.008617893691</v>
      </c>
      <c r="BK112" s="31">
        <v>66806.536985185405</v>
      </c>
      <c r="BL112" s="31">
        <v>69686.112992177586</v>
      </c>
      <c r="BM112" s="31">
        <v>73788.518508065798</v>
      </c>
      <c r="BN112" s="31">
        <v>74956.37521721558</v>
      </c>
      <c r="BO112" s="31">
        <v>78188.951609419964</v>
      </c>
      <c r="BP112" s="31">
        <v>82775.732923193951</v>
      </c>
      <c r="BQ112" s="31">
        <v>84639.570741776799</v>
      </c>
      <c r="BR112" s="31">
        <v>86516.560069085361</v>
      </c>
      <c r="BS112" s="31">
        <v>87982.662237152457</v>
      </c>
      <c r="BT112" s="31">
        <v>89146.756764226215</v>
      </c>
      <c r="BU112" s="31">
        <v>91002.173315728185</v>
      </c>
      <c r="BV112" s="31">
        <v>92802.426053887189</v>
      </c>
      <c r="BW112" s="31">
        <v>94163.840128868775</v>
      </c>
    </row>
    <row r="113" spans="1:75" s="40" customFormat="1" ht="12.95" customHeight="1" x14ac:dyDescent="0.2">
      <c r="B113" s="56" t="s">
        <v>128</v>
      </c>
      <c r="C113" s="43"/>
      <c r="D113" s="31" t="s">
        <v>123</v>
      </c>
      <c r="E113" s="31" t="s">
        <v>123</v>
      </c>
      <c r="F113" s="31" t="s">
        <v>123</v>
      </c>
      <c r="G113" s="31" t="s">
        <v>123</v>
      </c>
      <c r="H113" s="31" t="s">
        <v>123</v>
      </c>
      <c r="I113" s="31" t="s">
        <v>123</v>
      </c>
      <c r="J113" s="31" t="s">
        <v>123</v>
      </c>
      <c r="K113" s="31" t="s">
        <v>123</v>
      </c>
      <c r="L113" s="31" t="s">
        <v>123</v>
      </c>
      <c r="M113" s="31" t="s">
        <v>123</v>
      </c>
      <c r="N113" s="31" t="s">
        <v>123</v>
      </c>
      <c r="O113" s="31" t="s">
        <v>123</v>
      </c>
      <c r="P113" s="31" t="s">
        <v>123</v>
      </c>
      <c r="Q113" s="31" t="s">
        <v>123</v>
      </c>
      <c r="R113" s="31" t="s">
        <v>123</v>
      </c>
      <c r="S113" s="31" t="s">
        <v>123</v>
      </c>
      <c r="T113" s="31" t="s">
        <v>123</v>
      </c>
      <c r="U113" s="31" t="s">
        <v>123</v>
      </c>
      <c r="V113" s="31" t="s">
        <v>123</v>
      </c>
      <c r="W113" s="31" t="s">
        <v>123</v>
      </c>
      <c r="X113" s="31" t="s">
        <v>123</v>
      </c>
      <c r="Y113" s="31" t="s">
        <v>123</v>
      </c>
      <c r="Z113" s="31" t="s">
        <v>123</v>
      </c>
      <c r="AA113" s="31" t="s">
        <v>123</v>
      </c>
      <c r="AB113" s="31" t="s">
        <v>123</v>
      </c>
      <c r="AC113" s="31" t="s">
        <v>123</v>
      </c>
      <c r="AD113" s="31" t="s">
        <v>123</v>
      </c>
      <c r="AE113" s="31" t="s">
        <v>123</v>
      </c>
      <c r="AF113" s="31" t="s">
        <v>123</v>
      </c>
      <c r="AG113" s="31" t="s">
        <v>123</v>
      </c>
      <c r="AH113" s="31">
        <v>34970.02137043605</v>
      </c>
      <c r="AI113" s="31">
        <v>34990.50781402237</v>
      </c>
      <c r="AJ113" s="31">
        <v>35182.24556106206</v>
      </c>
      <c r="AK113" s="31">
        <v>36939.123567945928</v>
      </c>
      <c r="AL113" s="31">
        <v>38664.784375262709</v>
      </c>
      <c r="AM113" s="31">
        <v>39914.92114579981</v>
      </c>
      <c r="AN113" s="31">
        <v>39426.267052081748</v>
      </c>
      <c r="AO113" s="31">
        <v>40373.746414228342</v>
      </c>
      <c r="AP113" s="31">
        <v>41641.587174462999</v>
      </c>
      <c r="AQ113" s="31">
        <v>41387.58557848628</v>
      </c>
      <c r="AR113" s="31">
        <v>40041.621793655991</v>
      </c>
      <c r="AS113" s="31">
        <v>39966.996869868599</v>
      </c>
      <c r="AT113" s="31">
        <v>40483.872831649183</v>
      </c>
      <c r="AU113" s="31">
        <v>43030.860255409258</v>
      </c>
      <c r="AV113" s="31">
        <v>43873.007463664086</v>
      </c>
      <c r="AW113" s="31">
        <v>45190.96123189319</v>
      </c>
      <c r="AX113" s="31">
        <v>45552.984616342219</v>
      </c>
      <c r="AY113" s="31">
        <v>46138.079517358179</v>
      </c>
      <c r="AZ113" s="31">
        <v>47265.958167575714</v>
      </c>
      <c r="BA113" s="31">
        <v>48706.870186280517</v>
      </c>
      <c r="BB113" s="31">
        <v>50828.573035340996</v>
      </c>
      <c r="BC113" s="31">
        <v>53415.463207997782</v>
      </c>
      <c r="BD113" s="31">
        <v>53519.643142492598</v>
      </c>
      <c r="BE113" s="31">
        <v>57044.073602318356</v>
      </c>
      <c r="BF113" s="31">
        <v>58825.971611965302</v>
      </c>
      <c r="BG113" s="31">
        <v>60432.34979155015</v>
      </c>
      <c r="BH113" s="31">
        <v>61477.515015348057</v>
      </c>
      <c r="BI113" s="31">
        <v>63020.086481429411</v>
      </c>
      <c r="BJ113" s="31">
        <v>64028.309391064096</v>
      </c>
      <c r="BK113" s="31">
        <v>66760.609217955818</v>
      </c>
      <c r="BL113" s="31">
        <v>69635.176260091903</v>
      </c>
      <c r="BM113" s="31">
        <v>73735.92404630786</v>
      </c>
      <c r="BN113" s="31">
        <v>74894.016076460233</v>
      </c>
      <c r="BO113" s="31">
        <v>78122.977713423228</v>
      </c>
      <c r="BP113" s="31">
        <v>82697.919711449445</v>
      </c>
      <c r="BQ113" s="31">
        <v>84542.157701931515</v>
      </c>
      <c r="BR113" s="31">
        <v>86429.64260249451</v>
      </c>
      <c r="BS113" s="31">
        <v>87893.311484117323</v>
      </c>
      <c r="BT113" s="31">
        <v>89055.323178431005</v>
      </c>
      <c r="BU113" s="31">
        <v>90908.704386776823</v>
      </c>
      <c r="BV113" s="31">
        <v>92704.637653473183</v>
      </c>
      <c r="BW113" s="31">
        <v>94058.444858267088</v>
      </c>
    </row>
    <row r="114" spans="1:75" s="40" customFormat="1" ht="12.95" customHeight="1" x14ac:dyDescent="0.2">
      <c r="B114" s="48" t="s">
        <v>205</v>
      </c>
      <c r="C114" s="43"/>
      <c r="D114" s="31" t="s">
        <v>123</v>
      </c>
      <c r="E114" s="31" t="s">
        <v>123</v>
      </c>
      <c r="F114" s="31" t="s">
        <v>123</v>
      </c>
      <c r="G114" s="31" t="s">
        <v>123</v>
      </c>
      <c r="H114" s="31" t="s">
        <v>123</v>
      </c>
      <c r="I114" s="31" t="s">
        <v>123</v>
      </c>
      <c r="J114" s="31" t="s">
        <v>123</v>
      </c>
      <c r="K114" s="31" t="s">
        <v>123</v>
      </c>
      <c r="L114" s="31" t="s">
        <v>123</v>
      </c>
      <c r="M114" s="31" t="s">
        <v>123</v>
      </c>
      <c r="N114" s="31" t="s">
        <v>123</v>
      </c>
      <c r="O114" s="31" t="s">
        <v>123</v>
      </c>
      <c r="P114" s="31" t="s">
        <v>123</v>
      </c>
      <c r="Q114" s="31" t="s">
        <v>123</v>
      </c>
      <c r="R114" s="31" t="s">
        <v>123</v>
      </c>
      <c r="S114" s="31" t="s">
        <v>123</v>
      </c>
      <c r="T114" s="31" t="s">
        <v>123</v>
      </c>
      <c r="U114" s="31" t="s">
        <v>123</v>
      </c>
      <c r="V114" s="31" t="s">
        <v>123</v>
      </c>
      <c r="W114" s="31" t="s">
        <v>123</v>
      </c>
      <c r="X114" s="31" t="s">
        <v>123</v>
      </c>
      <c r="Y114" s="31" t="s">
        <v>123</v>
      </c>
      <c r="Z114" s="31" t="s">
        <v>123</v>
      </c>
      <c r="AA114" s="31" t="s">
        <v>123</v>
      </c>
      <c r="AB114" s="31" t="s">
        <v>123</v>
      </c>
      <c r="AC114" s="31" t="s">
        <v>123</v>
      </c>
      <c r="AD114" s="31" t="s">
        <v>123</v>
      </c>
      <c r="AE114" s="31" t="s">
        <v>123</v>
      </c>
      <c r="AF114" s="31" t="s">
        <v>123</v>
      </c>
      <c r="AG114" s="31" t="s">
        <v>123</v>
      </c>
      <c r="AH114" s="31">
        <v>34970.02137043605</v>
      </c>
      <c r="AI114" s="31">
        <v>34986.538836275773</v>
      </c>
      <c r="AJ114" s="31">
        <v>35155.506252256389</v>
      </c>
      <c r="AK114" s="31">
        <v>36881.244354042661</v>
      </c>
      <c r="AL114" s="31">
        <v>38550.636366183768</v>
      </c>
      <c r="AM114" s="31">
        <v>39751.033150949472</v>
      </c>
      <c r="AN114" s="31">
        <v>39201.608600841828</v>
      </c>
      <c r="AO114" s="31">
        <v>40030.481927710847</v>
      </c>
      <c r="AP114" s="31">
        <v>41128.445388896558</v>
      </c>
      <c r="AQ114" s="31">
        <v>40738.598876370219</v>
      </c>
      <c r="AR114" s="31">
        <v>39249.649695879671</v>
      </c>
      <c r="AS114" s="31">
        <v>38951.076297995794</v>
      </c>
      <c r="AT114" s="31">
        <v>39188.239243445823</v>
      </c>
      <c r="AU114" s="31">
        <v>41191.173519486547</v>
      </c>
      <c r="AV114" s="31">
        <v>41669.002976561118</v>
      </c>
      <c r="AW114" s="31">
        <v>42565.986806902642</v>
      </c>
      <c r="AX114" s="31">
        <v>42564.708090191867</v>
      </c>
      <c r="AY114" s="31">
        <v>42716.308796419507</v>
      </c>
      <c r="AZ114" s="31">
        <v>43195.017329697104</v>
      </c>
      <c r="BA114" s="31">
        <v>44112.022924903438</v>
      </c>
      <c r="BB114" s="31">
        <v>45598.657468748686</v>
      </c>
      <c r="BC114" s="31">
        <v>47197.743044197217</v>
      </c>
      <c r="BD114" s="31">
        <v>45459.464389025459</v>
      </c>
      <c r="BE114" s="31">
        <v>48231.018319177238</v>
      </c>
      <c r="BF114" s="31">
        <v>49466.60124587515</v>
      </c>
      <c r="BG114" s="31">
        <v>50067.388889587695</v>
      </c>
      <c r="BH114" s="31">
        <v>50453.979552744087</v>
      </c>
      <c r="BI114" s="31">
        <v>51233.742100021955</v>
      </c>
      <c r="BJ114" s="31">
        <v>51492.011668270636</v>
      </c>
      <c r="BK114" s="31">
        <v>53097.03627066566</v>
      </c>
      <c r="BL114" s="31">
        <v>54680.409594961413</v>
      </c>
      <c r="BM114" s="31">
        <v>57191.091447406412</v>
      </c>
      <c r="BN114" s="31">
        <v>58064.616733325936</v>
      </c>
      <c r="BO114" s="31">
        <v>60484.721844190521</v>
      </c>
      <c r="BP114" s="31">
        <v>63429.139083022426</v>
      </c>
      <c r="BQ114" s="31">
        <v>64659.717878859417</v>
      </c>
      <c r="BR114" s="31">
        <v>65860.974140418228</v>
      </c>
      <c r="BS114" s="31">
        <v>67043.732868411113</v>
      </c>
      <c r="BT114" s="31">
        <v>66832.717519113125</v>
      </c>
      <c r="BU114" s="31">
        <v>65817.384471937781</v>
      </c>
      <c r="BV114" s="31">
        <v>64926.036680675694</v>
      </c>
      <c r="BW114" s="31">
        <v>64081.162528835768</v>
      </c>
    </row>
    <row r="115" spans="1:75" s="40" customFormat="1" ht="12.95" customHeight="1" x14ac:dyDescent="0.2">
      <c r="B115" s="36" t="s">
        <v>225</v>
      </c>
      <c r="C115" s="43"/>
      <c r="D115" s="31" t="s">
        <v>123</v>
      </c>
      <c r="E115" s="31" t="s">
        <v>123</v>
      </c>
      <c r="F115" s="31" t="s">
        <v>123</v>
      </c>
      <c r="G115" s="31" t="s">
        <v>123</v>
      </c>
      <c r="H115" s="31" t="s">
        <v>123</v>
      </c>
      <c r="I115" s="31" t="s">
        <v>123</v>
      </c>
      <c r="J115" s="31" t="s">
        <v>123</v>
      </c>
      <c r="K115" s="31" t="s">
        <v>123</v>
      </c>
      <c r="L115" s="31" t="s">
        <v>123</v>
      </c>
      <c r="M115" s="31" t="s">
        <v>123</v>
      </c>
      <c r="N115" s="31" t="s">
        <v>123</v>
      </c>
      <c r="O115" s="31" t="s">
        <v>123</v>
      </c>
      <c r="P115" s="31" t="s">
        <v>123</v>
      </c>
      <c r="Q115" s="31" t="s">
        <v>123</v>
      </c>
      <c r="R115" s="31" t="s">
        <v>123</v>
      </c>
      <c r="S115" s="31" t="s">
        <v>123</v>
      </c>
      <c r="T115" s="31" t="s">
        <v>123</v>
      </c>
      <c r="U115" s="31" t="s">
        <v>123</v>
      </c>
      <c r="V115" s="31" t="s">
        <v>123</v>
      </c>
      <c r="W115" s="31" t="s">
        <v>123</v>
      </c>
      <c r="X115" s="31" t="s">
        <v>123</v>
      </c>
      <c r="Y115" s="31" t="s">
        <v>123</v>
      </c>
      <c r="Z115" s="31" t="s">
        <v>123</v>
      </c>
      <c r="AA115" s="31" t="s">
        <v>123</v>
      </c>
      <c r="AB115" s="31" t="s">
        <v>123</v>
      </c>
      <c r="AC115" s="31" t="s">
        <v>123</v>
      </c>
      <c r="AD115" s="31" t="s">
        <v>123</v>
      </c>
      <c r="AE115" s="31" t="s">
        <v>123</v>
      </c>
      <c r="AF115" s="31" t="s">
        <v>123</v>
      </c>
      <c r="AG115" s="31" t="s">
        <v>123</v>
      </c>
      <c r="AH115" s="31">
        <v>0</v>
      </c>
      <c r="AI115" s="31">
        <v>3.9689777465996339</v>
      </c>
      <c r="AJ115" s="31">
        <v>26.739308805671339</v>
      </c>
      <c r="AK115" s="31">
        <v>57.879213903263448</v>
      </c>
      <c r="AL115" s="31">
        <v>114.14800907893633</v>
      </c>
      <c r="AM115" s="31">
        <v>163.88799485033795</v>
      </c>
      <c r="AN115" s="31">
        <v>224.65845123992091</v>
      </c>
      <c r="AO115" s="31">
        <v>343.2644865174986</v>
      </c>
      <c r="AP115" s="31">
        <v>513.14178556644129</v>
      </c>
      <c r="AQ115" s="31">
        <v>648.9867021160677</v>
      </c>
      <c r="AR115" s="31">
        <v>791.97209777632452</v>
      </c>
      <c r="AS115" s="31">
        <v>1015.9205718728076</v>
      </c>
      <c r="AT115" s="31">
        <v>1295.6335882033588</v>
      </c>
      <c r="AU115" s="31">
        <v>1839.686735922716</v>
      </c>
      <c r="AV115" s="31">
        <v>2204.0044871029668</v>
      </c>
      <c r="AW115" s="31">
        <v>2624.974424990553</v>
      </c>
      <c r="AX115" s="31">
        <v>2988.2765261503509</v>
      </c>
      <c r="AY115" s="31">
        <v>3421.7707209386726</v>
      </c>
      <c r="AZ115" s="31">
        <v>4070.9408378786115</v>
      </c>
      <c r="BA115" s="31">
        <v>4594.84726137708</v>
      </c>
      <c r="BB115" s="31">
        <v>5229.9155665923099</v>
      </c>
      <c r="BC115" s="31">
        <v>6217.7201638005654</v>
      </c>
      <c r="BD115" s="31">
        <v>6540.1008268860105</v>
      </c>
      <c r="BE115" s="31">
        <v>7254.6356506004458</v>
      </c>
      <c r="BF115" s="31">
        <v>7786.6181662813524</v>
      </c>
      <c r="BG115" s="31">
        <v>8644.7644837227544</v>
      </c>
      <c r="BH115" s="31">
        <v>9280.8897574017246</v>
      </c>
      <c r="BI115" s="31">
        <v>10007.959785204301</v>
      </c>
      <c r="BJ115" s="31">
        <v>10687.804464459254</v>
      </c>
      <c r="BK115" s="31">
        <v>11629.25135555907</v>
      </c>
      <c r="BL115" s="31">
        <v>12641.738221852182</v>
      </c>
      <c r="BM115" s="31">
        <v>14004.386375450678</v>
      </c>
      <c r="BN115" s="31">
        <v>14033.134802993591</v>
      </c>
      <c r="BO115" s="31">
        <v>14938.046497216326</v>
      </c>
      <c r="BP115" s="31">
        <v>16352.981477936801</v>
      </c>
      <c r="BQ115" s="31">
        <v>16970.302977601055</v>
      </c>
      <c r="BR115" s="31">
        <v>17637.823315194539</v>
      </c>
      <c r="BS115" s="31">
        <v>17937.381343146346</v>
      </c>
      <c r="BT115" s="31">
        <v>17911.610112022667</v>
      </c>
      <c r="BU115" s="31">
        <v>17752.382946260128</v>
      </c>
      <c r="BV115" s="31">
        <v>17524.524621557477</v>
      </c>
      <c r="BW115" s="31">
        <v>17246.142625658475</v>
      </c>
    </row>
    <row r="116" spans="1:75" s="40" customFormat="1" ht="12.95" customHeight="1" x14ac:dyDescent="0.2">
      <c r="B116" s="36" t="s">
        <v>226</v>
      </c>
      <c r="C116" s="43"/>
      <c r="D116" s="31" t="s">
        <v>123</v>
      </c>
      <c r="E116" s="31" t="s">
        <v>123</v>
      </c>
      <c r="F116" s="31" t="s">
        <v>123</v>
      </c>
      <c r="G116" s="31" t="s">
        <v>123</v>
      </c>
      <c r="H116" s="31" t="s">
        <v>123</v>
      </c>
      <c r="I116" s="31" t="s">
        <v>123</v>
      </c>
      <c r="J116" s="31" t="s">
        <v>123</v>
      </c>
      <c r="K116" s="31" t="s">
        <v>123</v>
      </c>
      <c r="L116" s="31" t="s">
        <v>123</v>
      </c>
      <c r="M116" s="31" t="s">
        <v>123</v>
      </c>
      <c r="N116" s="31" t="s">
        <v>123</v>
      </c>
      <c r="O116" s="31" t="s">
        <v>123</v>
      </c>
      <c r="P116" s="31" t="s">
        <v>123</v>
      </c>
      <c r="Q116" s="31" t="s">
        <v>123</v>
      </c>
      <c r="R116" s="31" t="s">
        <v>123</v>
      </c>
      <c r="S116" s="31" t="s">
        <v>123</v>
      </c>
      <c r="T116" s="31" t="s">
        <v>123</v>
      </c>
      <c r="U116" s="31" t="s">
        <v>123</v>
      </c>
      <c r="V116" s="31" t="s">
        <v>123</v>
      </c>
      <c r="W116" s="31" t="s">
        <v>123</v>
      </c>
      <c r="X116" s="31" t="s">
        <v>123</v>
      </c>
      <c r="Y116" s="31" t="s">
        <v>123</v>
      </c>
      <c r="Z116" s="31" t="s">
        <v>123</v>
      </c>
      <c r="AA116" s="31" t="s">
        <v>123</v>
      </c>
      <c r="AB116" s="31" t="s">
        <v>123</v>
      </c>
      <c r="AC116" s="31" t="s">
        <v>123</v>
      </c>
      <c r="AD116" s="31" t="s">
        <v>123</v>
      </c>
      <c r="AE116" s="31" t="s">
        <v>123</v>
      </c>
      <c r="AF116" s="31" t="s">
        <v>123</v>
      </c>
      <c r="AG116" s="31" t="s">
        <v>123</v>
      </c>
      <c r="AH116" s="31">
        <v>0</v>
      </c>
      <c r="AI116" s="31">
        <v>0</v>
      </c>
      <c r="AJ116" s="31">
        <v>0</v>
      </c>
      <c r="AK116" s="31">
        <v>0</v>
      </c>
      <c r="AL116" s="31">
        <v>0</v>
      </c>
      <c r="AM116" s="31">
        <v>0</v>
      </c>
      <c r="AN116" s="31">
        <v>0</v>
      </c>
      <c r="AO116" s="31">
        <v>0</v>
      </c>
      <c r="AP116" s="31">
        <v>0</v>
      </c>
      <c r="AQ116" s="31">
        <v>0</v>
      </c>
      <c r="AR116" s="31">
        <v>0</v>
      </c>
      <c r="AS116" s="31">
        <v>0</v>
      </c>
      <c r="AT116" s="31">
        <v>0</v>
      </c>
      <c r="AU116" s="31">
        <v>0</v>
      </c>
      <c r="AV116" s="31">
        <v>0</v>
      </c>
      <c r="AW116" s="31">
        <v>0</v>
      </c>
      <c r="AX116" s="31">
        <v>0</v>
      </c>
      <c r="AY116" s="31">
        <v>0</v>
      </c>
      <c r="AZ116" s="31">
        <v>0</v>
      </c>
      <c r="BA116" s="31">
        <v>0</v>
      </c>
      <c r="BB116" s="31">
        <v>0</v>
      </c>
      <c r="BC116" s="31">
        <v>0</v>
      </c>
      <c r="BD116" s="31">
        <v>1520.0779265811223</v>
      </c>
      <c r="BE116" s="31">
        <v>1558.4196325406861</v>
      </c>
      <c r="BF116" s="31">
        <v>1572.7521998088039</v>
      </c>
      <c r="BG116" s="31">
        <v>1720.1964182396978</v>
      </c>
      <c r="BH116" s="31">
        <v>1742.6457052022477</v>
      </c>
      <c r="BI116" s="31">
        <v>1778.3845962031569</v>
      </c>
      <c r="BJ116" s="31">
        <v>1799.5370453341432</v>
      </c>
      <c r="BK116" s="31">
        <v>1850.2932943098367</v>
      </c>
      <c r="BL116" s="31">
        <v>1919.2511817344853</v>
      </c>
      <c r="BM116" s="31">
        <v>1989.4981683451767</v>
      </c>
      <c r="BN116" s="31">
        <v>1976.5313800829833</v>
      </c>
      <c r="BO116" s="31">
        <v>2033.5496631128456</v>
      </c>
      <c r="BP116" s="31">
        <v>2134.3411447314297</v>
      </c>
      <c r="BQ116" s="31">
        <v>2159.5406974446555</v>
      </c>
      <c r="BR116" s="31">
        <v>2189.8071358740995</v>
      </c>
      <c r="BS116" s="31">
        <v>2176.3662134234733</v>
      </c>
      <c r="BT116" s="31">
        <v>2122.7624151144787</v>
      </c>
      <c r="BU116" s="31">
        <v>2059.7827220053368</v>
      </c>
      <c r="BV116" s="31">
        <v>1991.7940976343314</v>
      </c>
      <c r="BW116" s="31">
        <v>1921.6404051157531</v>
      </c>
    </row>
    <row r="117" spans="1:75" s="40" customFormat="1" ht="12.95" customHeight="1" x14ac:dyDescent="0.2">
      <c r="B117" s="48" t="s">
        <v>227</v>
      </c>
      <c r="C117" s="43"/>
      <c r="D117" s="31" t="s">
        <v>123</v>
      </c>
      <c r="E117" s="31" t="s">
        <v>123</v>
      </c>
      <c r="F117" s="31" t="s">
        <v>123</v>
      </c>
      <c r="G117" s="31" t="s">
        <v>123</v>
      </c>
      <c r="H117" s="31" t="s">
        <v>123</v>
      </c>
      <c r="I117" s="31" t="s">
        <v>123</v>
      </c>
      <c r="J117" s="31" t="s">
        <v>123</v>
      </c>
      <c r="K117" s="31" t="s">
        <v>123</v>
      </c>
      <c r="L117" s="31" t="s">
        <v>123</v>
      </c>
      <c r="M117" s="31" t="s">
        <v>123</v>
      </c>
      <c r="N117" s="31" t="s">
        <v>123</v>
      </c>
      <c r="O117" s="31" t="s">
        <v>123</v>
      </c>
      <c r="P117" s="31" t="s">
        <v>123</v>
      </c>
      <c r="Q117" s="31" t="s">
        <v>123</v>
      </c>
      <c r="R117" s="31" t="s">
        <v>123</v>
      </c>
      <c r="S117" s="31" t="s">
        <v>123</v>
      </c>
      <c r="T117" s="31" t="s">
        <v>123</v>
      </c>
      <c r="U117" s="31" t="s">
        <v>123</v>
      </c>
      <c r="V117" s="31" t="s">
        <v>123</v>
      </c>
      <c r="W117" s="31" t="s">
        <v>123</v>
      </c>
      <c r="X117" s="31" t="s">
        <v>123</v>
      </c>
      <c r="Y117" s="31" t="s">
        <v>123</v>
      </c>
      <c r="Z117" s="31" t="s">
        <v>123</v>
      </c>
      <c r="AA117" s="31" t="s">
        <v>123</v>
      </c>
      <c r="AB117" s="31" t="s">
        <v>123</v>
      </c>
      <c r="AC117" s="31" t="s">
        <v>123</v>
      </c>
      <c r="AD117" s="31" t="s">
        <v>123</v>
      </c>
      <c r="AE117" s="31" t="s">
        <v>123</v>
      </c>
      <c r="AF117" s="31" t="s">
        <v>123</v>
      </c>
      <c r="AG117" s="31" t="s">
        <v>123</v>
      </c>
      <c r="AH117" s="31">
        <v>0</v>
      </c>
      <c r="AI117" s="31">
        <v>0</v>
      </c>
      <c r="AJ117" s="31">
        <v>0</v>
      </c>
      <c r="AK117" s="31">
        <v>0</v>
      </c>
      <c r="AL117" s="31">
        <v>0</v>
      </c>
      <c r="AM117" s="31">
        <v>0</v>
      </c>
      <c r="AN117" s="31">
        <v>0</v>
      </c>
      <c r="AO117" s="31">
        <v>0</v>
      </c>
      <c r="AP117" s="31">
        <v>0</v>
      </c>
      <c r="AQ117" s="31">
        <v>0</v>
      </c>
      <c r="AR117" s="31">
        <v>0</v>
      </c>
      <c r="AS117" s="31">
        <v>0</v>
      </c>
      <c r="AT117" s="31">
        <v>0</v>
      </c>
      <c r="AU117" s="31">
        <v>0</v>
      </c>
      <c r="AV117" s="31">
        <v>0</v>
      </c>
      <c r="AW117" s="31">
        <v>0</v>
      </c>
      <c r="AX117" s="31">
        <v>0</v>
      </c>
      <c r="AY117" s="31">
        <v>0</v>
      </c>
      <c r="AZ117" s="31">
        <v>0</v>
      </c>
      <c r="BA117" s="31">
        <v>0</v>
      </c>
      <c r="BB117" s="31">
        <v>0</v>
      </c>
      <c r="BC117" s="31">
        <v>0</v>
      </c>
      <c r="BD117" s="31">
        <v>0</v>
      </c>
      <c r="BE117" s="31">
        <v>0</v>
      </c>
      <c r="BF117" s="31">
        <v>0</v>
      </c>
      <c r="BG117" s="31">
        <v>0</v>
      </c>
      <c r="BH117" s="31">
        <v>0</v>
      </c>
      <c r="BI117" s="31">
        <v>0</v>
      </c>
      <c r="BJ117" s="31">
        <v>48.956213000065645</v>
      </c>
      <c r="BK117" s="31">
        <v>184.02829742124925</v>
      </c>
      <c r="BL117" s="31">
        <v>393.77726154382219</v>
      </c>
      <c r="BM117" s="31">
        <v>550.94805510558774</v>
      </c>
      <c r="BN117" s="31">
        <v>819.73316005772779</v>
      </c>
      <c r="BO117" s="31">
        <v>666.65970890354129</v>
      </c>
      <c r="BP117" s="31">
        <v>781.45800575879412</v>
      </c>
      <c r="BQ117" s="31">
        <v>752.59614802638418</v>
      </c>
      <c r="BR117" s="31">
        <v>741.03801100763803</v>
      </c>
      <c r="BS117" s="31">
        <v>735.83105913639361</v>
      </c>
      <c r="BT117" s="31">
        <v>708.714304701728</v>
      </c>
      <c r="BU117" s="31">
        <v>682.13920395961827</v>
      </c>
      <c r="BV117" s="31">
        <v>594.27717507572493</v>
      </c>
      <c r="BW117" s="31">
        <v>497.21212684251265</v>
      </c>
    </row>
    <row r="118" spans="1:75" s="40" customFormat="1" ht="12.95" customHeight="1" x14ac:dyDescent="0.2">
      <c r="B118" s="48" t="s">
        <v>228</v>
      </c>
      <c r="C118" s="43"/>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v>1391.7793395999295</v>
      </c>
      <c r="BU118" s="31">
        <v>4334.4683702816028</v>
      </c>
      <c r="BV118" s="31">
        <v>7242.3155129874067</v>
      </c>
      <c r="BW118" s="31">
        <v>9770.4945302297565</v>
      </c>
    </row>
    <row r="119" spans="1:75" s="40" customFormat="1" ht="12.95" customHeight="1" x14ac:dyDescent="0.2">
      <c r="B119" s="48" t="s">
        <v>229</v>
      </c>
      <c r="C119" s="43"/>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v>87.739487879081693</v>
      </c>
      <c r="BU119" s="31">
        <v>262.54667233235858</v>
      </c>
      <c r="BV119" s="31">
        <v>425.68956554256249</v>
      </c>
      <c r="BW119" s="31">
        <v>541.79264158482647</v>
      </c>
    </row>
    <row r="120" spans="1:75" s="40" customFormat="1" ht="12.95" customHeight="1" x14ac:dyDescent="0.2">
      <c r="B120" s="56" t="s">
        <v>230</v>
      </c>
      <c r="C120" s="43"/>
      <c r="D120" s="31" t="s">
        <v>123</v>
      </c>
      <c r="E120" s="31" t="s">
        <v>123</v>
      </c>
      <c r="F120" s="31" t="s">
        <v>123</v>
      </c>
      <c r="G120" s="31" t="s">
        <v>123</v>
      </c>
      <c r="H120" s="31" t="s">
        <v>123</v>
      </c>
      <c r="I120" s="31" t="s">
        <v>123</v>
      </c>
      <c r="J120" s="31" t="s">
        <v>123</v>
      </c>
      <c r="K120" s="31" t="s">
        <v>123</v>
      </c>
      <c r="L120" s="31" t="s">
        <v>123</v>
      </c>
      <c r="M120" s="31" t="s">
        <v>123</v>
      </c>
      <c r="N120" s="31" t="s">
        <v>123</v>
      </c>
      <c r="O120" s="31" t="s">
        <v>123</v>
      </c>
      <c r="P120" s="31" t="s">
        <v>123</v>
      </c>
      <c r="Q120" s="31" t="s">
        <v>123</v>
      </c>
      <c r="R120" s="31" t="s">
        <v>123</v>
      </c>
      <c r="S120" s="31" t="s">
        <v>123</v>
      </c>
      <c r="T120" s="31" t="s">
        <v>123</v>
      </c>
      <c r="U120" s="31" t="s">
        <v>123</v>
      </c>
      <c r="V120" s="31" t="s">
        <v>123</v>
      </c>
      <c r="W120" s="31" t="s">
        <v>123</v>
      </c>
      <c r="X120" s="31" t="s">
        <v>123</v>
      </c>
      <c r="Y120" s="31" t="s">
        <v>123</v>
      </c>
      <c r="Z120" s="31" t="s">
        <v>123</v>
      </c>
      <c r="AA120" s="31" t="s">
        <v>123</v>
      </c>
      <c r="AB120" s="31" t="s">
        <v>123</v>
      </c>
      <c r="AC120" s="31" t="s">
        <v>123</v>
      </c>
      <c r="AD120" s="31" t="s">
        <v>123</v>
      </c>
      <c r="AE120" s="31" t="s">
        <v>123</v>
      </c>
      <c r="AF120" s="31" t="s">
        <v>123</v>
      </c>
      <c r="AG120" s="31" t="s">
        <v>123</v>
      </c>
      <c r="AH120" s="31">
        <v>171.33087800663847</v>
      </c>
      <c r="AI120" s="31">
        <v>142.88319887758681</v>
      </c>
      <c r="AJ120" s="31">
        <v>127.01171682693885</v>
      </c>
      <c r="AK120" s="31">
        <v>118.80470222248813</v>
      </c>
      <c r="AL120" s="31">
        <v>114.14800907893633</v>
      </c>
      <c r="AM120" s="31">
        <v>111.99012981439759</v>
      </c>
      <c r="AN120" s="31">
        <v>100.70896090065419</v>
      </c>
      <c r="AO120" s="31">
        <v>99.814496079556321</v>
      </c>
      <c r="AP120" s="31">
        <v>86.658387378685433</v>
      </c>
      <c r="AQ120" s="31">
        <v>82.458285789003426</v>
      </c>
      <c r="AR120" s="31">
        <v>75.195668737737094</v>
      </c>
      <c r="AS120" s="31">
        <v>66.761112649083216</v>
      </c>
      <c r="AT120" s="31">
        <v>63.901251466699357</v>
      </c>
      <c r="AU120" s="31">
        <v>60.377582213987971</v>
      </c>
      <c r="AV120" s="31">
        <v>58.421933506476748</v>
      </c>
      <c r="AW120" s="31">
        <v>57.991331401939789</v>
      </c>
      <c r="AX120" s="31">
        <v>54.984059878935</v>
      </c>
      <c r="AY120" s="31">
        <v>55.088393613160761</v>
      </c>
      <c r="AZ120" s="31">
        <v>43.913107810142741</v>
      </c>
      <c r="BA120" s="31">
        <v>42.445549933725751</v>
      </c>
      <c r="BB120" s="31">
        <v>41.120630778512009</v>
      </c>
      <c r="BC120" s="31">
        <v>39.136707581227441</v>
      </c>
      <c r="BD120" s="31">
        <v>38.072849580584737</v>
      </c>
      <c r="BE120" s="31">
        <v>38.945254418793709</v>
      </c>
      <c r="BF120" s="31">
        <v>38.286811325775474</v>
      </c>
      <c r="BG120" s="31">
        <v>38.615284162467766</v>
      </c>
      <c r="BH120" s="31">
        <v>38.177394791563522</v>
      </c>
      <c r="BI120" s="31">
        <v>37.428960209929073</v>
      </c>
      <c r="BJ120" s="31">
        <v>40.69922682959907</v>
      </c>
      <c r="BK120" s="31">
        <v>45.92776722958677</v>
      </c>
      <c r="BL120" s="31">
        <v>50.936732085688888</v>
      </c>
      <c r="BM120" s="31">
        <v>52.594461757934319</v>
      </c>
      <c r="BN120" s="31">
        <v>62.35914075533821</v>
      </c>
      <c r="BO120" s="31">
        <v>65.973895996744659</v>
      </c>
      <c r="BP120" s="31">
        <v>77.813211744503477</v>
      </c>
      <c r="BQ120" s="31">
        <v>97.413039845280068</v>
      </c>
      <c r="BR120" s="31">
        <v>86.917466590846402</v>
      </c>
      <c r="BS120" s="31">
        <v>89.35075303513176</v>
      </c>
      <c r="BT120" s="31">
        <v>91.433585795201552</v>
      </c>
      <c r="BU120" s="31">
        <v>93.468928951374551</v>
      </c>
      <c r="BV120" s="31">
        <v>97.788400414013083</v>
      </c>
      <c r="BW120" s="31">
        <v>105.39527060168845</v>
      </c>
    </row>
    <row r="121" spans="1:75" s="40" customFormat="1" x14ac:dyDescent="0.2">
      <c r="B121" s="54" t="s">
        <v>231</v>
      </c>
      <c r="C121" s="43"/>
      <c r="D121" s="31" t="s">
        <v>123</v>
      </c>
      <c r="E121" s="31" t="s">
        <v>123</v>
      </c>
      <c r="F121" s="31" t="s">
        <v>123</v>
      </c>
      <c r="G121" s="31" t="s">
        <v>123</v>
      </c>
      <c r="H121" s="31" t="s">
        <v>123</v>
      </c>
      <c r="I121" s="31" t="s">
        <v>123</v>
      </c>
      <c r="J121" s="31" t="s">
        <v>123</v>
      </c>
      <c r="K121" s="31" t="s">
        <v>123</v>
      </c>
      <c r="L121" s="31" t="s">
        <v>123</v>
      </c>
      <c r="M121" s="31" t="s">
        <v>123</v>
      </c>
      <c r="N121" s="31" t="s">
        <v>123</v>
      </c>
      <c r="O121" s="31" t="s">
        <v>123</v>
      </c>
      <c r="P121" s="31" t="s">
        <v>123</v>
      </c>
      <c r="Q121" s="31" t="s">
        <v>123</v>
      </c>
      <c r="R121" s="31" t="s">
        <v>123</v>
      </c>
      <c r="S121" s="31" t="s">
        <v>123</v>
      </c>
      <c r="T121" s="31" t="s">
        <v>123</v>
      </c>
      <c r="U121" s="31" t="s">
        <v>123</v>
      </c>
      <c r="V121" s="31" t="s">
        <v>123</v>
      </c>
      <c r="W121" s="31" t="s">
        <v>123</v>
      </c>
      <c r="X121" s="31" t="s">
        <v>123</v>
      </c>
      <c r="Y121" s="31" t="s">
        <v>123</v>
      </c>
      <c r="Z121" s="31" t="s">
        <v>123</v>
      </c>
      <c r="AA121" s="31" t="s">
        <v>123</v>
      </c>
      <c r="AB121" s="31" t="s">
        <v>123</v>
      </c>
      <c r="AC121" s="31" t="s">
        <v>123</v>
      </c>
      <c r="AD121" s="31" t="s">
        <v>123</v>
      </c>
      <c r="AE121" s="31" t="s">
        <v>123</v>
      </c>
      <c r="AF121" s="31" t="s">
        <v>123</v>
      </c>
      <c r="AG121" s="31" t="s">
        <v>123</v>
      </c>
      <c r="AH121" s="31">
        <v>0</v>
      </c>
      <c r="AI121" s="31">
        <v>0</v>
      </c>
      <c r="AJ121" s="31">
        <v>0</v>
      </c>
      <c r="AK121" s="31">
        <v>0</v>
      </c>
      <c r="AL121" s="31">
        <v>0</v>
      </c>
      <c r="AM121" s="31">
        <v>0</v>
      </c>
      <c r="AN121" s="31">
        <v>0</v>
      </c>
      <c r="AO121" s="31">
        <v>0</v>
      </c>
      <c r="AP121" s="31">
        <v>0</v>
      </c>
      <c r="AQ121" s="31">
        <v>0</v>
      </c>
      <c r="AR121" s="31">
        <v>0</v>
      </c>
      <c r="AS121" s="31">
        <v>0</v>
      </c>
      <c r="AT121" s="31">
        <v>0</v>
      </c>
      <c r="AU121" s="31">
        <v>0</v>
      </c>
      <c r="AV121" s="31">
        <v>0</v>
      </c>
      <c r="AW121" s="31">
        <v>0</v>
      </c>
      <c r="AX121" s="31">
        <v>0</v>
      </c>
      <c r="AY121" s="31">
        <v>0</v>
      </c>
      <c r="AZ121" s="31">
        <v>0</v>
      </c>
      <c r="BA121" s="31">
        <v>0</v>
      </c>
      <c r="BB121" s="31">
        <v>0</v>
      </c>
      <c r="BC121" s="31">
        <v>0</v>
      </c>
      <c r="BD121" s="31">
        <v>0</v>
      </c>
      <c r="BE121" s="31">
        <v>0</v>
      </c>
      <c r="BF121" s="31">
        <v>0</v>
      </c>
      <c r="BG121" s="31">
        <v>0</v>
      </c>
      <c r="BH121" s="31">
        <v>0</v>
      </c>
      <c r="BI121" s="31">
        <v>0</v>
      </c>
      <c r="BJ121" s="31">
        <v>0</v>
      </c>
      <c r="BK121" s="31">
        <v>0</v>
      </c>
      <c r="BL121" s="31">
        <v>11.134850387982222</v>
      </c>
      <c r="BM121" s="31">
        <v>0.27734594695809461</v>
      </c>
      <c r="BN121" s="31">
        <v>-1.9032620772833622</v>
      </c>
      <c r="BO121" s="31">
        <v>5.4437125277283078</v>
      </c>
      <c r="BP121" s="31">
        <v>2.1171357771667174</v>
      </c>
      <c r="BQ121" s="31">
        <v>2.5924762115999997</v>
      </c>
      <c r="BR121" s="31">
        <v>2.5854432828408438</v>
      </c>
      <c r="BS121" s="31">
        <v>4.2984689233885991</v>
      </c>
      <c r="BT121" s="31">
        <v>4.2391094056529912</v>
      </c>
      <c r="BU121" s="31">
        <v>4.1858846881261353</v>
      </c>
      <c r="BV121" s="31">
        <v>4.1159028557750723</v>
      </c>
      <c r="BW121" s="31">
        <v>4.0391521963030552</v>
      </c>
    </row>
    <row r="122" spans="1:75" s="40" customFormat="1" ht="26.1" customHeight="1" x14ac:dyDescent="0.2">
      <c r="B122" s="54" t="s">
        <v>171</v>
      </c>
      <c r="C122" s="43"/>
      <c r="D122" s="31" t="s">
        <v>123</v>
      </c>
      <c r="E122" s="31" t="s">
        <v>123</v>
      </c>
      <c r="F122" s="31" t="s">
        <v>123</v>
      </c>
      <c r="G122" s="31" t="s">
        <v>123</v>
      </c>
      <c r="H122" s="31" t="s">
        <v>123</v>
      </c>
      <c r="I122" s="31" t="s">
        <v>123</v>
      </c>
      <c r="J122" s="31" t="s">
        <v>123</v>
      </c>
      <c r="K122" s="31" t="s">
        <v>123</v>
      </c>
      <c r="L122" s="31" t="s">
        <v>123</v>
      </c>
      <c r="M122" s="31" t="s">
        <v>123</v>
      </c>
      <c r="N122" s="31" t="s">
        <v>123</v>
      </c>
      <c r="O122" s="31" t="s">
        <v>123</v>
      </c>
      <c r="P122" s="31" t="s">
        <v>123</v>
      </c>
      <c r="Q122" s="31" t="s">
        <v>123</v>
      </c>
      <c r="R122" s="31" t="s">
        <v>123</v>
      </c>
      <c r="S122" s="31" t="s">
        <v>123</v>
      </c>
      <c r="T122" s="31" t="s">
        <v>123</v>
      </c>
      <c r="U122" s="31" t="s">
        <v>123</v>
      </c>
      <c r="V122" s="31" t="s">
        <v>123</v>
      </c>
      <c r="W122" s="31" t="s">
        <v>123</v>
      </c>
      <c r="X122" s="31" t="s">
        <v>123</v>
      </c>
      <c r="Y122" s="31" t="s">
        <v>123</v>
      </c>
      <c r="Z122" s="31" t="s">
        <v>123</v>
      </c>
      <c r="AA122" s="31" t="s">
        <v>123</v>
      </c>
      <c r="AB122" s="31" t="s">
        <v>123</v>
      </c>
      <c r="AC122" s="31" t="s">
        <v>123</v>
      </c>
      <c r="AD122" s="31" t="s">
        <v>123</v>
      </c>
      <c r="AE122" s="31" t="s">
        <v>123</v>
      </c>
      <c r="AF122" s="31" t="s">
        <v>123</v>
      </c>
      <c r="AG122" s="31" t="s">
        <v>123</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0</v>
      </c>
      <c r="BG122" s="31">
        <v>0</v>
      </c>
      <c r="BH122" s="31">
        <v>0</v>
      </c>
      <c r="BI122" s="31">
        <v>0</v>
      </c>
      <c r="BJ122" s="31">
        <v>0.28680197514654165</v>
      </c>
      <c r="BK122" s="31">
        <v>0</v>
      </c>
      <c r="BL122" s="31">
        <v>0</v>
      </c>
      <c r="BM122" s="31">
        <v>0</v>
      </c>
      <c r="BN122" s="31">
        <v>0</v>
      </c>
      <c r="BO122" s="31">
        <v>0</v>
      </c>
      <c r="BP122" s="31">
        <v>0</v>
      </c>
      <c r="BQ122" s="31">
        <v>0</v>
      </c>
      <c r="BR122" s="31">
        <v>0</v>
      </c>
      <c r="BS122" s="31">
        <v>0</v>
      </c>
      <c r="BT122" s="31">
        <v>0</v>
      </c>
      <c r="BU122" s="31">
        <v>0</v>
      </c>
      <c r="BV122" s="31">
        <v>0</v>
      </c>
      <c r="BW122" s="31">
        <v>0</v>
      </c>
    </row>
    <row r="123" spans="1:75" s="15" customFormat="1" ht="12.95" customHeight="1" x14ac:dyDescent="0.2">
      <c r="B123" s="40" t="s">
        <v>217</v>
      </c>
      <c r="C123" s="38"/>
      <c r="D123" s="31" t="s">
        <v>123</v>
      </c>
      <c r="E123" s="31" t="s">
        <v>123</v>
      </c>
      <c r="F123" s="31" t="s">
        <v>123</v>
      </c>
      <c r="G123" s="31" t="s">
        <v>123</v>
      </c>
      <c r="H123" s="31" t="s">
        <v>123</v>
      </c>
      <c r="I123" s="31" t="s">
        <v>123</v>
      </c>
      <c r="J123" s="31" t="s">
        <v>123</v>
      </c>
      <c r="K123" s="31" t="s">
        <v>123</v>
      </c>
      <c r="L123" s="31" t="s">
        <v>123</v>
      </c>
      <c r="M123" s="31" t="s">
        <v>123</v>
      </c>
      <c r="N123" s="31" t="s">
        <v>123</v>
      </c>
      <c r="O123" s="31" t="s">
        <v>123</v>
      </c>
      <c r="P123" s="31" t="s">
        <v>123</v>
      </c>
      <c r="Q123" s="31" t="s">
        <v>123</v>
      </c>
      <c r="R123" s="31" t="s">
        <v>123</v>
      </c>
      <c r="S123" s="31" t="s">
        <v>123</v>
      </c>
      <c r="T123" s="31" t="s">
        <v>123</v>
      </c>
      <c r="U123" s="31" t="s">
        <v>123</v>
      </c>
      <c r="V123" s="31" t="s">
        <v>123</v>
      </c>
      <c r="W123" s="31" t="s">
        <v>123</v>
      </c>
      <c r="X123" s="31" t="s">
        <v>123</v>
      </c>
      <c r="Y123" s="31" t="s">
        <v>123</v>
      </c>
      <c r="Z123" s="31" t="s">
        <v>123</v>
      </c>
      <c r="AA123" s="31" t="s">
        <v>123</v>
      </c>
      <c r="AB123" s="31" t="s">
        <v>123</v>
      </c>
      <c r="AC123" s="31" t="s">
        <v>123</v>
      </c>
      <c r="AD123" s="31" t="s">
        <v>123</v>
      </c>
      <c r="AE123" s="31" t="s">
        <v>123</v>
      </c>
      <c r="AF123" s="31" t="s">
        <v>123</v>
      </c>
      <c r="AG123" s="31" t="s">
        <v>123</v>
      </c>
      <c r="AH123" s="31">
        <v>1127.5053553403357</v>
      </c>
      <c r="AI123" s="31">
        <v>939.9571238162049</v>
      </c>
      <c r="AJ123" s="31">
        <v>917.51927270340354</v>
      </c>
      <c r="AK123" s="31">
        <v>969.43418503783926</v>
      </c>
      <c r="AL123" s="31">
        <v>976.87866169753704</v>
      </c>
      <c r="AM123" s="31">
        <v>964.00830597575373</v>
      </c>
      <c r="AN123" s="31">
        <v>999.17491759217</v>
      </c>
      <c r="AO123" s="31">
        <v>1054.3161770893096</v>
      </c>
      <c r="AP123" s="31">
        <v>1058.3940168345523</v>
      </c>
      <c r="AQ123" s="31">
        <v>1042.8596212434895</v>
      </c>
      <c r="AR123" s="31">
        <v>1019.8923822759976</v>
      </c>
      <c r="AS123" s="31">
        <v>1011.9812935398852</v>
      </c>
      <c r="AT123" s="31">
        <v>1213.2707547217119</v>
      </c>
      <c r="AU123" s="31">
        <v>1358.4282141202941</v>
      </c>
      <c r="AV123" s="31">
        <v>1572.7241590397041</v>
      </c>
      <c r="AW123" s="31">
        <v>1678.8317004367605</v>
      </c>
      <c r="AX123" s="31">
        <v>1468.2470050781358</v>
      </c>
      <c r="AY123" s="31">
        <v>1560.3787277058723</v>
      </c>
      <c r="AZ123" s="31">
        <v>1650.2389870533959</v>
      </c>
      <c r="BA123" s="31">
        <v>1558.1366627234679</v>
      </c>
      <c r="BB123" s="31">
        <v>1498.5189740122612</v>
      </c>
      <c r="BC123" s="31">
        <v>1471.2265717778705</v>
      </c>
      <c r="BD123" s="31">
        <v>1639.0610269653496</v>
      </c>
      <c r="BE123" s="31">
        <v>1431.9697312784028</v>
      </c>
      <c r="BF123" s="31">
        <v>0</v>
      </c>
      <c r="BG123" s="31">
        <v>0</v>
      </c>
      <c r="BH123" s="31">
        <v>0</v>
      </c>
      <c r="BI123" s="31">
        <v>0</v>
      </c>
      <c r="BJ123" s="31">
        <v>0</v>
      </c>
      <c r="BK123" s="31">
        <v>0</v>
      </c>
      <c r="BL123" s="31">
        <v>0</v>
      </c>
      <c r="BM123" s="31">
        <v>0</v>
      </c>
      <c r="BN123" s="31">
        <v>0</v>
      </c>
      <c r="BO123" s="31">
        <v>0</v>
      </c>
      <c r="BP123" s="31">
        <v>0</v>
      </c>
      <c r="BQ123" s="31">
        <v>0</v>
      </c>
      <c r="BR123" s="31">
        <v>0</v>
      </c>
      <c r="BS123" s="31">
        <v>0</v>
      </c>
      <c r="BT123" s="31">
        <v>0</v>
      </c>
      <c r="BU123" s="31">
        <v>0</v>
      </c>
      <c r="BV123" s="31">
        <v>0</v>
      </c>
      <c r="BW123" s="31">
        <v>0</v>
      </c>
    </row>
    <row r="124" spans="1:75" s="40" customFormat="1" ht="12.95" customHeight="1" x14ac:dyDescent="0.2">
      <c r="B124" s="42" t="s">
        <v>232</v>
      </c>
      <c r="D124" s="60" t="s">
        <v>123</v>
      </c>
      <c r="E124" s="60" t="s">
        <v>123</v>
      </c>
      <c r="F124" s="60" t="s">
        <v>123</v>
      </c>
      <c r="G124" s="60" t="s">
        <v>123</v>
      </c>
      <c r="H124" s="60" t="s">
        <v>123</v>
      </c>
      <c r="I124" s="60" t="s">
        <v>123</v>
      </c>
      <c r="J124" s="60" t="s">
        <v>123</v>
      </c>
      <c r="K124" s="60" t="s">
        <v>123</v>
      </c>
      <c r="L124" s="60" t="s">
        <v>123</v>
      </c>
      <c r="M124" s="60" t="s">
        <v>123</v>
      </c>
      <c r="N124" s="60" t="s">
        <v>123</v>
      </c>
      <c r="O124" s="60" t="s">
        <v>123</v>
      </c>
      <c r="P124" s="60" t="s">
        <v>123</v>
      </c>
      <c r="Q124" s="60" t="s">
        <v>123</v>
      </c>
      <c r="R124" s="60" t="s">
        <v>123</v>
      </c>
      <c r="S124" s="60" t="s">
        <v>123</v>
      </c>
      <c r="T124" s="60" t="s">
        <v>123</v>
      </c>
      <c r="U124" s="60" t="s">
        <v>123</v>
      </c>
      <c r="V124" s="60" t="s">
        <v>123</v>
      </c>
      <c r="W124" s="60" t="s">
        <v>123</v>
      </c>
      <c r="X124" s="60" t="s">
        <v>123</v>
      </c>
      <c r="Y124" s="60" t="s">
        <v>123</v>
      </c>
      <c r="Z124" s="60" t="s">
        <v>123</v>
      </c>
      <c r="AA124" s="60" t="s">
        <v>123</v>
      </c>
      <c r="AB124" s="60" t="s">
        <v>123</v>
      </c>
      <c r="AC124" s="60" t="s">
        <v>123</v>
      </c>
      <c r="AD124" s="60" t="s">
        <v>123</v>
      </c>
      <c r="AE124" s="60" t="s">
        <v>123</v>
      </c>
      <c r="AF124" s="60" t="s">
        <v>123</v>
      </c>
      <c r="AG124" s="60" t="s">
        <v>123</v>
      </c>
      <c r="AH124" s="31">
        <v>0</v>
      </c>
      <c r="AI124" s="31">
        <v>0</v>
      </c>
      <c r="AJ124" s="31">
        <v>0</v>
      </c>
      <c r="AK124" s="31">
        <v>0</v>
      </c>
      <c r="AL124" s="31">
        <v>0</v>
      </c>
      <c r="AM124" s="31">
        <v>0</v>
      </c>
      <c r="AN124" s="31">
        <v>0</v>
      </c>
      <c r="AO124" s="31">
        <v>0</v>
      </c>
      <c r="AP124" s="31">
        <v>0</v>
      </c>
      <c r="AQ124" s="31">
        <v>0</v>
      </c>
      <c r="AR124" s="31">
        <v>0</v>
      </c>
      <c r="AS124" s="31">
        <v>0</v>
      </c>
      <c r="AT124" s="31">
        <v>0</v>
      </c>
      <c r="AU124" s="31">
        <v>0</v>
      </c>
      <c r="AV124" s="31">
        <v>0</v>
      </c>
      <c r="AW124" s="31">
        <v>0</v>
      </c>
      <c r="AX124" s="31">
        <v>0</v>
      </c>
      <c r="AY124" s="31">
        <v>0</v>
      </c>
      <c r="AZ124" s="31">
        <v>0</v>
      </c>
      <c r="BA124" s="31">
        <v>276.7096275814888</v>
      </c>
      <c r="BB124" s="31">
        <v>277.78857808269146</v>
      </c>
      <c r="BC124" s="31">
        <v>1073.9382926964734</v>
      </c>
      <c r="BD124" s="31">
        <v>2418.0233612943507</v>
      </c>
      <c r="BE124" s="31">
        <v>2288.3573681325297</v>
      </c>
      <c r="BF124" s="31">
        <v>2262.6871407913077</v>
      </c>
      <c r="BG124" s="31">
        <v>2490.798200250249</v>
      </c>
      <c r="BH124" s="31">
        <v>2473.5704723239924</v>
      </c>
      <c r="BI124" s="31">
        <v>2430.1450285975748</v>
      </c>
      <c r="BJ124" s="31">
        <v>2405.7437552168817</v>
      </c>
      <c r="BK124" s="31">
        <v>2401.4134827260555</v>
      </c>
      <c r="BL124" s="31">
        <v>3055.9862143842752</v>
      </c>
      <c r="BM124" s="31">
        <v>3016.5973285068762</v>
      </c>
      <c r="BN124" s="31">
        <v>2961.8435213782345</v>
      </c>
      <c r="BO124" s="31">
        <v>2266.2922170775482</v>
      </c>
      <c r="BP124" s="31">
        <v>2223.7918891944187</v>
      </c>
      <c r="BQ124" s="31">
        <v>2179.4584904000008</v>
      </c>
      <c r="BR124" s="31">
        <v>2126.5431246536532</v>
      </c>
      <c r="BS124" s="31">
        <v>2056.6526635707187</v>
      </c>
      <c r="BT124" s="31">
        <v>2009.9464067646688</v>
      </c>
      <c r="BU124" s="31">
        <v>1952.0186539155882</v>
      </c>
      <c r="BV124" s="31">
        <v>1890.0920615486293</v>
      </c>
      <c r="BW124" s="31">
        <v>1841.3526954858762</v>
      </c>
    </row>
    <row r="125" spans="1:75" s="42" customFormat="1" ht="25.5" customHeight="1" x14ac:dyDescent="0.2">
      <c r="B125" s="46" t="s">
        <v>111</v>
      </c>
      <c r="D125" s="61" t="s">
        <v>123</v>
      </c>
      <c r="E125" s="61" t="s">
        <v>123</v>
      </c>
      <c r="F125" s="61" t="s">
        <v>123</v>
      </c>
      <c r="G125" s="61" t="s">
        <v>123</v>
      </c>
      <c r="H125" s="61" t="s">
        <v>123</v>
      </c>
      <c r="I125" s="61" t="s">
        <v>123</v>
      </c>
      <c r="J125" s="61" t="s">
        <v>123</v>
      </c>
      <c r="K125" s="61" t="s">
        <v>123</v>
      </c>
      <c r="L125" s="61" t="s">
        <v>123</v>
      </c>
      <c r="M125" s="61" t="s">
        <v>123</v>
      </c>
      <c r="N125" s="61" t="s">
        <v>123</v>
      </c>
      <c r="O125" s="61" t="s">
        <v>123</v>
      </c>
      <c r="P125" s="61" t="s">
        <v>123</v>
      </c>
      <c r="Q125" s="61" t="s">
        <v>123</v>
      </c>
      <c r="R125" s="61" t="s">
        <v>123</v>
      </c>
      <c r="S125" s="61" t="s">
        <v>123</v>
      </c>
      <c r="T125" s="61" t="s">
        <v>123</v>
      </c>
      <c r="U125" s="61" t="s">
        <v>123</v>
      </c>
      <c r="V125" s="61" t="s">
        <v>123</v>
      </c>
      <c r="W125" s="61" t="s">
        <v>123</v>
      </c>
      <c r="X125" s="61" t="s">
        <v>123</v>
      </c>
      <c r="Y125" s="61" t="s">
        <v>123</v>
      </c>
      <c r="Z125" s="61" t="s">
        <v>123</v>
      </c>
      <c r="AA125" s="61" t="s">
        <v>123</v>
      </c>
      <c r="AB125" s="61" t="s">
        <v>123</v>
      </c>
      <c r="AC125" s="61" t="s">
        <v>123</v>
      </c>
      <c r="AD125" s="61" t="s">
        <v>123</v>
      </c>
      <c r="AE125" s="61" t="s">
        <v>123</v>
      </c>
      <c r="AF125" s="61" t="s">
        <v>123</v>
      </c>
      <c r="AG125" s="61" t="s">
        <v>123</v>
      </c>
      <c r="AH125" s="61">
        <v>43261.541113254876</v>
      </c>
      <c r="AI125" s="61">
        <v>42741.149495393016</v>
      </c>
      <c r="AJ125" s="61">
        <v>43097.59105741325</v>
      </c>
      <c r="AK125" s="61">
        <v>46502.862974301766</v>
      </c>
      <c r="AL125" s="61">
        <v>48924.324488023623</v>
      </c>
      <c r="AM125" s="61">
        <v>50890.280048884524</v>
      </c>
      <c r="AN125" s="61">
        <v>51260.578059760592</v>
      </c>
      <c r="AO125" s="61">
        <v>53031.947414223039</v>
      </c>
      <c r="AP125" s="61">
        <v>54995.147811555609</v>
      </c>
      <c r="AQ125" s="61">
        <v>55168.482496185781</v>
      </c>
      <c r="AR125" s="61">
        <v>54235.157363672333</v>
      </c>
      <c r="AS125" s="61">
        <v>54911.888663933089</v>
      </c>
      <c r="AT125" s="61">
        <v>56603.850140485214</v>
      </c>
      <c r="AU125" s="61">
        <v>59856.68847956734</v>
      </c>
      <c r="AV125" s="61">
        <v>63660.909876380858</v>
      </c>
      <c r="AW125" s="61">
        <v>66881.523690627233</v>
      </c>
      <c r="AX125" s="61">
        <v>67790.936116440353</v>
      </c>
      <c r="AY125" s="61">
        <v>68546.189687493359</v>
      </c>
      <c r="AZ125" s="61">
        <v>69313.317282168427</v>
      </c>
      <c r="BA125" s="61">
        <v>70759.178391361391</v>
      </c>
      <c r="BB125" s="61">
        <v>72567.083852343843</v>
      </c>
      <c r="BC125" s="61">
        <v>76229.141988633972</v>
      </c>
      <c r="BD125" s="61">
        <v>78886.503702695074</v>
      </c>
      <c r="BE125" s="61">
        <v>83385.66336204423</v>
      </c>
      <c r="BF125" s="61">
        <v>84023.480357826193</v>
      </c>
      <c r="BG125" s="61">
        <v>86285.893732837576</v>
      </c>
      <c r="BH125" s="61">
        <v>89660.58071255403</v>
      </c>
      <c r="BI125" s="61">
        <v>92454.284599513237</v>
      </c>
      <c r="BJ125" s="61">
        <v>93037.38611373234</v>
      </c>
      <c r="BK125" s="61">
        <v>96533.483481982927</v>
      </c>
      <c r="BL125" s="61">
        <v>102271.56092013529</v>
      </c>
      <c r="BM125" s="61">
        <v>106559.68478798128</v>
      </c>
      <c r="BN125" s="61">
        <v>107697.75100363781</v>
      </c>
      <c r="BO125" s="61">
        <v>109881.38243065632</v>
      </c>
      <c r="BP125" s="61">
        <v>113951.77346151734</v>
      </c>
      <c r="BQ125" s="61">
        <v>112718.89682816995</v>
      </c>
      <c r="BR125" s="61">
        <v>114131.33116579861</v>
      </c>
      <c r="BS125" s="61">
        <v>114570.07680887196</v>
      </c>
      <c r="BT125" s="61">
        <v>114871.35364538463</v>
      </c>
      <c r="BU125" s="61">
        <v>115951.29436126808</v>
      </c>
      <c r="BV125" s="61">
        <v>116983.49339690786</v>
      </c>
      <c r="BW125" s="61">
        <v>117877.79074227896</v>
      </c>
    </row>
    <row r="126" spans="1:75" s="42" customFormat="1" ht="12.95" customHeight="1" x14ac:dyDescent="0.2">
      <c r="B126" s="62" t="s">
        <v>108</v>
      </c>
      <c r="D126" s="61" t="s">
        <v>123</v>
      </c>
      <c r="E126" s="61" t="s">
        <v>123</v>
      </c>
      <c r="F126" s="61" t="s">
        <v>123</v>
      </c>
      <c r="G126" s="61" t="s">
        <v>123</v>
      </c>
      <c r="H126" s="61" t="s">
        <v>123</v>
      </c>
      <c r="I126" s="61" t="s">
        <v>123</v>
      </c>
      <c r="J126" s="61" t="s">
        <v>123</v>
      </c>
      <c r="K126" s="61" t="s">
        <v>123</v>
      </c>
      <c r="L126" s="61" t="s">
        <v>123</v>
      </c>
      <c r="M126" s="61" t="s">
        <v>123</v>
      </c>
      <c r="N126" s="61" t="s">
        <v>123</v>
      </c>
      <c r="O126" s="61" t="s">
        <v>123</v>
      </c>
      <c r="P126" s="61" t="s">
        <v>123</v>
      </c>
      <c r="Q126" s="61" t="s">
        <v>123</v>
      </c>
      <c r="R126" s="61" t="s">
        <v>123</v>
      </c>
      <c r="S126" s="61" t="s">
        <v>123</v>
      </c>
      <c r="T126" s="61" t="s">
        <v>123</v>
      </c>
      <c r="U126" s="61" t="s">
        <v>123</v>
      </c>
      <c r="V126" s="61" t="s">
        <v>123</v>
      </c>
      <c r="W126" s="61" t="s">
        <v>123</v>
      </c>
      <c r="X126" s="61" t="s">
        <v>123</v>
      </c>
      <c r="Y126" s="61" t="s">
        <v>123</v>
      </c>
      <c r="Z126" s="61" t="s">
        <v>123</v>
      </c>
      <c r="AA126" s="61" t="s">
        <v>123</v>
      </c>
      <c r="AB126" s="61" t="s">
        <v>123</v>
      </c>
      <c r="AC126" s="61" t="s">
        <v>123</v>
      </c>
      <c r="AD126" s="61" t="s">
        <v>123</v>
      </c>
      <c r="AE126" s="61" t="s">
        <v>123</v>
      </c>
      <c r="AF126" s="61" t="s">
        <v>123</v>
      </c>
      <c r="AG126" s="61" t="s">
        <v>123</v>
      </c>
      <c r="AH126" s="61">
        <v>41258.579378461429</v>
      </c>
      <c r="AI126" s="61">
        <v>40907.526553858428</v>
      </c>
      <c r="AJ126" s="61">
        <v>41157.613078033472</v>
      </c>
      <c r="AK126" s="61">
        <v>44150.382321042111</v>
      </c>
      <c r="AL126" s="61">
        <v>46342.148017292748</v>
      </c>
      <c r="AM126" s="61">
        <v>48062.618702414373</v>
      </c>
      <c r="AN126" s="61">
        <v>48128.400619673157</v>
      </c>
      <c r="AO126" s="61">
        <v>49528.062169112847</v>
      </c>
      <c r="AP126" s="61">
        <v>51122.344185032583</v>
      </c>
      <c r="AQ126" s="61">
        <v>51085.808231008465</v>
      </c>
      <c r="AR126" s="61">
        <v>50185.291865179141</v>
      </c>
      <c r="AS126" s="61">
        <v>50401.774913702749</v>
      </c>
      <c r="AT126" s="61">
        <v>51511.657878004589</v>
      </c>
      <c r="AU126" s="61">
        <v>55204.347124175423</v>
      </c>
      <c r="AV126" s="61">
        <v>58353.084150547787</v>
      </c>
      <c r="AW126" s="61">
        <v>60976.018835405877</v>
      </c>
      <c r="AX126" s="61">
        <v>62080.870122491549</v>
      </c>
      <c r="AY126" s="61">
        <v>63149.049662404221</v>
      </c>
      <c r="AZ126" s="61">
        <v>64033.876208548529</v>
      </c>
      <c r="BA126" s="61">
        <v>65747.266544320679</v>
      </c>
      <c r="BB126" s="61">
        <v>67773.004093666081</v>
      </c>
      <c r="BC126" s="61">
        <v>71538.900424643842</v>
      </c>
      <c r="BD126" s="61">
        <v>74058.215717215353</v>
      </c>
      <c r="BE126" s="61">
        <v>78676.938285623488</v>
      </c>
      <c r="BF126" s="61">
        <v>81318.546981152336</v>
      </c>
      <c r="BG126" s="61">
        <v>83878.073206710789</v>
      </c>
      <c r="BH126" s="61">
        <v>87355.683876659081</v>
      </c>
      <c r="BI126" s="61">
        <v>90193.917130544709</v>
      </c>
      <c r="BJ126" s="61">
        <v>90644.809936179125</v>
      </c>
      <c r="BK126" s="61">
        <v>94159.490012311901</v>
      </c>
      <c r="BL126" s="61">
        <v>99824.204037115385</v>
      </c>
      <c r="BM126" s="61">
        <v>104089.16445102826</v>
      </c>
      <c r="BN126" s="61">
        <v>105258.04903122724</v>
      </c>
      <c r="BO126" s="61">
        <v>107532.95761783652</v>
      </c>
      <c r="BP126" s="61">
        <v>111735.76486929196</v>
      </c>
      <c r="BQ126" s="61">
        <v>112718.89682816995</v>
      </c>
      <c r="BR126" s="61">
        <v>114131.33116579861</v>
      </c>
      <c r="BS126" s="61">
        <v>114570.07680887196</v>
      </c>
      <c r="BT126" s="61">
        <v>114871.35364538463</v>
      </c>
      <c r="BU126" s="61">
        <v>115951.29436126808</v>
      </c>
      <c r="BV126" s="61">
        <v>116983.49339690786</v>
      </c>
      <c r="BW126" s="61">
        <v>117877.79074227896</v>
      </c>
    </row>
    <row r="127" spans="1:75" s="42" customFormat="1" ht="12.95" customHeight="1" x14ac:dyDescent="0.2">
      <c r="B127" s="62"/>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row>
    <row r="128" spans="1:75" s="38" customFormat="1" ht="26.1" customHeight="1" x14ac:dyDescent="0.2">
      <c r="A128" s="46"/>
      <c r="B128" s="46" t="s">
        <v>182</v>
      </c>
      <c r="C128" s="47"/>
      <c r="D128" s="47" t="s">
        <v>123</v>
      </c>
      <c r="E128" s="47" t="s">
        <v>123</v>
      </c>
      <c r="F128" s="47" t="s">
        <v>123</v>
      </c>
      <c r="G128" s="47" t="s">
        <v>123</v>
      </c>
      <c r="H128" s="47" t="s">
        <v>123</v>
      </c>
      <c r="I128" s="47" t="s">
        <v>123</v>
      </c>
      <c r="J128" s="47" t="s">
        <v>123</v>
      </c>
      <c r="K128" s="47" t="s">
        <v>123</v>
      </c>
      <c r="L128" s="47" t="s">
        <v>123</v>
      </c>
      <c r="M128" s="47" t="s">
        <v>123</v>
      </c>
      <c r="N128" s="47" t="s">
        <v>123</v>
      </c>
      <c r="O128" s="47" t="s">
        <v>123</v>
      </c>
      <c r="P128" s="47" t="s">
        <v>123</v>
      </c>
      <c r="Q128" s="47" t="s">
        <v>123</v>
      </c>
      <c r="R128" s="47" t="s">
        <v>123</v>
      </c>
      <c r="S128" s="47" t="s">
        <v>123</v>
      </c>
      <c r="T128" s="47" t="s">
        <v>123</v>
      </c>
      <c r="U128" s="47" t="s">
        <v>123</v>
      </c>
      <c r="V128" s="47" t="s">
        <v>123</v>
      </c>
      <c r="W128" s="47" t="s">
        <v>123</v>
      </c>
      <c r="X128" s="47" t="s">
        <v>123</v>
      </c>
      <c r="Y128" s="47" t="s">
        <v>123</v>
      </c>
      <c r="Z128" s="47" t="s">
        <v>123</v>
      </c>
      <c r="AA128" s="47" t="s">
        <v>123</v>
      </c>
      <c r="AB128" s="47" t="s">
        <v>123</v>
      </c>
      <c r="AC128" s="47" t="s">
        <v>123</v>
      </c>
      <c r="AD128" s="47" t="s">
        <v>123</v>
      </c>
      <c r="AE128" s="47" t="s">
        <v>123</v>
      </c>
      <c r="AF128" s="47" t="s">
        <v>123</v>
      </c>
      <c r="AG128" s="47" t="s">
        <v>123</v>
      </c>
      <c r="AH128" s="47">
        <v>73500.946664847914</v>
      </c>
      <c r="AI128" s="47">
        <v>74525.733286566116</v>
      </c>
      <c r="AJ128" s="47">
        <v>75732.6079096787</v>
      </c>
      <c r="AK128" s="47">
        <v>84376.653118363189</v>
      </c>
      <c r="AL128" s="47">
        <v>90257.002000728564</v>
      </c>
      <c r="AM128" s="47">
        <v>96508.341122197176</v>
      </c>
      <c r="AN128" s="47">
        <v>98774.987332014804</v>
      </c>
      <c r="AO128" s="47">
        <v>101684.33807611397</v>
      </c>
      <c r="AP128" s="47">
        <v>105202.48127317052</v>
      </c>
      <c r="AQ128" s="47">
        <v>103645.99492143748</v>
      </c>
      <c r="AR128" s="47">
        <v>98488.38521783844</v>
      </c>
      <c r="AS128" s="47">
        <v>97157.76118517686</v>
      </c>
      <c r="AT128" s="47">
        <v>100730.30179936193</v>
      </c>
      <c r="AU128" s="47">
        <v>111696.65456273188</v>
      </c>
      <c r="AV128" s="47">
        <v>123634.38098562699</v>
      </c>
      <c r="AW128" s="47">
        <v>132186.70048872655</v>
      </c>
      <c r="AX128" s="47">
        <v>134485.06962130239</v>
      </c>
      <c r="AY128" s="47">
        <v>136601.99925223371</v>
      </c>
      <c r="AZ128" s="47">
        <v>136234.71050326215</v>
      </c>
      <c r="BA128" s="47">
        <v>135491.62065779517</v>
      </c>
      <c r="BB128" s="47">
        <v>136542.95130707399</v>
      </c>
      <c r="BC128" s="47">
        <v>140059.81562195104</v>
      </c>
      <c r="BD128" s="47">
        <v>140129.65151282816</v>
      </c>
      <c r="BE128" s="47">
        <v>145297.46078790279</v>
      </c>
      <c r="BF128" s="47">
        <v>146342.58883434162</v>
      </c>
      <c r="BG128" s="47">
        <v>137556.71529044371</v>
      </c>
      <c r="BH128" s="47">
        <v>140034.44224874995</v>
      </c>
      <c r="BI128" s="47">
        <v>142001.37212782129</v>
      </c>
      <c r="BJ128" s="47">
        <v>142327.12743841799</v>
      </c>
      <c r="BK128" s="47">
        <v>146443.70556255133</v>
      </c>
      <c r="BL128" s="47">
        <v>153622.00636471526</v>
      </c>
      <c r="BM128" s="47">
        <v>163253.02417711864</v>
      </c>
      <c r="BN128" s="47">
        <v>164615.2180312002</v>
      </c>
      <c r="BO128" s="47">
        <v>167622.98352590334</v>
      </c>
      <c r="BP128" s="47">
        <v>172791.43406843022</v>
      </c>
      <c r="BQ128" s="47">
        <v>167070.54439948636</v>
      </c>
      <c r="BR128" s="47">
        <v>168036.24144463343</v>
      </c>
      <c r="BS128" s="47">
        <v>167937.5152647848</v>
      </c>
      <c r="BT128" s="47">
        <v>168123.68025133881</v>
      </c>
      <c r="BU128" s="47">
        <v>169369.50324536778</v>
      </c>
      <c r="BV128" s="47">
        <v>171250.09099218622</v>
      </c>
      <c r="BW128" s="47">
        <v>172875.09449541382</v>
      </c>
    </row>
    <row r="129" spans="1:75" s="15" customFormat="1" x14ac:dyDescent="0.2">
      <c r="B129" s="62" t="s">
        <v>108</v>
      </c>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47">
        <v>60361.691542535373</v>
      </c>
      <c r="AI129" s="47">
        <v>58685.223771813406</v>
      </c>
      <c r="AJ129" s="47">
        <v>60738.922714749184</v>
      </c>
      <c r="AK129" s="47">
        <v>67704.501289637745</v>
      </c>
      <c r="AL129" s="47">
        <v>72482.825434203507</v>
      </c>
      <c r="AM129" s="47">
        <v>77527.482103032948</v>
      </c>
      <c r="AN129" s="47">
        <v>79039.205657618033</v>
      </c>
      <c r="AO129" s="47">
        <v>81446.048930416335</v>
      </c>
      <c r="AP129" s="47">
        <v>84604.542467710111</v>
      </c>
      <c r="AQ129" s="47">
        <v>83219.772915537775</v>
      </c>
      <c r="AR129" s="47">
        <v>79203.752857483109</v>
      </c>
      <c r="AS129" s="47">
        <v>77797.167348079704</v>
      </c>
      <c r="AT129" s="47">
        <v>80887.174705879312</v>
      </c>
      <c r="AU129" s="47">
        <v>91266.136059470402</v>
      </c>
      <c r="AV129" s="47">
        <v>100199.20220832314</v>
      </c>
      <c r="AW129" s="47">
        <v>106847.51356181079</v>
      </c>
      <c r="AX129" s="47">
        <v>109051.52516553612</v>
      </c>
      <c r="AY129" s="47">
        <v>111079.61716058718</v>
      </c>
      <c r="AZ129" s="47">
        <v>110696.34852580733</v>
      </c>
      <c r="BA129" s="47">
        <v>110173.49599982114</v>
      </c>
      <c r="BB129" s="47">
        <v>111301.21762460897</v>
      </c>
      <c r="BC129" s="47">
        <v>114194.2634214646</v>
      </c>
      <c r="BD129" s="47">
        <v>116008.76699759848</v>
      </c>
      <c r="BE129" s="47">
        <v>120957.95064018786</v>
      </c>
      <c r="BF129" s="47">
        <v>124478.20433147337</v>
      </c>
      <c r="BG129" s="47">
        <v>127753.67353077454</v>
      </c>
      <c r="BH129" s="47">
        <v>131238.76986851916</v>
      </c>
      <c r="BI129" s="47">
        <v>134246.21714452037</v>
      </c>
      <c r="BJ129" s="47">
        <v>135159.82246752045</v>
      </c>
      <c r="BK129" s="47">
        <v>139757.45467255867</v>
      </c>
      <c r="BL129" s="47">
        <v>147183.30391727333</v>
      </c>
      <c r="BM129" s="47">
        <v>157103.98410564108</v>
      </c>
      <c r="BN129" s="47">
        <v>158649.63961698228</v>
      </c>
      <c r="BO129" s="47">
        <v>161961.11332169556</v>
      </c>
      <c r="BP129" s="47">
        <v>167393.75504426152</v>
      </c>
      <c r="BQ129" s="47">
        <v>166893.2021363565</v>
      </c>
      <c r="BR129" s="47">
        <v>167919.92596124875</v>
      </c>
      <c r="BS129" s="47">
        <v>167851.49191619427</v>
      </c>
      <c r="BT129" s="47">
        <v>168057.25629684076</v>
      </c>
      <c r="BU129" s="47">
        <v>169317.69753648611</v>
      </c>
      <c r="BV129" s="47">
        <v>171209.35828568347</v>
      </c>
      <c r="BW129" s="47">
        <v>172843.37865914841</v>
      </c>
    </row>
    <row r="130" spans="1:75" s="15" customFormat="1" ht="25.5" customHeight="1" x14ac:dyDescent="0.2">
      <c r="B130" s="63" t="s">
        <v>183</v>
      </c>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39">
        <v>48106.376075999688</v>
      </c>
      <c r="AI130" s="39">
        <v>47046.891216813798</v>
      </c>
      <c r="AJ130" s="39">
        <v>48246.503281409532</v>
      </c>
      <c r="AK130" s="39">
        <v>51032.215946330427</v>
      </c>
      <c r="AL130" s="39">
        <v>51598.854915247663</v>
      </c>
      <c r="AM130" s="39">
        <v>53658.331084538964</v>
      </c>
      <c r="AN130" s="39">
        <v>53380.120841710072</v>
      </c>
      <c r="AO130" s="39">
        <v>54066.246529833981</v>
      </c>
      <c r="AP130" s="39">
        <v>56083.540349987459</v>
      </c>
      <c r="AQ130" s="39">
        <v>55519.375993410016</v>
      </c>
      <c r="AR130" s="39">
        <v>53188.53548103026</v>
      </c>
      <c r="AS130" s="39">
        <v>52345.044867915145</v>
      </c>
      <c r="AT130" s="39">
        <v>53095.243137408608</v>
      </c>
      <c r="AU130" s="39">
        <v>57809.753486192043</v>
      </c>
      <c r="AV130" s="39">
        <v>59575.265166566503</v>
      </c>
      <c r="AW130" s="39">
        <v>61518.247112914571</v>
      </c>
      <c r="AX130" s="39">
        <v>61133.507057749259</v>
      </c>
      <c r="AY130" s="39">
        <v>61024.059560099457</v>
      </c>
      <c r="AZ130" s="39">
        <v>60997.887807218664</v>
      </c>
      <c r="BA130" s="39">
        <v>61617.794095317055</v>
      </c>
      <c r="BB130" s="39">
        <v>63706.202590966044</v>
      </c>
      <c r="BC130" s="39">
        <v>66069.563234896836</v>
      </c>
      <c r="BD130" s="39">
        <v>66065.492359312644</v>
      </c>
      <c r="BE130" s="39">
        <v>69572.165321107677</v>
      </c>
      <c r="BF130" s="39">
        <v>71228.599692376942</v>
      </c>
      <c r="BG130" s="39">
        <v>72918.461417200422</v>
      </c>
      <c r="BH130" s="39">
        <v>73625.180856520456</v>
      </c>
      <c r="BI130" s="39">
        <v>74697.636520882879</v>
      </c>
      <c r="BJ130" s="39">
        <v>75375.767732761684</v>
      </c>
      <c r="BK130" s="39">
        <v>78202.893127027768</v>
      </c>
      <c r="BL130" s="39">
        <v>82236.714530555997</v>
      </c>
      <c r="BM130" s="39">
        <v>85831.825160696753</v>
      </c>
      <c r="BN130" s="39">
        <v>86244.520184960216</v>
      </c>
      <c r="BO130" s="39">
        <v>89109.211906078534</v>
      </c>
      <c r="BP130" s="39">
        <v>92769.966789879545</v>
      </c>
      <c r="BQ130" s="39">
        <v>93393.320941874161</v>
      </c>
      <c r="BR130" s="39">
        <v>94599.303580690292</v>
      </c>
      <c r="BS130" s="39">
        <v>96224.012152512383</v>
      </c>
      <c r="BT130" s="39">
        <v>97876.888042654406</v>
      </c>
      <c r="BU130" s="39">
        <v>99856.742381241784</v>
      </c>
      <c r="BV130" s="39">
        <v>101536.45384558228</v>
      </c>
      <c r="BW130" s="39">
        <v>102851.08422260277</v>
      </c>
    </row>
    <row r="131" spans="1:75" s="15" customFormat="1" x14ac:dyDescent="0.2">
      <c r="B131" s="64" t="s">
        <v>233</v>
      </c>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31">
        <v>9.261128540899378</v>
      </c>
      <c r="AI131" s="31">
        <v>7.9379554931992677</v>
      </c>
      <c r="AJ131" s="31">
        <v>6.6848272014178347</v>
      </c>
      <c r="AK131" s="31">
        <v>6.0925488319224685</v>
      </c>
      <c r="AL131" s="31">
        <v>5.7074004539468159</v>
      </c>
      <c r="AM131" s="31">
        <v>5.4629331616779311</v>
      </c>
      <c r="AN131" s="31">
        <v>5.1645620974694459</v>
      </c>
      <c r="AO131" s="31">
        <v>2.4344999043794227</v>
      </c>
      <c r="AP131" s="31">
        <v>4.6842371556046176</v>
      </c>
      <c r="AQ131" s="31">
        <v>3.1825693551550547</v>
      </c>
      <c r="AR131" s="31">
        <v>2.8140876389797258</v>
      </c>
      <c r="AS131" s="31">
        <v>2.6165304613284288</v>
      </c>
      <c r="AT131" s="31">
        <v>2.7662184550183007</v>
      </c>
      <c r="AU131" s="31">
        <v>2.4781089128564817</v>
      </c>
      <c r="AV131" s="31">
        <v>3.2856382378087146</v>
      </c>
      <c r="AW131" s="31">
        <v>1.60347650837637</v>
      </c>
      <c r="AX131" s="31">
        <v>1.5847377184382927</v>
      </c>
      <c r="AY131" s="31">
        <v>2.650094351034233</v>
      </c>
      <c r="AZ131" s="31">
        <v>2.2100591853313216</v>
      </c>
      <c r="BA131" s="31">
        <v>2.2817222752732924</v>
      </c>
      <c r="BB131" s="31">
        <v>2.5389631999102096</v>
      </c>
      <c r="BC131" s="31">
        <v>1.9216961955012497</v>
      </c>
      <c r="BD131" s="31">
        <v>2.0071080706897955</v>
      </c>
      <c r="BE131" s="31">
        <v>2.2010452285433506</v>
      </c>
      <c r="BF131" s="31">
        <v>2.1237954723537307</v>
      </c>
      <c r="BG131" s="31">
        <v>0</v>
      </c>
      <c r="BH131" s="31">
        <v>0</v>
      </c>
      <c r="BI131" s="31">
        <v>0</v>
      </c>
      <c r="BJ131" s="31">
        <v>0</v>
      </c>
      <c r="BK131" s="31">
        <v>0</v>
      </c>
      <c r="BL131" s="31">
        <v>0</v>
      </c>
      <c r="BM131" s="31">
        <v>0</v>
      </c>
      <c r="BN131" s="31">
        <v>0</v>
      </c>
      <c r="BO131" s="31">
        <v>0</v>
      </c>
      <c r="BP131" s="31">
        <v>0</v>
      </c>
      <c r="BQ131" s="31">
        <v>0</v>
      </c>
      <c r="BR131" s="31">
        <v>0</v>
      </c>
      <c r="BS131" s="31">
        <v>0</v>
      </c>
      <c r="BT131" s="31">
        <v>0</v>
      </c>
      <c r="BU131" s="31">
        <v>0</v>
      </c>
      <c r="BV131" s="31">
        <v>0</v>
      </c>
      <c r="BW131" s="31">
        <v>0</v>
      </c>
    </row>
    <row r="132" spans="1:75" s="15" customFormat="1" x14ac:dyDescent="0.2">
      <c r="B132" s="64" t="s">
        <v>234</v>
      </c>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31">
        <v>12275.979094138984</v>
      </c>
      <c r="AI132" s="31">
        <v>11320.892582307026</v>
      </c>
      <c r="AJ132" s="31">
        <v>12405.085549951706</v>
      </c>
      <c r="AK132" s="31">
        <v>13458.524986527604</v>
      </c>
      <c r="AL132" s="31">
        <v>12343.151022388376</v>
      </c>
      <c r="AM132" s="31">
        <v>13151.95630902608</v>
      </c>
      <c r="AN132" s="31">
        <v>13389.52343214509</v>
      </c>
      <c r="AO132" s="31">
        <v>13147.38042900869</v>
      </c>
      <c r="AP132" s="31">
        <v>13909.026254840373</v>
      </c>
      <c r="AQ132" s="31">
        <v>13444.512336996548</v>
      </c>
      <c r="AR132" s="31">
        <v>12686.25295779595</v>
      </c>
      <c r="AS132" s="31">
        <v>11923.241149630698</v>
      </c>
      <c r="AT132" s="31">
        <v>12204.670043016944</v>
      </c>
      <c r="AU132" s="31">
        <v>14336.189894700192</v>
      </c>
      <c r="AV132" s="31">
        <v>15250.716966495989</v>
      </c>
      <c r="AW132" s="31">
        <v>15862.461441012472</v>
      </c>
      <c r="AX132" s="31">
        <v>15125.319498396266</v>
      </c>
      <c r="AY132" s="31">
        <v>14438.568855184907</v>
      </c>
      <c r="AZ132" s="31">
        <v>13316.110935671564</v>
      </c>
      <c r="BA132" s="31">
        <v>12527.259413600597</v>
      </c>
      <c r="BB132" s="31">
        <v>12505.138631198835</v>
      </c>
      <c r="BC132" s="31">
        <v>12302.470395823617</v>
      </c>
      <c r="BD132" s="31">
        <v>12213.556839269864</v>
      </c>
      <c r="BE132" s="31">
        <v>12193.128627081262</v>
      </c>
      <c r="BF132" s="31">
        <v>12069.857775411247</v>
      </c>
      <c r="BG132" s="31">
        <v>12168.259937991554</v>
      </c>
      <c r="BH132" s="31">
        <v>11843.187349197435</v>
      </c>
      <c r="BI132" s="31">
        <v>11390.6360667314</v>
      </c>
      <c r="BJ132" s="31">
        <v>11079.712960223123</v>
      </c>
      <c r="BK132" s="31">
        <v>11203.081710943567</v>
      </c>
      <c r="BL132" s="31">
        <v>11585.343894713518</v>
      </c>
      <c r="BM132" s="31">
        <v>11905.112026558347</v>
      </c>
      <c r="BN132" s="31">
        <v>11159.217817138402</v>
      </c>
      <c r="BO132" s="31">
        <v>10805.449071274037</v>
      </c>
      <c r="BP132" s="31">
        <v>9907.9451820464474</v>
      </c>
      <c r="BQ132" s="31">
        <v>8701.1438155591986</v>
      </c>
      <c r="BR132" s="31">
        <v>8024.966311672848</v>
      </c>
      <c r="BS132" s="31">
        <v>8193.4792701180195</v>
      </c>
      <c r="BT132" s="31">
        <v>8689.4959655509774</v>
      </c>
      <c r="BU132" s="31">
        <v>8824.5206550042349</v>
      </c>
      <c r="BV132" s="31">
        <v>8712.3080378881623</v>
      </c>
      <c r="BW132" s="31">
        <v>8676.7269468816448</v>
      </c>
    </row>
    <row r="133" spans="1:75" s="15" customFormat="1" x14ac:dyDescent="0.2">
      <c r="B133" s="66" t="s">
        <v>235</v>
      </c>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31">
        <v>35821.1358533198</v>
      </c>
      <c r="AI133" s="31">
        <v>35718.060679013572</v>
      </c>
      <c r="AJ133" s="31">
        <v>35834.732904256409</v>
      </c>
      <c r="AK133" s="31">
        <v>37567.598410970902</v>
      </c>
      <c r="AL133" s="31">
        <v>39249.996492405349</v>
      </c>
      <c r="AM133" s="31">
        <v>40500.911842351212</v>
      </c>
      <c r="AN133" s="31">
        <v>39985.432847467506</v>
      </c>
      <c r="AO133" s="31">
        <v>40916.431600920914</v>
      </c>
      <c r="AP133" s="31">
        <v>42169.829857991484</v>
      </c>
      <c r="AQ133" s="31">
        <v>42071.681087058307</v>
      </c>
      <c r="AR133" s="31">
        <v>40499.468435595329</v>
      </c>
      <c r="AS133" s="31">
        <v>40419.187187823125</v>
      </c>
      <c r="AT133" s="31">
        <v>40887.806875936643</v>
      </c>
      <c r="AU133" s="31">
        <v>43471.085482579001</v>
      </c>
      <c r="AV133" s="31">
        <v>44321.2625618327</v>
      </c>
      <c r="AW133" s="31">
        <v>45654.182195393718</v>
      </c>
      <c r="AX133" s="31">
        <v>46006.602821634558</v>
      </c>
      <c r="AY133" s="31">
        <v>46582.840610563515</v>
      </c>
      <c r="AZ133" s="31">
        <v>47679.566812361765</v>
      </c>
      <c r="BA133" s="31">
        <v>49088.252959441183</v>
      </c>
      <c r="BB133" s="31">
        <v>51198.524996567292</v>
      </c>
      <c r="BC133" s="31">
        <v>53765.17114287772</v>
      </c>
      <c r="BD133" s="31">
        <v>53849.928411972083</v>
      </c>
      <c r="BE133" s="31">
        <v>57376.835648797874</v>
      </c>
      <c r="BF133" s="31">
        <v>59156.618121493346</v>
      </c>
      <c r="BG133" s="31">
        <v>60750.201479208867</v>
      </c>
      <c r="BH133" s="31">
        <v>61781.993507323015</v>
      </c>
      <c r="BI133" s="31">
        <v>63307.000454151486</v>
      </c>
      <c r="BJ133" s="31">
        <v>64296.054772538562</v>
      </c>
      <c r="BK133" s="31">
        <v>66999.811416084194</v>
      </c>
      <c r="BL133" s="31">
        <v>70651.370635842482</v>
      </c>
      <c r="BM133" s="31">
        <v>73926.713134138394</v>
      </c>
      <c r="BN133" s="31">
        <v>75085.302367821816</v>
      </c>
      <c r="BO133" s="31">
        <v>78303.762834804482</v>
      </c>
      <c r="BP133" s="31">
        <v>82862.0216078331</v>
      </c>
      <c r="BQ133" s="31">
        <v>84692.177126314957</v>
      </c>
      <c r="BR133" s="31">
        <v>86574.337269017444</v>
      </c>
      <c r="BS133" s="31">
        <v>88030.532882394356</v>
      </c>
      <c r="BT133" s="31">
        <v>89187.392077103446</v>
      </c>
      <c r="BU133" s="31">
        <v>91032.221726237549</v>
      </c>
      <c r="BV133" s="31">
        <v>92824.14580769412</v>
      </c>
      <c r="BW133" s="31">
        <v>94174.357275721122</v>
      </c>
    </row>
    <row r="134" spans="1:75" s="15" customFormat="1" ht="25.5" customHeight="1" x14ac:dyDescent="0.2">
      <c r="B134" s="67" t="s">
        <v>184</v>
      </c>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39">
        <v>12794.805208954625</v>
      </c>
      <c r="AI134" s="39">
        <v>11999.590719348955</v>
      </c>
      <c r="AJ134" s="39">
        <v>13116.86801400548</v>
      </c>
      <c r="AK134" s="39">
        <v>18179.900352912799</v>
      </c>
      <c r="AL134" s="39">
        <v>22959.770914886565</v>
      </c>
      <c r="AM134" s="39">
        <v>26228.872005258261</v>
      </c>
      <c r="AN134" s="39">
        <v>28338.745226548974</v>
      </c>
      <c r="AO134" s="39">
        <v>30362.210154044391</v>
      </c>
      <c r="AP134" s="39">
        <v>31590.384959795894</v>
      </c>
      <c r="AQ134" s="39">
        <v>30610.130050567586</v>
      </c>
      <c r="AR134" s="39">
        <v>28582.77252457798</v>
      </c>
      <c r="AS134" s="39">
        <v>28569.161973038223</v>
      </c>
      <c r="AT134" s="39">
        <v>31275.281174249681</v>
      </c>
      <c r="AU134" s="39">
        <v>35767.988640557691</v>
      </c>
      <c r="AV134" s="39">
        <v>43670.615079275653</v>
      </c>
      <c r="AW134" s="39">
        <v>48109.426194806823</v>
      </c>
      <c r="AX134" s="39">
        <v>50057.67716137776</v>
      </c>
      <c r="AY134" s="39">
        <v>50751.825742789144</v>
      </c>
      <c r="AZ134" s="39">
        <v>49203.823487502217</v>
      </c>
      <c r="BA134" s="39">
        <v>46894.82364931074</v>
      </c>
      <c r="BB134" s="39">
        <v>45212.27940906764</v>
      </c>
      <c r="BC134" s="39">
        <v>43676.26117761233</v>
      </c>
      <c r="BD134" s="39">
        <v>41012.537820898033</v>
      </c>
      <c r="BE134" s="39">
        <v>42098.842629274928</v>
      </c>
      <c r="BF134" s="39">
        <v>42846.877499451388</v>
      </c>
      <c r="BG134" s="39">
        <v>43368.07660110038</v>
      </c>
      <c r="BH134" s="39">
        <v>44153.516609283673</v>
      </c>
      <c r="BI134" s="39">
        <v>43798.203843258088</v>
      </c>
      <c r="BJ134" s="39">
        <v>44380.077004759689</v>
      </c>
      <c r="BK134" s="39">
        <v>44885.974097631122</v>
      </c>
      <c r="BL134" s="39">
        <v>46356.258338380772</v>
      </c>
      <c r="BM134" s="39">
        <v>51507.171207373169</v>
      </c>
      <c r="BN134" s="39">
        <v>52340.946151915945</v>
      </c>
      <c r="BO134" s="39">
        <v>52659.883824029537</v>
      </c>
      <c r="BP134" s="39">
        <v>53308.61891657149</v>
      </c>
      <c r="BQ134" s="39">
        <v>46891.444805101542</v>
      </c>
      <c r="BR134" s="39">
        <v>45685.303061170969</v>
      </c>
      <c r="BS134" s="39">
        <v>44587.408117419407</v>
      </c>
      <c r="BT134" s="39">
        <v>43934.037140049732</v>
      </c>
      <c r="BU134" s="39">
        <v>43716.612984092113</v>
      </c>
      <c r="BV134" s="39">
        <v>43853.182111378337</v>
      </c>
      <c r="BW134" s="39">
        <v>43967.384007984372</v>
      </c>
    </row>
    <row r="135" spans="1:75" s="15" customFormat="1" x14ac:dyDescent="0.2">
      <c r="B135" s="64" t="s">
        <v>233</v>
      </c>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31">
        <v>1398.5148284115369</v>
      </c>
      <c r="AI135" s="31">
        <v>1262.9834215252954</v>
      </c>
      <c r="AJ135" s="31">
        <v>1405.8294374617474</v>
      </c>
      <c r="AK135" s="31">
        <v>1835.7491982766653</v>
      </c>
      <c r="AL135" s="31">
        <v>2309.0849519731751</v>
      </c>
      <c r="AM135" s="31">
        <v>2601.4388508613351</v>
      </c>
      <c r="AN135" s="31">
        <v>2818.7265997832869</v>
      </c>
      <c r="AO135" s="31">
        <v>3031.0553366294475</v>
      </c>
      <c r="AP135" s="31">
        <v>3128.8053066267885</v>
      </c>
      <c r="AQ135" s="31">
        <v>3090.3135448249382</v>
      </c>
      <c r="AR135" s="31">
        <v>3199.2793068887581</v>
      </c>
      <c r="AS135" s="31">
        <v>3212.2092710350703</v>
      </c>
      <c r="AT135" s="31">
        <v>3374.5724002666229</v>
      </c>
      <c r="AU135" s="31">
        <v>4142.4272289242363</v>
      </c>
      <c r="AV135" s="31">
        <v>5101.8214120306866</v>
      </c>
      <c r="AW135" s="31">
        <v>5632.9618552750826</v>
      </c>
      <c r="AX135" s="31">
        <v>5601.5275920801041</v>
      </c>
      <c r="AY135" s="31">
        <v>5569.1828830796385</v>
      </c>
      <c r="AZ135" s="31">
        <v>5428.0485951108967</v>
      </c>
      <c r="BA135" s="31">
        <v>5244.1900189614744</v>
      </c>
      <c r="BB135" s="31">
        <v>5197.443410554175</v>
      </c>
      <c r="BC135" s="31">
        <v>5134.9222167635962</v>
      </c>
      <c r="BD135" s="31">
        <v>4492.9413152536581</v>
      </c>
      <c r="BE135" s="31">
        <v>4913.7657453792863</v>
      </c>
      <c r="BF135" s="31">
        <v>5233.2962765242646</v>
      </c>
      <c r="BG135" s="31">
        <v>5212.4301693271082</v>
      </c>
      <c r="BH135" s="31">
        <v>4312.0734276141347</v>
      </c>
      <c r="BI135" s="31">
        <v>3127.124756350574</v>
      </c>
      <c r="BJ135" s="31">
        <v>2462.0979411531007</v>
      </c>
      <c r="BK135" s="31">
        <v>2015.4474018455833</v>
      </c>
      <c r="BL135" s="31">
        <v>1647.1941970188109</v>
      </c>
      <c r="BM135" s="31">
        <v>967.33211569001458</v>
      </c>
      <c r="BN135" s="31">
        <v>679.65573744043604</v>
      </c>
      <c r="BO135" s="31">
        <v>475.62350026492948</v>
      </c>
      <c r="BP135" s="31">
        <v>303.13993173972659</v>
      </c>
      <c r="BQ135" s="31">
        <v>175.43683672987444</v>
      </c>
      <c r="BR135" s="31">
        <v>116.31548338469776</v>
      </c>
      <c r="BS135" s="31">
        <v>86.02334859055378</v>
      </c>
      <c r="BT135" s="31">
        <v>66.423954498073684</v>
      </c>
      <c r="BU135" s="31">
        <v>51.805708881675486</v>
      </c>
      <c r="BV135" s="31">
        <v>40.732706502765161</v>
      </c>
      <c r="BW135" s="31">
        <v>31.715836265396501</v>
      </c>
    </row>
    <row r="136" spans="1:75" s="15" customFormat="1" x14ac:dyDescent="0.2">
      <c r="B136" s="64" t="s">
        <v>234</v>
      </c>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31">
        <v>6120.6092407066972</v>
      </c>
      <c r="AI136" s="31">
        <v>5679.226024252016</v>
      </c>
      <c r="AJ136" s="31">
        <v>6476.9764139473773</v>
      </c>
      <c r="AK136" s="31">
        <v>9630.3440222432127</v>
      </c>
      <c r="AL136" s="31">
        <v>13395.278261721449</v>
      </c>
      <c r="AM136" s="31">
        <v>15835.471035678198</v>
      </c>
      <c r="AN136" s="31">
        <v>16992.474779164935</v>
      </c>
      <c r="AO136" s="31">
        <v>18205.112625117406</v>
      </c>
      <c r="AP136" s="31">
        <v>18887.620179812046</v>
      </c>
      <c r="AQ136" s="31">
        <v>17821.952227182999</v>
      </c>
      <c r="AR136" s="31">
        <v>15139.646648446782</v>
      </c>
      <c r="AS136" s="31">
        <v>14492.116020255018</v>
      </c>
      <c r="AT136" s="31">
        <v>16255.440234348858</v>
      </c>
      <c r="AU136" s="31">
        <v>19929.673987026847</v>
      </c>
      <c r="AV136" s="31">
        <v>24905.98504686647</v>
      </c>
      <c r="AW136" s="31">
        <v>27660.999099142777</v>
      </c>
      <c r="AX136" s="31">
        <v>29275.546757775217</v>
      </c>
      <c r="AY136" s="31">
        <v>30444.389592667507</v>
      </c>
      <c r="AZ136" s="31">
        <v>29798.751119722514</v>
      </c>
      <c r="BA136" s="31">
        <v>28183.022600221233</v>
      </c>
      <c r="BB136" s="31">
        <v>27162.597578302106</v>
      </c>
      <c r="BC136" s="31">
        <v>25716.005652003409</v>
      </c>
      <c r="BD136" s="31">
        <v>23377.59183792457</v>
      </c>
      <c r="BE136" s="31">
        <v>23225.174412144566</v>
      </c>
      <c r="BF136" s="31">
        <v>23486.471889492008</v>
      </c>
      <c r="BG136" s="31">
        <v>23995.967083655269</v>
      </c>
      <c r="BH136" s="31">
        <v>24235.98787196977</v>
      </c>
      <c r="BI136" s="31">
        <v>24883.699590756361</v>
      </c>
      <c r="BJ136" s="31">
        <v>25466.47782814418</v>
      </c>
      <c r="BK136" s="31">
        <v>26190.224690794439</v>
      </c>
      <c r="BL136" s="31">
        <v>27108.865249546459</v>
      </c>
      <c r="BM136" s="31">
        <v>32491.463350722152</v>
      </c>
      <c r="BN136" s="31">
        <v>33664.975811517848</v>
      </c>
      <c r="BO136" s="31">
        <v>34648.555341789412</v>
      </c>
      <c r="BP136" s="31">
        <v>36222.157226507545</v>
      </c>
      <c r="BQ136" s="31">
        <v>32861.041074675275</v>
      </c>
      <c r="BR136" s="31">
        <v>32274.264208060933</v>
      </c>
      <c r="BS136" s="31">
        <v>31928.778067538449</v>
      </c>
      <c r="BT136" s="31">
        <v>31959.779400849264</v>
      </c>
      <c r="BU136" s="31">
        <v>32324.921026007847</v>
      </c>
      <c r="BV136" s="31">
        <v>33054.579593650742</v>
      </c>
      <c r="BW136" s="31">
        <v>33515.605253526861</v>
      </c>
    </row>
    <row r="137" spans="1:75" s="15" customFormat="1" x14ac:dyDescent="0.2">
      <c r="B137" s="66" t="s">
        <v>235</v>
      </c>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31">
        <v>5275.6811398363925</v>
      </c>
      <c r="AI137" s="31">
        <v>5057.3812735716429</v>
      </c>
      <c r="AJ137" s="31">
        <v>5234.0621625963558</v>
      </c>
      <c r="AK137" s="31">
        <v>6713.8071323929189</v>
      </c>
      <c r="AL137" s="31">
        <v>7255.4077011919399</v>
      </c>
      <c r="AM137" s="31">
        <v>7791.9621187187295</v>
      </c>
      <c r="AN137" s="31">
        <v>8527.5438476007512</v>
      </c>
      <c r="AO137" s="31">
        <v>9126.0421922975365</v>
      </c>
      <c r="AP137" s="31">
        <v>9573.959473357063</v>
      </c>
      <c r="AQ137" s="31">
        <v>9697.8642785596494</v>
      </c>
      <c r="AR137" s="31">
        <v>10243.846569242442</v>
      </c>
      <c r="AS137" s="31">
        <v>10864.836681748136</v>
      </c>
      <c r="AT137" s="31">
        <v>11645.268539634204</v>
      </c>
      <c r="AU137" s="31">
        <v>11695.887424606612</v>
      </c>
      <c r="AV137" s="31">
        <v>13662.808620378501</v>
      </c>
      <c r="AW137" s="31">
        <v>14815.465240388967</v>
      </c>
      <c r="AX137" s="31">
        <v>15180.60281152244</v>
      </c>
      <c r="AY137" s="31">
        <v>14738.253267042008</v>
      </c>
      <c r="AZ137" s="31">
        <v>13977.023772668814</v>
      </c>
      <c r="BA137" s="31">
        <v>13467.611030128033</v>
      </c>
      <c r="BB137" s="31">
        <v>12852.238420211355</v>
      </c>
      <c r="BC137" s="31">
        <v>12825.333308845326</v>
      </c>
      <c r="BD137" s="31">
        <v>13142.004667719806</v>
      </c>
      <c r="BE137" s="31">
        <v>13959.902471751073</v>
      </c>
      <c r="BF137" s="31">
        <v>14127.109333435115</v>
      </c>
      <c r="BG137" s="31">
        <v>14159.679348118001</v>
      </c>
      <c r="BH137" s="31">
        <v>15605.455309699764</v>
      </c>
      <c r="BI137" s="31">
        <v>15787.379496151159</v>
      </c>
      <c r="BJ137" s="31">
        <v>16451.501235462405</v>
      </c>
      <c r="BK137" s="31">
        <v>16680.302004991107</v>
      </c>
      <c r="BL137" s="31">
        <v>17600.198891815504</v>
      </c>
      <c r="BM137" s="31">
        <v>18048.375740961001</v>
      </c>
      <c r="BN137" s="31">
        <v>17996.31460295766</v>
      </c>
      <c r="BO137" s="31">
        <v>17535.704981975192</v>
      </c>
      <c r="BP137" s="31">
        <v>16783.321758324219</v>
      </c>
      <c r="BQ137" s="31">
        <v>13854.966893696394</v>
      </c>
      <c r="BR137" s="31">
        <v>13294.723369725338</v>
      </c>
      <c r="BS137" s="31">
        <v>12572.606701290399</v>
      </c>
      <c r="BT137" s="31">
        <v>11907.833784702396</v>
      </c>
      <c r="BU137" s="31">
        <v>11339.886249202587</v>
      </c>
      <c r="BV137" s="31">
        <v>10757.869811224828</v>
      </c>
      <c r="BW137" s="31">
        <v>10420.062918192116</v>
      </c>
    </row>
    <row r="138" spans="1:75" s="15" customFormat="1" ht="25.5" customHeight="1" x14ac:dyDescent="0.2">
      <c r="B138" s="63" t="s">
        <v>185</v>
      </c>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39">
        <v>12599.765379893603</v>
      </c>
      <c r="AI138" s="39">
        <v>15479.251350403369</v>
      </c>
      <c r="AJ138" s="39">
        <v>14369.236614263678</v>
      </c>
      <c r="AK138" s="39">
        <v>15164.53681911998</v>
      </c>
      <c r="AL138" s="39">
        <v>15698.376170594334</v>
      </c>
      <c r="AM138" s="39">
        <v>16621.138032399955</v>
      </c>
      <c r="AN138" s="39">
        <v>17056.121263755769</v>
      </c>
      <c r="AO138" s="39">
        <v>17255.881392235609</v>
      </c>
      <c r="AP138" s="39">
        <v>17528.555963387149</v>
      </c>
      <c r="AQ138" s="39">
        <v>17516.488877459848</v>
      </c>
      <c r="AR138" s="39">
        <v>16717.077212230215</v>
      </c>
      <c r="AS138" s="39">
        <v>16243.554344223443</v>
      </c>
      <c r="AT138" s="39">
        <v>16359.777487703623</v>
      </c>
      <c r="AU138" s="39">
        <v>18118.912435982125</v>
      </c>
      <c r="AV138" s="39">
        <v>20388.500739784817</v>
      </c>
      <c r="AW138" s="39">
        <v>22559.027181005167</v>
      </c>
      <c r="AX138" s="39">
        <v>23293.885402175434</v>
      </c>
      <c r="AY138" s="39">
        <v>24826.113949345101</v>
      </c>
      <c r="AZ138" s="39">
        <v>26032.999208541256</v>
      </c>
      <c r="BA138" s="39">
        <v>26979.002913167351</v>
      </c>
      <c r="BB138" s="39">
        <v>27624.469307040334</v>
      </c>
      <c r="BC138" s="39">
        <v>30313.991209441843</v>
      </c>
      <c r="BD138" s="39">
        <v>33051.621332617484</v>
      </c>
      <c r="BE138" s="39">
        <v>33626.452837520206</v>
      </c>
      <c r="BF138" s="39">
        <v>32267.111642513304</v>
      </c>
      <c r="BG138" s="39">
        <v>21270.177272142959</v>
      </c>
      <c r="BH138" s="39">
        <v>22255.744782945843</v>
      </c>
      <c r="BI138" s="39">
        <v>23505.531763680308</v>
      </c>
      <c r="BJ138" s="39">
        <v>22571.282700896627</v>
      </c>
      <c r="BK138" s="39">
        <v>23354.838337892455</v>
      </c>
      <c r="BL138" s="39">
        <v>25029.033495778574</v>
      </c>
      <c r="BM138" s="39">
        <v>25914.027809048774</v>
      </c>
      <c r="BN138" s="39">
        <v>26029.751694324052</v>
      </c>
      <c r="BO138" s="39">
        <v>25853.887795795177</v>
      </c>
      <c r="BP138" s="39">
        <v>26712.848361979148</v>
      </c>
      <c r="BQ138" s="39">
        <v>26785.77865251066</v>
      </c>
      <c r="BR138" s="39">
        <v>27751.634802772176</v>
      </c>
      <c r="BS138" s="39">
        <v>27126.094994853065</v>
      </c>
      <c r="BT138" s="39">
        <v>26312.755068634782</v>
      </c>
      <c r="BU138" s="39">
        <v>25796.147880033837</v>
      </c>
      <c r="BV138" s="39">
        <v>25860.455035225528</v>
      </c>
      <c r="BW138" s="39">
        <v>26056.626264826606</v>
      </c>
    </row>
    <row r="139" spans="1:75" s="15" customFormat="1" x14ac:dyDescent="0.2">
      <c r="B139" s="64" t="s">
        <v>233</v>
      </c>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31">
        <v>8502.6977221129873</v>
      </c>
      <c r="AI139" s="31">
        <v>11411.564449097168</v>
      </c>
      <c r="AJ139" s="31">
        <v>10224.440669032383</v>
      </c>
      <c r="AK139" s="31">
        <v>10693.466288673748</v>
      </c>
      <c r="AL139" s="31">
        <v>10909.29514141246</v>
      </c>
      <c r="AM139" s="31">
        <v>11400.178046181843</v>
      </c>
      <c r="AN139" s="31">
        <v>11568.709184377518</v>
      </c>
      <c r="AO139" s="31">
        <v>11431.622620425125</v>
      </c>
      <c r="AP139" s="31">
        <v>11153.154676462755</v>
      </c>
      <c r="AQ139" s="31">
        <v>10811.835901518245</v>
      </c>
      <c r="AR139" s="31">
        <v>10018.755555070966</v>
      </c>
      <c r="AS139" s="31">
        <v>9398.069090134275</v>
      </c>
      <c r="AT139" s="31">
        <v>8865.6791815999168</v>
      </c>
      <c r="AU139" s="31">
        <v>9468.7751389505229</v>
      </c>
      <c r="AV139" s="31">
        <v>10163.502174244759</v>
      </c>
      <c r="AW139" s="31">
        <v>10673.756285360292</v>
      </c>
      <c r="AX139" s="31">
        <v>10726.846283197301</v>
      </c>
      <c r="AY139" s="31">
        <v>10901.599054462864</v>
      </c>
      <c r="AZ139" s="31">
        <v>10909.422738727993</v>
      </c>
      <c r="BA139" s="31">
        <v>10997.693456035733</v>
      </c>
      <c r="BB139" s="31">
        <v>11178.199026709282</v>
      </c>
      <c r="BC139" s="31">
        <v>12514.036848365569</v>
      </c>
      <c r="BD139" s="31">
        <v>12893.196388978233</v>
      </c>
      <c r="BE139" s="31">
        <v>12902.235471920427</v>
      </c>
      <c r="BF139" s="31">
        <v>12879.948456700999</v>
      </c>
      <c r="BG139" s="31">
        <v>1032.4497360271612</v>
      </c>
      <c r="BH139" s="31">
        <v>1062.0631815031193</v>
      </c>
      <c r="BI139" s="31">
        <v>1133.392658842648</v>
      </c>
      <c r="BJ139" s="31">
        <v>1161.7638258759825</v>
      </c>
      <c r="BK139" s="31">
        <v>1206.388868106452</v>
      </c>
      <c r="BL139" s="31">
        <v>1251.4317686786019</v>
      </c>
      <c r="BM139" s="31">
        <v>1315.2517017933581</v>
      </c>
      <c r="BN139" s="31">
        <v>1309.7841399474753</v>
      </c>
      <c r="BO139" s="31">
        <v>1386.319485282831</v>
      </c>
      <c r="BP139" s="31">
        <v>1442.3291597404934</v>
      </c>
      <c r="BQ139" s="31">
        <v>1490.3180629453504</v>
      </c>
      <c r="BR139" s="31">
        <v>1692.1552793425735</v>
      </c>
      <c r="BS139" s="31">
        <v>1695.6385440704589</v>
      </c>
      <c r="BT139" s="31">
        <v>1717.0712067023005</v>
      </c>
      <c r="BU139" s="31">
        <v>1760.541156273106</v>
      </c>
      <c r="BV139" s="31">
        <v>1806.7436900818716</v>
      </c>
      <c r="BW139" s="31">
        <v>1858.6072560838397</v>
      </c>
    </row>
    <row r="140" spans="1:75" s="15" customFormat="1" x14ac:dyDescent="0.2">
      <c r="B140" s="64" t="s">
        <v>234</v>
      </c>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31">
        <v>1932.3435376819232</v>
      </c>
      <c r="AI140" s="31">
        <v>2101.9793584984018</v>
      </c>
      <c r="AJ140" s="31">
        <v>2115.9999546708236</v>
      </c>
      <c r="AK140" s="31">
        <v>2249.6130995082754</v>
      </c>
      <c r="AL140" s="31">
        <v>2370.1607347555264</v>
      </c>
      <c r="AM140" s="31">
        <v>2623.5538984035234</v>
      </c>
      <c r="AN140" s="31">
        <v>2739.8107146859224</v>
      </c>
      <c r="AO140" s="31">
        <v>2834.785150805872</v>
      </c>
      <c r="AP140" s="31">
        <v>3124.0428067173389</v>
      </c>
      <c r="AQ140" s="31">
        <v>3305.715845373817</v>
      </c>
      <c r="AR140" s="31">
        <v>3206.4792983246839</v>
      </c>
      <c r="AS140" s="31">
        <v>3217.6204597273563</v>
      </c>
      <c r="AT140" s="31">
        <v>3423.323581189336</v>
      </c>
      <c r="AU140" s="31">
        <v>3960.4217246498756</v>
      </c>
      <c r="AV140" s="31">
        <v>4548.1598713704125</v>
      </c>
      <c r="AW140" s="31">
        <v>5473.3946408002994</v>
      </c>
      <c r="AX140" s="31">
        <v>5963.3086356947415</v>
      </c>
      <c r="AY140" s="31">
        <v>6699.4190849943861</v>
      </c>
      <c r="AZ140" s="31">
        <v>7466.8497726754395</v>
      </c>
      <c r="BA140" s="31">
        <v>7777.995055339471</v>
      </c>
      <c r="BB140" s="31">
        <v>7929.9498447658452</v>
      </c>
      <c r="BC140" s="31">
        <v>8161.3168241653657</v>
      </c>
      <c r="BD140" s="31">
        <v>8263.8543206360773</v>
      </c>
      <c r="BE140" s="31">
        <v>8675.2921241044623</v>
      </c>
      <c r="BF140" s="31">
        <v>8647.4102829145577</v>
      </c>
      <c r="BG140" s="31">
        <v>8861.7146306050727</v>
      </c>
      <c r="BH140" s="31">
        <v>8920.5497059114768</v>
      </c>
      <c r="BI140" s="31">
        <v>9012.2344556270891</v>
      </c>
      <c r="BJ140" s="31">
        <v>9119.6887692892706</v>
      </c>
      <c r="BK140" s="31">
        <v>9295.0794088783587</v>
      </c>
      <c r="BL140" s="31">
        <v>9757.6103346225736</v>
      </c>
      <c r="BM140" s="31">
        <v>10014.180194373492</v>
      </c>
      <c r="BN140" s="31">
        <v>10103.833521518232</v>
      </c>
      <c r="BO140" s="31">
        <v>10425.6536966358</v>
      </c>
      <c r="BP140" s="31">
        <v>10964.089106878648</v>
      </c>
      <c r="BQ140" s="31">
        <v>11123.707781406683</v>
      </c>
      <c r="BR140" s="31">
        <v>11797.208996373782</v>
      </c>
      <c r="BS140" s="31">
        <v>11463.519225595339</v>
      </c>
      <c r="BT140" s="31">
        <v>10819.556078353571</v>
      </c>
      <c r="BU140" s="31">
        <v>10456.420337932856</v>
      </c>
      <c r="BV140" s="31">
        <v>10652.233567154821</v>
      </c>
      <c r="BW140" s="31">
        <v>10914.648460377122</v>
      </c>
    </row>
    <row r="141" spans="1:75" s="15" customFormat="1" ht="13.5" thickBot="1" x14ac:dyDescent="0.25">
      <c r="A141" s="68"/>
      <c r="B141" s="69" t="s">
        <v>235</v>
      </c>
      <c r="C141" s="68"/>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1">
        <v>2164.7241200986919</v>
      </c>
      <c r="AI141" s="71">
        <v>1965.7075428077981</v>
      </c>
      <c r="AJ141" s="71">
        <v>2028.7959905604707</v>
      </c>
      <c r="AK141" s="71">
        <v>2221.4574309379586</v>
      </c>
      <c r="AL141" s="71">
        <v>2418.9202944263493</v>
      </c>
      <c r="AM141" s="71">
        <v>2597.4060878145888</v>
      </c>
      <c r="AN141" s="71">
        <v>2747.6013646923288</v>
      </c>
      <c r="AO141" s="71">
        <v>2989.4736210046117</v>
      </c>
      <c r="AP141" s="71">
        <v>3251.3584802070563</v>
      </c>
      <c r="AQ141" s="71">
        <v>3398.9371305677864</v>
      </c>
      <c r="AR141" s="71">
        <v>3491.8423588345672</v>
      </c>
      <c r="AS141" s="71">
        <v>3627.8647943618107</v>
      </c>
      <c r="AT141" s="71">
        <v>4070.7747249143695</v>
      </c>
      <c r="AU141" s="71">
        <v>4689.7155723817295</v>
      </c>
      <c r="AV141" s="71">
        <v>5676.8386941696417</v>
      </c>
      <c r="AW141" s="71">
        <v>6411.8762548445739</v>
      </c>
      <c r="AX141" s="71">
        <v>6603.7304832833915</v>
      </c>
      <c r="AY141" s="71">
        <v>7225.0958098878491</v>
      </c>
      <c r="AZ141" s="71">
        <v>7656.7266971378212</v>
      </c>
      <c r="BA141" s="71">
        <v>8203.3144017921477</v>
      </c>
      <c r="BB141" s="71">
        <v>8516.3204355652069</v>
      </c>
      <c r="BC141" s="71">
        <v>9638.6375369109082</v>
      </c>
      <c r="BD141" s="71">
        <v>11894.570623003168</v>
      </c>
      <c r="BE141" s="71">
        <v>12048.925241495321</v>
      </c>
      <c r="BF141" s="71">
        <v>10739.752902897748</v>
      </c>
      <c r="BG141" s="71">
        <v>11376.012905510723</v>
      </c>
      <c r="BH141" s="71">
        <v>12273.131895531244</v>
      </c>
      <c r="BI141" s="71">
        <v>13359.904649210572</v>
      </c>
      <c r="BJ141" s="71">
        <v>12289.830105731377</v>
      </c>
      <c r="BK141" s="71">
        <v>12853.370060907646</v>
      </c>
      <c r="BL141" s="71">
        <v>14019.991392477397</v>
      </c>
      <c r="BM141" s="71">
        <v>14584.595912881923</v>
      </c>
      <c r="BN141" s="71">
        <v>14616.134032858346</v>
      </c>
      <c r="BO141" s="71">
        <v>14041.914613876546</v>
      </c>
      <c r="BP141" s="71">
        <v>14306.430095360005</v>
      </c>
      <c r="BQ141" s="71">
        <v>14171.752808158624</v>
      </c>
      <c r="BR141" s="71">
        <v>14262.270527055822</v>
      </c>
      <c r="BS141" s="71">
        <v>13966.937225187268</v>
      </c>
      <c r="BT141" s="71">
        <v>13776.127783578913</v>
      </c>
      <c r="BU141" s="71">
        <v>13579.186385827874</v>
      </c>
      <c r="BV141" s="71">
        <v>13401.477777988835</v>
      </c>
      <c r="BW141" s="71">
        <v>13283.370548365641</v>
      </c>
    </row>
    <row r="142" spans="1:75" ht="13.5" thickTop="1" x14ac:dyDescent="0.2"/>
    <row r="143" spans="1:75" x14ac:dyDescent="0.2">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sheetData>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87"/>
  <sheetViews>
    <sheetView zoomScaleNormal="100" workbookViewId="0">
      <pane xSplit="3" ySplit="4" topLeftCell="BN5" activePane="bottomRight" state="frozen"/>
      <selection pane="topRight"/>
      <selection pane="bottomLeft"/>
      <selection pane="bottomRight"/>
    </sheetView>
  </sheetViews>
  <sheetFormatPr defaultColWidth="10.7109375" defaultRowHeight="12.75" x14ac:dyDescent="0.2"/>
  <cols>
    <col min="1" max="1" width="16" style="80" customWidth="1"/>
    <col min="2" max="2" width="75.7109375" style="80" customWidth="1"/>
    <col min="3" max="3" width="12.7109375" style="80" customWidth="1"/>
    <col min="4" max="71" width="10.7109375" style="81" customWidth="1"/>
    <col min="72" max="73" width="10.7109375" style="84" customWidth="1"/>
    <col min="74" max="16384" width="10.7109375" style="80"/>
  </cols>
  <sheetData>
    <row r="1" spans="1:75" s="174" customFormat="1" ht="13.5" thickBot="1" x14ac:dyDescent="0.25">
      <c r="B1" s="377" t="s">
        <v>20</v>
      </c>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204"/>
      <c r="BU1" s="204"/>
    </row>
    <row r="2" spans="1:75" s="174" customFormat="1" ht="13.5" thickTop="1" x14ac:dyDescent="0.2">
      <c r="A2" s="176" t="s">
        <v>195</v>
      </c>
      <c r="B2" s="177" t="s">
        <v>389</v>
      </c>
      <c r="C2" s="178"/>
      <c r="D2" s="179" t="s">
        <v>21</v>
      </c>
      <c r="E2" s="179" t="s">
        <v>22</v>
      </c>
      <c r="F2" s="179" t="s">
        <v>23</v>
      </c>
      <c r="G2" s="179" t="s">
        <v>24</v>
      </c>
      <c r="H2" s="179" t="s">
        <v>25</v>
      </c>
      <c r="I2" s="179" t="s">
        <v>26</v>
      </c>
      <c r="J2" s="179" t="s">
        <v>27</v>
      </c>
      <c r="K2" s="179" t="s">
        <v>28</v>
      </c>
      <c r="L2" s="179" t="s">
        <v>29</v>
      </c>
      <c r="M2" s="179" t="s">
        <v>30</v>
      </c>
      <c r="N2" s="179" t="s">
        <v>31</v>
      </c>
      <c r="O2" s="179" t="s">
        <v>32</v>
      </c>
      <c r="P2" s="179" t="s">
        <v>33</v>
      </c>
      <c r="Q2" s="179" t="s">
        <v>34</v>
      </c>
      <c r="R2" s="179" t="s">
        <v>35</v>
      </c>
      <c r="S2" s="179" t="s">
        <v>36</v>
      </c>
      <c r="T2" s="179" t="s">
        <v>37</v>
      </c>
      <c r="U2" s="179" t="s">
        <v>38</v>
      </c>
      <c r="V2" s="179" t="s">
        <v>39</v>
      </c>
      <c r="W2" s="179" t="s">
        <v>40</v>
      </c>
      <c r="X2" s="179" t="s">
        <v>41</v>
      </c>
      <c r="Y2" s="179" t="s">
        <v>42</v>
      </c>
      <c r="Z2" s="179" t="s">
        <v>43</v>
      </c>
      <c r="AA2" s="179" t="s">
        <v>44</v>
      </c>
      <c r="AB2" s="179" t="s">
        <v>45</v>
      </c>
      <c r="AC2" s="179" t="s">
        <v>46</v>
      </c>
      <c r="AD2" s="179" t="s">
        <v>47</v>
      </c>
      <c r="AE2" s="179" t="s">
        <v>48</v>
      </c>
      <c r="AF2" s="179" t="s">
        <v>49</v>
      </c>
      <c r="AG2" s="179" t="s">
        <v>50</v>
      </c>
      <c r="AH2" s="179" t="s">
        <v>51</v>
      </c>
      <c r="AI2" s="179" t="s">
        <v>52</v>
      </c>
      <c r="AJ2" s="179" t="s">
        <v>53</v>
      </c>
      <c r="AK2" s="179" t="s">
        <v>54</v>
      </c>
      <c r="AL2" s="179" t="s">
        <v>55</v>
      </c>
      <c r="AM2" s="179" t="s">
        <v>56</v>
      </c>
      <c r="AN2" s="179" t="s">
        <v>57</v>
      </c>
      <c r="AO2" s="179" t="s">
        <v>58</v>
      </c>
      <c r="AP2" s="179" t="s">
        <v>59</v>
      </c>
      <c r="AQ2" s="179" t="s">
        <v>60</v>
      </c>
      <c r="AR2" s="179" t="s">
        <v>61</v>
      </c>
      <c r="AS2" s="179" t="s">
        <v>62</v>
      </c>
      <c r="AT2" s="179" t="s">
        <v>63</v>
      </c>
      <c r="AU2" s="179" t="s">
        <v>64</v>
      </c>
      <c r="AV2" s="179" t="s">
        <v>65</v>
      </c>
      <c r="AW2" s="179" t="s">
        <v>66</v>
      </c>
      <c r="AX2" s="179" t="s">
        <v>67</v>
      </c>
      <c r="AY2" s="179" t="s">
        <v>68</v>
      </c>
      <c r="AZ2" s="179" t="s">
        <v>69</v>
      </c>
      <c r="BA2" s="179" t="s">
        <v>70</v>
      </c>
      <c r="BB2" s="179" t="s">
        <v>71</v>
      </c>
      <c r="BC2" s="179" t="s">
        <v>72</v>
      </c>
      <c r="BD2" s="179" t="s">
        <v>73</v>
      </c>
      <c r="BE2" s="179" t="s">
        <v>74</v>
      </c>
      <c r="BF2" s="179" t="s">
        <v>75</v>
      </c>
      <c r="BG2" s="179" t="s">
        <v>76</v>
      </c>
      <c r="BH2" s="179" t="s">
        <v>77</v>
      </c>
      <c r="BI2" s="179" t="s">
        <v>78</v>
      </c>
      <c r="BJ2" s="179" t="s">
        <v>79</v>
      </c>
      <c r="BK2" s="179" t="s">
        <v>80</v>
      </c>
      <c r="BL2" s="179" t="s">
        <v>81</v>
      </c>
      <c r="BM2" s="179" t="s">
        <v>82</v>
      </c>
      <c r="BN2" s="179" t="s">
        <v>83</v>
      </c>
      <c r="BO2" s="179" t="s">
        <v>84</v>
      </c>
      <c r="BP2" s="179" t="s">
        <v>85</v>
      </c>
      <c r="BQ2" s="179" t="s">
        <v>86</v>
      </c>
      <c r="BR2" s="179" t="s">
        <v>87</v>
      </c>
      <c r="BS2" s="179" t="s">
        <v>88</v>
      </c>
      <c r="BT2" s="179" t="s">
        <v>89</v>
      </c>
      <c r="BU2" s="180" t="s">
        <v>90</v>
      </c>
      <c r="BV2" s="180" t="s">
        <v>100</v>
      </c>
      <c r="BW2" s="180" t="s">
        <v>120</v>
      </c>
    </row>
    <row r="3" spans="1:75" s="183" customFormat="1" x14ac:dyDescent="0.2">
      <c r="B3" s="205"/>
      <c r="D3" s="184" t="s">
        <v>91</v>
      </c>
      <c r="E3" s="184" t="s">
        <v>91</v>
      </c>
      <c r="F3" s="184" t="s">
        <v>91</v>
      </c>
      <c r="G3" s="184" t="s">
        <v>91</v>
      </c>
      <c r="H3" s="184" t="s">
        <v>91</v>
      </c>
      <c r="I3" s="184" t="s">
        <v>91</v>
      </c>
      <c r="J3" s="184" t="s">
        <v>91</v>
      </c>
      <c r="K3" s="184" t="s">
        <v>91</v>
      </c>
      <c r="L3" s="184" t="s">
        <v>91</v>
      </c>
      <c r="M3" s="184" t="s">
        <v>91</v>
      </c>
      <c r="N3" s="184" t="s">
        <v>91</v>
      </c>
      <c r="O3" s="184" t="s">
        <v>91</v>
      </c>
      <c r="P3" s="184" t="s">
        <v>91</v>
      </c>
      <c r="Q3" s="184" t="s">
        <v>91</v>
      </c>
      <c r="R3" s="184" t="s">
        <v>91</v>
      </c>
      <c r="S3" s="184" t="s">
        <v>91</v>
      </c>
      <c r="T3" s="184" t="s">
        <v>91</v>
      </c>
      <c r="U3" s="184" t="s">
        <v>91</v>
      </c>
      <c r="V3" s="184" t="s">
        <v>91</v>
      </c>
      <c r="W3" s="184" t="s">
        <v>91</v>
      </c>
      <c r="X3" s="184" t="s">
        <v>91</v>
      </c>
      <c r="Y3" s="184" t="s">
        <v>91</v>
      </c>
      <c r="Z3" s="184" t="s">
        <v>91</v>
      </c>
      <c r="AA3" s="184" t="s">
        <v>91</v>
      </c>
      <c r="AB3" s="184" t="s">
        <v>91</v>
      </c>
      <c r="AC3" s="184" t="s">
        <v>91</v>
      </c>
      <c r="AD3" s="184" t="s">
        <v>91</v>
      </c>
      <c r="AE3" s="184" t="s">
        <v>91</v>
      </c>
      <c r="AF3" s="184" t="s">
        <v>91</v>
      </c>
      <c r="AG3" s="184" t="s">
        <v>91</v>
      </c>
      <c r="AH3" s="184" t="s">
        <v>91</v>
      </c>
      <c r="AI3" s="184" t="s">
        <v>91</v>
      </c>
      <c r="AJ3" s="184" t="s">
        <v>91</v>
      </c>
      <c r="AK3" s="184" t="s">
        <v>91</v>
      </c>
      <c r="AL3" s="184" t="s">
        <v>91</v>
      </c>
      <c r="AM3" s="184" t="s">
        <v>91</v>
      </c>
      <c r="AN3" s="184" t="s">
        <v>91</v>
      </c>
      <c r="AO3" s="184" t="s">
        <v>91</v>
      </c>
      <c r="AP3" s="184" t="s">
        <v>91</v>
      </c>
      <c r="AQ3" s="184" t="s">
        <v>91</v>
      </c>
      <c r="AR3" s="184" t="s">
        <v>91</v>
      </c>
      <c r="AS3" s="184" t="s">
        <v>91</v>
      </c>
      <c r="AT3" s="184" t="s">
        <v>91</v>
      </c>
      <c r="AU3" s="184" t="s">
        <v>91</v>
      </c>
      <c r="AV3" s="184" t="s">
        <v>91</v>
      </c>
      <c r="AW3" s="184" t="s">
        <v>91</v>
      </c>
      <c r="AX3" s="184" t="s">
        <v>91</v>
      </c>
      <c r="AY3" s="184" t="s">
        <v>91</v>
      </c>
      <c r="AZ3" s="184" t="s">
        <v>91</v>
      </c>
      <c r="BA3" s="184" t="s">
        <v>91</v>
      </c>
      <c r="BB3" s="184" t="s">
        <v>91</v>
      </c>
      <c r="BC3" s="184" t="s">
        <v>91</v>
      </c>
      <c r="BD3" s="184" t="s">
        <v>91</v>
      </c>
      <c r="BE3" s="184" t="s">
        <v>91</v>
      </c>
      <c r="BF3" s="184" t="s">
        <v>91</v>
      </c>
      <c r="BG3" s="184" t="s">
        <v>91</v>
      </c>
      <c r="BH3" s="184" t="s">
        <v>91</v>
      </c>
      <c r="BI3" s="184" t="s">
        <v>91</v>
      </c>
      <c r="BJ3" s="184" t="s">
        <v>91</v>
      </c>
      <c r="BK3" s="184" t="s">
        <v>91</v>
      </c>
      <c r="BL3" s="184" t="s">
        <v>91</v>
      </c>
      <c r="BM3" s="184" t="s">
        <v>91</v>
      </c>
      <c r="BN3" s="184" t="s">
        <v>91</v>
      </c>
      <c r="BO3" s="184" t="s">
        <v>91</v>
      </c>
      <c r="BP3" s="26" t="s">
        <v>91</v>
      </c>
      <c r="BQ3" s="184" t="s">
        <v>91</v>
      </c>
      <c r="BR3" s="184" t="s">
        <v>121</v>
      </c>
      <c r="BS3" s="184" t="s">
        <v>121</v>
      </c>
      <c r="BT3" s="184" t="s">
        <v>121</v>
      </c>
      <c r="BU3" s="184" t="s">
        <v>121</v>
      </c>
      <c r="BV3" s="184" t="s">
        <v>121</v>
      </c>
      <c r="BW3" s="184" t="s">
        <v>121</v>
      </c>
    </row>
    <row r="4" spans="1:75" s="174" customFormat="1" x14ac:dyDescent="0.2">
      <c r="A4" s="185"/>
      <c r="B4" s="14"/>
      <c r="C4" s="185"/>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row>
    <row r="5" spans="1:75" s="174" customFormat="1" ht="26.1" customHeight="1" x14ac:dyDescent="0.2">
      <c r="B5" s="198" t="s">
        <v>390</v>
      </c>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row>
    <row r="6" spans="1:75" s="174" customFormat="1" ht="12.95" customHeight="1" x14ac:dyDescent="0.2">
      <c r="B6" s="192" t="s">
        <v>391</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0</v>
      </c>
      <c r="AB6" s="31">
        <v>0</v>
      </c>
      <c r="AC6" s="31">
        <v>30</v>
      </c>
      <c r="AD6" s="31">
        <v>35</v>
      </c>
      <c r="AE6" s="31">
        <v>39</v>
      </c>
      <c r="AF6" s="31">
        <v>41</v>
      </c>
      <c r="AG6" s="31">
        <v>45</v>
      </c>
      <c r="AH6" s="31">
        <v>46</v>
      </c>
      <c r="AI6" s="31">
        <v>47</v>
      </c>
      <c r="AJ6" s="31">
        <v>49</v>
      </c>
      <c r="AK6" s="31">
        <v>50</v>
      </c>
      <c r="AL6" s="31">
        <v>53</v>
      </c>
      <c r="AM6" s="31">
        <v>54</v>
      </c>
      <c r="AN6" s="31">
        <v>58</v>
      </c>
      <c r="AO6" s="31">
        <v>61</v>
      </c>
      <c r="AP6" s="31">
        <v>64</v>
      </c>
      <c r="AQ6" s="31">
        <v>68</v>
      </c>
      <c r="AR6" s="31">
        <v>72</v>
      </c>
      <c r="AS6" s="31">
        <v>74</v>
      </c>
      <c r="AT6" s="31">
        <v>80</v>
      </c>
      <c r="AU6" s="31">
        <v>90</v>
      </c>
      <c r="AV6" s="31">
        <v>0</v>
      </c>
      <c r="AW6" s="31">
        <v>0</v>
      </c>
      <c r="AX6" s="31">
        <v>0</v>
      </c>
      <c r="AY6" s="31">
        <v>0</v>
      </c>
      <c r="AZ6" s="31">
        <v>0</v>
      </c>
      <c r="BA6" s="31">
        <v>0</v>
      </c>
      <c r="BB6" s="31">
        <v>0</v>
      </c>
      <c r="BC6" s="31">
        <v>0</v>
      </c>
      <c r="BD6" s="31">
        <v>0</v>
      </c>
      <c r="BE6" s="31">
        <v>0</v>
      </c>
      <c r="BF6" s="31">
        <v>0</v>
      </c>
      <c r="BG6" s="31">
        <v>0</v>
      </c>
      <c r="BH6" s="31">
        <v>0</v>
      </c>
      <c r="BI6" s="31">
        <v>0</v>
      </c>
      <c r="BJ6" s="31">
        <v>0</v>
      </c>
      <c r="BK6" s="31">
        <v>0</v>
      </c>
      <c r="BL6" s="31">
        <v>0</v>
      </c>
      <c r="BM6" s="31">
        <v>0</v>
      </c>
      <c r="BN6" s="31">
        <v>0</v>
      </c>
      <c r="BO6" s="31">
        <v>0</v>
      </c>
      <c r="BP6" s="31">
        <v>0</v>
      </c>
      <c r="BQ6" s="31">
        <v>0</v>
      </c>
      <c r="BR6" s="31">
        <v>0</v>
      </c>
      <c r="BS6" s="31">
        <v>0</v>
      </c>
      <c r="BT6" s="31">
        <v>0</v>
      </c>
      <c r="BU6" s="31">
        <v>0</v>
      </c>
      <c r="BV6" s="31">
        <v>0</v>
      </c>
      <c r="BW6" s="31">
        <v>0</v>
      </c>
    </row>
    <row r="7" spans="1:75" s="174" customFormat="1" ht="12.95" customHeight="1" x14ac:dyDescent="0.2">
      <c r="B7" s="174" t="s">
        <v>198</v>
      </c>
      <c r="D7" s="31">
        <v>0</v>
      </c>
      <c r="E7" s="31">
        <v>0</v>
      </c>
      <c r="F7" s="31">
        <v>0</v>
      </c>
      <c r="G7" s="31">
        <v>0</v>
      </c>
      <c r="H7" s="31">
        <v>0</v>
      </c>
      <c r="I7" s="31">
        <v>0</v>
      </c>
      <c r="J7" s="31">
        <v>0</v>
      </c>
      <c r="K7" s="31">
        <v>0</v>
      </c>
      <c r="L7" s="31">
        <v>0</v>
      </c>
      <c r="M7" s="31">
        <v>0</v>
      </c>
      <c r="N7" s="31">
        <v>0</v>
      </c>
      <c r="O7" s="31">
        <v>0</v>
      </c>
      <c r="P7" s="31">
        <v>0</v>
      </c>
      <c r="Q7" s="31">
        <v>0</v>
      </c>
      <c r="R7" s="31">
        <v>0</v>
      </c>
      <c r="S7" s="31">
        <v>0</v>
      </c>
      <c r="T7" s="31">
        <v>0</v>
      </c>
      <c r="U7" s="31">
        <v>0</v>
      </c>
      <c r="V7" s="31">
        <v>0</v>
      </c>
      <c r="W7" s="31">
        <v>0</v>
      </c>
      <c r="X7" s="31">
        <v>0</v>
      </c>
      <c r="Y7" s="31">
        <v>0</v>
      </c>
      <c r="Z7" s="31">
        <v>0</v>
      </c>
      <c r="AA7" s="31">
        <v>0</v>
      </c>
      <c r="AB7" s="31">
        <v>0</v>
      </c>
      <c r="AC7" s="31">
        <v>0</v>
      </c>
      <c r="AD7" s="31">
        <v>0</v>
      </c>
      <c r="AE7" s="31">
        <v>0</v>
      </c>
      <c r="AF7" s="31">
        <v>0</v>
      </c>
      <c r="AG7" s="31">
        <v>0</v>
      </c>
      <c r="AH7" s="31">
        <v>7244</v>
      </c>
      <c r="AI7" s="31">
        <v>7250</v>
      </c>
      <c r="AJ7" s="31">
        <v>7230</v>
      </c>
      <c r="AK7" s="31">
        <v>7174</v>
      </c>
      <c r="AL7" s="31">
        <v>7091</v>
      </c>
      <c r="AM7" s="31">
        <v>6983</v>
      </c>
      <c r="AN7" s="31">
        <v>6924</v>
      </c>
      <c r="AO7" s="31">
        <v>6868</v>
      </c>
      <c r="AP7" s="31">
        <v>6816</v>
      </c>
      <c r="AQ7" s="31">
        <v>6768</v>
      </c>
      <c r="AR7" s="31">
        <v>6752</v>
      </c>
      <c r="AS7" s="31">
        <v>6745</v>
      </c>
      <c r="AT7" s="31">
        <v>6780</v>
      </c>
      <c r="AU7" s="31">
        <v>6854</v>
      </c>
      <c r="AV7" s="31">
        <v>6795</v>
      </c>
      <c r="AW7" s="31">
        <v>6849</v>
      </c>
      <c r="AX7" s="31">
        <v>6905</v>
      </c>
      <c r="AY7" s="31">
        <v>6943</v>
      </c>
      <c r="AZ7" s="31">
        <v>6970</v>
      </c>
      <c r="BA7" s="31">
        <v>7008</v>
      </c>
      <c r="BB7" s="31">
        <v>7021</v>
      </c>
      <c r="BC7" s="31">
        <v>7025</v>
      </c>
      <c r="BD7" s="31">
        <v>7012</v>
      </c>
      <c r="BE7" s="31">
        <v>6991</v>
      </c>
      <c r="BF7" s="31">
        <v>7042</v>
      </c>
      <c r="BG7" s="31">
        <v>0</v>
      </c>
      <c r="BH7" s="31">
        <v>0</v>
      </c>
      <c r="BI7" s="31">
        <v>0</v>
      </c>
      <c r="BJ7" s="31">
        <v>0</v>
      </c>
      <c r="BK7" s="31">
        <v>0</v>
      </c>
      <c r="BL7" s="31">
        <v>0</v>
      </c>
      <c r="BM7" s="31">
        <v>0</v>
      </c>
      <c r="BN7" s="31">
        <v>0</v>
      </c>
      <c r="BO7" s="31">
        <v>0</v>
      </c>
      <c r="BP7" s="31">
        <v>0</v>
      </c>
      <c r="BQ7" s="31">
        <v>0</v>
      </c>
      <c r="BR7" s="31">
        <v>0</v>
      </c>
      <c r="BS7" s="31">
        <v>0</v>
      </c>
      <c r="BT7" s="31">
        <v>0</v>
      </c>
      <c r="BU7" s="31">
        <v>0</v>
      </c>
      <c r="BV7" s="31">
        <v>0</v>
      </c>
      <c r="BW7" s="31">
        <v>0</v>
      </c>
    </row>
    <row r="8" spans="1:75" s="174" customFormat="1" ht="12.95" customHeight="1" x14ac:dyDescent="0.2">
      <c r="B8" s="190" t="s">
        <v>379</v>
      </c>
      <c r="D8" s="31">
        <v>0</v>
      </c>
      <c r="E8" s="31">
        <v>0</v>
      </c>
      <c r="F8" s="31">
        <v>0</v>
      </c>
      <c r="G8" s="31">
        <v>0</v>
      </c>
      <c r="H8" s="31">
        <v>0</v>
      </c>
      <c r="I8" s="31">
        <v>0</v>
      </c>
      <c r="J8" s="31">
        <v>0</v>
      </c>
      <c r="K8" s="31">
        <v>0</v>
      </c>
      <c r="L8" s="31">
        <v>0</v>
      </c>
      <c r="M8" s="31">
        <v>0</v>
      </c>
      <c r="N8" s="31">
        <v>0</v>
      </c>
      <c r="O8" s="31">
        <v>0</v>
      </c>
      <c r="P8" s="31">
        <v>0</v>
      </c>
      <c r="Q8" s="31">
        <v>0</v>
      </c>
      <c r="R8" s="31">
        <v>0</v>
      </c>
      <c r="S8" s="31">
        <v>0</v>
      </c>
      <c r="T8" s="31">
        <v>0</v>
      </c>
      <c r="U8" s="31">
        <v>0</v>
      </c>
      <c r="V8" s="31">
        <v>0</v>
      </c>
      <c r="W8" s="31">
        <v>0</v>
      </c>
      <c r="X8" s="31">
        <v>0</v>
      </c>
      <c r="Y8" s="31">
        <v>0</v>
      </c>
      <c r="Z8" s="31">
        <v>0</v>
      </c>
      <c r="AA8" s="31">
        <v>0</v>
      </c>
      <c r="AB8" s="31">
        <v>0</v>
      </c>
      <c r="AC8" s="31">
        <v>0</v>
      </c>
      <c r="AD8" s="31">
        <v>0</v>
      </c>
      <c r="AE8" s="31">
        <v>0</v>
      </c>
      <c r="AF8" s="31">
        <v>0</v>
      </c>
      <c r="AG8" s="31">
        <v>0</v>
      </c>
      <c r="AH8" s="31">
        <v>13589</v>
      </c>
      <c r="AI8" s="31">
        <v>13438</v>
      </c>
      <c r="AJ8" s="31">
        <v>13273</v>
      </c>
      <c r="AK8" s="31">
        <v>13079</v>
      </c>
      <c r="AL8" s="31">
        <v>12856</v>
      </c>
      <c r="AM8" s="31">
        <v>12584</v>
      </c>
      <c r="AN8" s="31">
        <v>12449</v>
      </c>
      <c r="AO8" s="31">
        <v>12325</v>
      </c>
      <c r="AP8" s="31">
        <v>12217</v>
      </c>
      <c r="AQ8" s="31">
        <v>12141</v>
      </c>
      <c r="AR8" s="31">
        <v>12124</v>
      </c>
      <c r="AS8" s="31">
        <v>12137</v>
      </c>
      <c r="AT8" s="31">
        <v>12227</v>
      </c>
      <c r="AU8" s="31">
        <v>12405</v>
      </c>
      <c r="AV8" s="31">
        <v>12285</v>
      </c>
      <c r="AW8" s="31">
        <v>12414</v>
      </c>
      <c r="AX8" s="31">
        <v>12543</v>
      </c>
      <c r="AY8" s="31">
        <v>12579</v>
      </c>
      <c r="AZ8" s="31">
        <v>12625</v>
      </c>
      <c r="BA8" s="31">
        <v>12729</v>
      </c>
      <c r="BB8" s="31">
        <v>12716</v>
      </c>
      <c r="BC8" s="31">
        <v>12689</v>
      </c>
      <c r="BD8" s="31">
        <v>12656</v>
      </c>
      <c r="BE8" s="31">
        <v>12600</v>
      </c>
      <c r="BF8" s="31">
        <v>12622</v>
      </c>
      <c r="BG8" s="31">
        <v>0</v>
      </c>
      <c r="BH8" s="31">
        <v>0</v>
      </c>
      <c r="BI8" s="31">
        <v>0</v>
      </c>
      <c r="BJ8" s="31">
        <v>0</v>
      </c>
      <c r="BK8" s="31">
        <v>0</v>
      </c>
      <c r="BL8" s="31">
        <v>0</v>
      </c>
      <c r="BM8" s="31">
        <v>0</v>
      </c>
      <c r="BN8" s="31">
        <v>0</v>
      </c>
      <c r="BO8" s="31">
        <v>0</v>
      </c>
      <c r="BP8" s="31">
        <v>0</v>
      </c>
      <c r="BQ8" s="31">
        <v>0</v>
      </c>
      <c r="BR8" s="31">
        <v>0</v>
      </c>
      <c r="BS8" s="31">
        <v>0</v>
      </c>
      <c r="BT8" s="31">
        <v>0</v>
      </c>
      <c r="BU8" s="31">
        <v>0</v>
      </c>
      <c r="BV8" s="31">
        <v>0</v>
      </c>
      <c r="BW8" s="31">
        <v>0</v>
      </c>
    </row>
    <row r="9" spans="1:75" s="174" customFormat="1" ht="12.95" customHeight="1" x14ac:dyDescent="0.2">
      <c r="B9" s="174" t="s">
        <v>132</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A9" s="31">
        <v>0</v>
      </c>
      <c r="AB9" s="31">
        <v>0</v>
      </c>
      <c r="AC9" s="31">
        <v>0</v>
      </c>
      <c r="AD9" s="31">
        <v>0</v>
      </c>
      <c r="AE9" s="31">
        <v>0</v>
      </c>
      <c r="AF9" s="31">
        <v>0</v>
      </c>
      <c r="AG9" s="31">
        <v>0</v>
      </c>
      <c r="AH9" s="31">
        <v>0</v>
      </c>
      <c r="AI9" s="31">
        <v>0</v>
      </c>
      <c r="AJ9" s="31">
        <v>0</v>
      </c>
      <c r="AK9" s="31">
        <v>0</v>
      </c>
      <c r="AL9" s="31">
        <v>0</v>
      </c>
      <c r="AM9" s="31">
        <v>0</v>
      </c>
      <c r="AN9" s="31">
        <v>0</v>
      </c>
      <c r="AO9" s="31">
        <v>0</v>
      </c>
      <c r="AP9" s="31">
        <v>0</v>
      </c>
      <c r="AQ9" s="31">
        <v>0</v>
      </c>
      <c r="AR9" s="31">
        <v>0</v>
      </c>
      <c r="AS9" s="31">
        <v>0</v>
      </c>
      <c r="AT9" s="31">
        <v>0</v>
      </c>
      <c r="AU9" s="31">
        <v>0</v>
      </c>
      <c r="AV9" s="31">
        <v>106</v>
      </c>
      <c r="AW9" s="31">
        <v>129</v>
      </c>
      <c r="AX9" s="31">
        <v>147</v>
      </c>
      <c r="AY9" s="31">
        <v>166</v>
      </c>
      <c r="AZ9" s="31">
        <v>181</v>
      </c>
      <c r="BA9" s="31">
        <v>197</v>
      </c>
      <c r="BB9" s="31">
        <v>207</v>
      </c>
      <c r="BC9" s="31">
        <v>216</v>
      </c>
      <c r="BD9" s="31">
        <v>227</v>
      </c>
      <c r="BE9" s="31">
        <v>239</v>
      </c>
      <c r="BF9" s="31">
        <v>258</v>
      </c>
      <c r="BG9" s="31">
        <v>270</v>
      </c>
      <c r="BH9" s="31">
        <v>279</v>
      </c>
      <c r="BI9" s="31">
        <v>286</v>
      </c>
      <c r="BJ9" s="31">
        <v>292</v>
      </c>
      <c r="BK9" s="31">
        <v>300</v>
      </c>
      <c r="BL9" s="31">
        <v>310</v>
      </c>
      <c r="BM9" s="31">
        <v>322</v>
      </c>
      <c r="BN9" s="31">
        <v>331</v>
      </c>
      <c r="BO9" s="31">
        <v>339</v>
      </c>
      <c r="BP9" s="31">
        <v>350</v>
      </c>
      <c r="BQ9" s="31">
        <v>367</v>
      </c>
      <c r="BR9" s="31">
        <v>382</v>
      </c>
      <c r="BS9" s="31">
        <v>396</v>
      </c>
      <c r="BT9" s="31">
        <v>406</v>
      </c>
      <c r="BU9" s="31">
        <v>417</v>
      </c>
      <c r="BV9" s="31">
        <v>429</v>
      </c>
      <c r="BW9" s="31">
        <v>440</v>
      </c>
    </row>
    <row r="10" spans="1:75" s="174" customFormat="1" ht="12.95" customHeight="1" x14ac:dyDescent="0.2">
      <c r="B10" s="190" t="s">
        <v>377</v>
      </c>
      <c r="D10" s="31">
        <v>0</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99</v>
      </c>
      <c r="AW10" s="31">
        <v>128</v>
      </c>
      <c r="AX10" s="31">
        <v>145</v>
      </c>
      <c r="AY10" s="31">
        <v>164</v>
      </c>
      <c r="AZ10" s="31">
        <v>181</v>
      </c>
      <c r="BA10" s="31">
        <v>197</v>
      </c>
      <c r="BB10" s="31">
        <v>207</v>
      </c>
      <c r="BC10" s="31">
        <v>216</v>
      </c>
      <c r="BD10" s="31">
        <v>226</v>
      </c>
      <c r="BE10" s="31">
        <v>239</v>
      </c>
      <c r="BF10" s="31">
        <v>258</v>
      </c>
      <c r="BG10" s="31">
        <v>270</v>
      </c>
      <c r="BH10" s="31">
        <v>279</v>
      </c>
      <c r="BI10" s="31">
        <v>286</v>
      </c>
      <c r="BJ10" s="31">
        <v>292</v>
      </c>
      <c r="BK10" s="31">
        <v>300</v>
      </c>
      <c r="BL10" s="31">
        <v>310</v>
      </c>
      <c r="BM10" s="31">
        <v>322</v>
      </c>
      <c r="BN10" s="31">
        <v>331</v>
      </c>
      <c r="BO10" s="31">
        <v>339</v>
      </c>
      <c r="BP10" s="31">
        <v>350</v>
      </c>
      <c r="BQ10" s="31">
        <v>366</v>
      </c>
      <c r="BR10" s="31">
        <v>381</v>
      </c>
      <c r="BS10" s="31">
        <v>395</v>
      </c>
      <c r="BT10" s="31">
        <v>405</v>
      </c>
      <c r="BU10" s="31">
        <v>416</v>
      </c>
      <c r="BV10" s="31">
        <v>428</v>
      </c>
      <c r="BW10" s="31">
        <v>438</v>
      </c>
    </row>
    <row r="11" spans="1:75" s="174" customFormat="1" ht="12.95" customHeight="1" x14ac:dyDescent="0.2">
      <c r="B11" s="190" t="s">
        <v>378</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c r="AG11" s="31">
        <v>0</v>
      </c>
      <c r="AH11" s="31">
        <v>0</v>
      </c>
      <c r="AI11" s="31">
        <v>0</v>
      </c>
      <c r="AJ11" s="31">
        <v>0</v>
      </c>
      <c r="AK11" s="31">
        <v>0</v>
      </c>
      <c r="AL11" s="31">
        <v>0</v>
      </c>
      <c r="AM11" s="31">
        <v>0</v>
      </c>
      <c r="AN11" s="31">
        <v>0</v>
      </c>
      <c r="AO11" s="31">
        <v>0</v>
      </c>
      <c r="AP11" s="31">
        <v>0</v>
      </c>
      <c r="AQ11" s="31">
        <v>0</v>
      </c>
      <c r="AR11" s="31">
        <v>0</v>
      </c>
      <c r="AS11" s="31">
        <v>0</v>
      </c>
      <c r="AT11" s="31">
        <v>0</v>
      </c>
      <c r="AU11" s="31">
        <v>0</v>
      </c>
      <c r="AV11" s="31">
        <v>7</v>
      </c>
      <c r="AW11" s="31">
        <v>1</v>
      </c>
      <c r="AX11" s="31">
        <v>2</v>
      </c>
      <c r="AY11" s="31">
        <v>2</v>
      </c>
      <c r="AZ11" s="31">
        <v>0</v>
      </c>
      <c r="BA11" s="31">
        <v>0</v>
      </c>
      <c r="BB11" s="31">
        <v>0</v>
      </c>
      <c r="BC11" s="31">
        <v>0</v>
      </c>
      <c r="BD11" s="31">
        <v>1</v>
      </c>
      <c r="BE11" s="31">
        <v>0</v>
      </c>
      <c r="BF11" s="31">
        <v>0</v>
      </c>
      <c r="BG11" s="31">
        <v>0</v>
      </c>
      <c r="BH11" s="31">
        <v>0</v>
      </c>
      <c r="BI11" s="31">
        <v>0</v>
      </c>
      <c r="BJ11" s="31">
        <v>0</v>
      </c>
      <c r="BK11" s="31">
        <v>0</v>
      </c>
      <c r="BL11" s="31">
        <v>0</v>
      </c>
      <c r="BM11" s="31">
        <v>0</v>
      </c>
      <c r="BN11" s="31">
        <v>0</v>
      </c>
      <c r="BO11" s="31">
        <v>0</v>
      </c>
      <c r="BP11" s="31">
        <v>0</v>
      </c>
      <c r="BQ11" s="31">
        <v>0</v>
      </c>
      <c r="BR11" s="31">
        <v>1</v>
      </c>
      <c r="BS11" s="31">
        <v>1</v>
      </c>
      <c r="BT11" s="31">
        <v>1</v>
      </c>
      <c r="BU11" s="31">
        <v>1</v>
      </c>
      <c r="BV11" s="31">
        <v>1</v>
      </c>
      <c r="BW11" s="31">
        <v>1</v>
      </c>
    </row>
    <row r="12" spans="1:75" s="174" customFormat="1" x14ac:dyDescent="0.2">
      <c r="B12" s="174" t="s">
        <v>202</v>
      </c>
      <c r="D12" s="31">
        <v>0</v>
      </c>
      <c r="E12" s="31">
        <v>0</v>
      </c>
      <c r="F12" s="31">
        <v>0</v>
      </c>
      <c r="G12" s="31">
        <v>0</v>
      </c>
      <c r="H12" s="31">
        <v>0</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3</v>
      </c>
      <c r="AG12" s="31">
        <v>11</v>
      </c>
      <c r="AH12" s="31">
        <v>15</v>
      </c>
      <c r="AI12" s="31">
        <v>15</v>
      </c>
      <c r="AJ12" s="31">
        <v>16</v>
      </c>
      <c r="AK12" s="31">
        <v>16</v>
      </c>
      <c r="AL12" s="31">
        <v>16</v>
      </c>
      <c r="AM12" s="31">
        <v>16</v>
      </c>
      <c r="AN12" s="31">
        <v>17</v>
      </c>
      <c r="AO12" s="31">
        <v>17</v>
      </c>
      <c r="AP12" s="31">
        <v>17</v>
      </c>
      <c r="AQ12" s="31">
        <v>17</v>
      </c>
      <c r="AR12" s="31">
        <v>17</v>
      </c>
      <c r="AS12" s="31">
        <v>18</v>
      </c>
      <c r="AT12" s="31">
        <v>18</v>
      </c>
      <c r="AU12" s="31">
        <v>19</v>
      </c>
      <c r="AV12" s="31">
        <v>0</v>
      </c>
      <c r="AW12" s="31">
        <v>0</v>
      </c>
      <c r="AX12" s="31">
        <v>0</v>
      </c>
      <c r="AY12" s="31">
        <v>0</v>
      </c>
      <c r="AZ12" s="31">
        <v>0</v>
      </c>
      <c r="BA12" s="31">
        <v>0</v>
      </c>
      <c r="BB12" s="31">
        <v>0</v>
      </c>
      <c r="BC12" s="31">
        <v>0</v>
      </c>
      <c r="BD12" s="31">
        <v>0</v>
      </c>
      <c r="BE12" s="31">
        <v>0</v>
      </c>
      <c r="BF12" s="31">
        <v>0</v>
      </c>
      <c r="BG12" s="31">
        <v>0</v>
      </c>
      <c r="BH12" s="31">
        <v>0</v>
      </c>
      <c r="BI12" s="31">
        <v>0</v>
      </c>
      <c r="BJ12" s="31">
        <v>0</v>
      </c>
      <c r="BK12" s="31">
        <v>0</v>
      </c>
      <c r="BL12" s="31">
        <v>0</v>
      </c>
      <c r="BM12" s="31">
        <v>0</v>
      </c>
      <c r="BN12" s="31">
        <v>0</v>
      </c>
      <c r="BO12" s="31">
        <v>0</v>
      </c>
      <c r="BP12" s="31">
        <v>0</v>
      </c>
      <c r="BQ12" s="31">
        <v>0</v>
      </c>
      <c r="BR12" s="31">
        <v>0</v>
      </c>
      <c r="BS12" s="31">
        <v>0</v>
      </c>
      <c r="BT12" s="31">
        <v>0</v>
      </c>
      <c r="BU12" s="31">
        <v>0</v>
      </c>
      <c r="BV12" s="31">
        <v>0</v>
      </c>
      <c r="BW12" s="31">
        <v>0</v>
      </c>
    </row>
    <row r="13" spans="1:75" s="174" customFormat="1" ht="26.1" customHeight="1" x14ac:dyDescent="0.2">
      <c r="B13" s="198" t="s">
        <v>392</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row>
    <row r="14" spans="1:75" s="174" customFormat="1" x14ac:dyDescent="0.2">
      <c r="B14" s="192" t="s">
        <v>122</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v>0</v>
      </c>
      <c r="BR14" s="31">
        <v>0</v>
      </c>
      <c r="BS14" s="31">
        <v>0</v>
      </c>
      <c r="BT14" s="31">
        <v>0</v>
      </c>
      <c r="BU14" s="31">
        <v>0</v>
      </c>
      <c r="BV14" s="31">
        <v>0</v>
      </c>
      <c r="BW14" s="31">
        <v>0</v>
      </c>
    </row>
    <row r="15" spans="1:75" s="174" customFormat="1" ht="12.95" customHeight="1" x14ac:dyDescent="0.2">
      <c r="B15" s="192" t="s">
        <v>391</v>
      </c>
      <c r="D15" s="31">
        <v>0</v>
      </c>
      <c r="E15" s="31">
        <v>0</v>
      </c>
      <c r="F15" s="31">
        <v>0</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41</v>
      </c>
      <c r="AD15" s="31">
        <v>51</v>
      </c>
      <c r="AE15" s="31">
        <v>56</v>
      </c>
      <c r="AF15" s="31">
        <v>64</v>
      </c>
      <c r="AG15" s="31">
        <v>70</v>
      </c>
      <c r="AH15" s="31">
        <v>76</v>
      </c>
      <c r="AI15" s="31">
        <v>80</v>
      </c>
      <c r="AJ15" s="31">
        <v>86</v>
      </c>
      <c r="AK15" s="31">
        <v>97</v>
      </c>
      <c r="AL15" s="31">
        <v>105</v>
      </c>
      <c r="AM15" s="31">
        <v>118</v>
      </c>
      <c r="AN15" s="31">
        <v>132</v>
      </c>
      <c r="AO15" s="31">
        <v>142</v>
      </c>
      <c r="AP15" s="31">
        <v>154</v>
      </c>
      <c r="AQ15" s="31">
        <v>166</v>
      </c>
      <c r="AR15" s="31">
        <v>176</v>
      </c>
      <c r="AS15" s="31">
        <v>186</v>
      </c>
      <c r="AT15" s="31">
        <v>199</v>
      </c>
      <c r="AU15" s="31">
        <v>212</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c r="BT15" s="31">
        <v>0</v>
      </c>
      <c r="BU15" s="31">
        <v>0</v>
      </c>
      <c r="BV15" s="31">
        <v>0</v>
      </c>
      <c r="BW15" s="31">
        <v>0</v>
      </c>
    </row>
    <row r="16" spans="1:75" s="174" customFormat="1" ht="12.95" customHeight="1" x14ac:dyDescent="0.2">
      <c r="B16" s="174" t="s">
        <v>204</v>
      </c>
      <c r="C16" s="192"/>
      <c r="D16" s="31">
        <v>0</v>
      </c>
      <c r="E16" s="31">
        <v>0</v>
      </c>
      <c r="F16" s="31">
        <v>0</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407</v>
      </c>
      <c r="AI16" s="31">
        <v>408</v>
      </c>
      <c r="AJ16" s="31">
        <v>393</v>
      </c>
      <c r="AK16" s="31">
        <v>377</v>
      </c>
      <c r="AL16" s="31">
        <v>374</v>
      </c>
      <c r="AM16" s="31">
        <v>367</v>
      </c>
      <c r="AN16" s="31">
        <v>362</v>
      </c>
      <c r="AO16" s="31">
        <v>347</v>
      </c>
      <c r="AP16" s="31">
        <v>340</v>
      </c>
      <c r="AQ16" s="31">
        <v>330</v>
      </c>
      <c r="AR16" s="31">
        <v>337</v>
      </c>
      <c r="AS16" s="31">
        <v>327</v>
      </c>
      <c r="AT16" s="31">
        <v>317</v>
      </c>
      <c r="AU16" s="31">
        <v>304</v>
      </c>
      <c r="AV16" s="31">
        <v>295</v>
      </c>
      <c r="AW16" s="31">
        <v>288</v>
      </c>
      <c r="AX16" s="31">
        <v>281</v>
      </c>
      <c r="AY16" s="31">
        <v>271</v>
      </c>
      <c r="AZ16" s="31">
        <v>263</v>
      </c>
      <c r="BA16" s="31">
        <v>252</v>
      </c>
      <c r="BB16" s="31">
        <v>244</v>
      </c>
      <c r="BC16" s="31">
        <v>237</v>
      </c>
      <c r="BD16" s="31">
        <v>233</v>
      </c>
      <c r="BE16" s="31">
        <v>214</v>
      </c>
      <c r="BF16" s="31">
        <v>227</v>
      </c>
      <c r="BG16" s="31">
        <v>203</v>
      </c>
      <c r="BH16" s="31">
        <v>180</v>
      </c>
      <c r="BI16" s="31">
        <v>163</v>
      </c>
      <c r="BJ16" s="31">
        <v>147</v>
      </c>
      <c r="BK16" s="31">
        <v>129</v>
      </c>
      <c r="BL16" s="31">
        <v>117</v>
      </c>
      <c r="BM16" s="31">
        <v>108</v>
      </c>
      <c r="BN16" s="31">
        <v>101</v>
      </c>
      <c r="BO16" s="31">
        <v>95</v>
      </c>
      <c r="BP16" s="31">
        <v>91</v>
      </c>
      <c r="BQ16" s="31">
        <v>87</v>
      </c>
      <c r="BR16" s="31">
        <v>82</v>
      </c>
      <c r="BS16" s="31">
        <v>81</v>
      </c>
      <c r="BT16" s="31">
        <v>80</v>
      </c>
      <c r="BU16" s="31">
        <v>72</v>
      </c>
      <c r="BV16" s="31">
        <v>72</v>
      </c>
      <c r="BW16" s="31">
        <v>76</v>
      </c>
    </row>
    <row r="17" spans="2:75" s="174" customFormat="1" ht="12.95" customHeight="1" x14ac:dyDescent="0.2">
      <c r="B17" s="207" t="s">
        <v>125</v>
      </c>
      <c r="C17" s="192"/>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383</v>
      </c>
      <c r="BD17" s="31">
        <v>384</v>
      </c>
      <c r="BE17" s="31">
        <v>408</v>
      </c>
      <c r="BF17" s="31">
        <v>433</v>
      </c>
      <c r="BG17" s="31">
        <v>455</v>
      </c>
      <c r="BH17" s="31">
        <v>467</v>
      </c>
      <c r="BI17" s="31">
        <v>475</v>
      </c>
      <c r="BJ17" s="31">
        <v>485</v>
      </c>
      <c r="BK17" s="31">
        <v>496</v>
      </c>
      <c r="BL17" s="31">
        <v>519</v>
      </c>
      <c r="BM17" s="31">
        <v>550</v>
      </c>
      <c r="BN17" s="31">
        <v>584</v>
      </c>
      <c r="BO17" s="31">
        <v>615</v>
      </c>
      <c r="BP17" s="31">
        <v>650</v>
      </c>
      <c r="BQ17" s="31">
        <v>685</v>
      </c>
      <c r="BR17" s="31">
        <v>731</v>
      </c>
      <c r="BS17" s="31">
        <v>776</v>
      </c>
      <c r="BT17" s="31">
        <v>811</v>
      </c>
      <c r="BU17" s="31">
        <v>841</v>
      </c>
      <c r="BV17" s="31">
        <v>876</v>
      </c>
      <c r="BW17" s="31">
        <v>900</v>
      </c>
    </row>
    <row r="18" spans="2:75" s="174" customFormat="1" ht="12.95" customHeight="1" x14ac:dyDescent="0.2">
      <c r="B18" s="190" t="s">
        <v>377</v>
      </c>
      <c r="D18" s="31">
        <v>0</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386</v>
      </c>
      <c r="BH18" s="31">
        <v>407</v>
      </c>
      <c r="BI18" s="31">
        <v>422</v>
      </c>
      <c r="BJ18" s="31">
        <v>432</v>
      </c>
      <c r="BK18" s="31">
        <v>442</v>
      </c>
      <c r="BL18" s="31">
        <v>462</v>
      </c>
      <c r="BM18" s="31">
        <v>491</v>
      </c>
      <c r="BN18" s="31">
        <v>523</v>
      </c>
      <c r="BO18" s="31">
        <v>558</v>
      </c>
      <c r="BP18" s="31">
        <v>595</v>
      </c>
      <c r="BQ18" s="31">
        <v>633</v>
      </c>
      <c r="BR18" s="31">
        <v>665</v>
      </c>
      <c r="BS18" s="31">
        <v>709</v>
      </c>
      <c r="BT18" s="31">
        <v>743</v>
      </c>
      <c r="BU18" s="31">
        <v>769</v>
      </c>
      <c r="BV18" s="31">
        <v>801</v>
      </c>
      <c r="BW18" s="31">
        <v>823</v>
      </c>
    </row>
    <row r="19" spans="2:75" s="174" customFormat="1" ht="12.95" customHeight="1" x14ac:dyDescent="0.2">
      <c r="B19" s="190" t="s">
        <v>378</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0</v>
      </c>
      <c r="BG19" s="31">
        <v>69</v>
      </c>
      <c r="BH19" s="31">
        <v>60</v>
      </c>
      <c r="BI19" s="31">
        <v>53</v>
      </c>
      <c r="BJ19" s="31">
        <v>52</v>
      </c>
      <c r="BK19" s="31">
        <v>54</v>
      </c>
      <c r="BL19" s="31">
        <v>57</v>
      </c>
      <c r="BM19" s="31">
        <v>59</v>
      </c>
      <c r="BN19" s="31">
        <v>61</v>
      </c>
      <c r="BO19" s="31">
        <v>57</v>
      </c>
      <c r="BP19" s="31">
        <v>55</v>
      </c>
      <c r="BQ19" s="31">
        <v>51</v>
      </c>
      <c r="BR19" s="31">
        <v>66</v>
      </c>
      <c r="BS19" s="31">
        <v>66</v>
      </c>
      <c r="BT19" s="31">
        <v>69</v>
      </c>
      <c r="BU19" s="31">
        <v>72</v>
      </c>
      <c r="BV19" s="31">
        <v>75</v>
      </c>
      <c r="BW19" s="31">
        <v>76</v>
      </c>
    </row>
    <row r="20" spans="2:75" s="174" customFormat="1" ht="26.25" customHeight="1" x14ac:dyDescent="0.2">
      <c r="B20" s="174" t="s">
        <v>207</v>
      </c>
      <c r="D20" s="31">
        <v>0</v>
      </c>
      <c r="E20" s="31">
        <v>0</v>
      </c>
      <c r="F20" s="31">
        <v>0</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8050</v>
      </c>
      <c r="AC20" s="31">
        <v>260</v>
      </c>
      <c r="AD20" s="31">
        <v>340</v>
      </c>
      <c r="AE20" s="31">
        <v>0</v>
      </c>
      <c r="AF20" s="31">
        <v>0</v>
      </c>
      <c r="AG20" s="31">
        <v>9800</v>
      </c>
      <c r="AH20" s="31">
        <v>500</v>
      </c>
      <c r="AI20" s="31">
        <v>500</v>
      </c>
      <c r="AJ20" s="31">
        <v>500</v>
      </c>
      <c r="AK20" s="31">
        <v>600</v>
      </c>
      <c r="AL20" s="31">
        <v>600</v>
      </c>
      <c r="AM20" s="31">
        <v>600</v>
      </c>
      <c r="AN20" s="31">
        <v>600</v>
      </c>
      <c r="AO20" s="31">
        <v>700</v>
      </c>
      <c r="AP20" s="31">
        <v>800</v>
      </c>
      <c r="AQ20" s="31">
        <v>887</v>
      </c>
      <c r="AR20" s="31">
        <v>861</v>
      </c>
      <c r="AS20" s="31">
        <v>877</v>
      </c>
      <c r="AT20" s="31">
        <v>934</v>
      </c>
      <c r="AU20" s="31">
        <v>1067</v>
      </c>
      <c r="AV20" s="31">
        <v>1265</v>
      </c>
      <c r="AW20" s="31">
        <v>1392</v>
      </c>
      <c r="AX20" s="31">
        <v>1260</v>
      </c>
      <c r="AY20" s="31">
        <v>1476</v>
      </c>
      <c r="AZ20" s="31">
        <v>1544</v>
      </c>
      <c r="BA20" s="31">
        <v>1578</v>
      </c>
      <c r="BB20" s="31">
        <v>1607</v>
      </c>
      <c r="BC20" s="31">
        <v>1612</v>
      </c>
      <c r="BD20" s="31">
        <v>1622</v>
      </c>
      <c r="BE20" s="31">
        <v>1635</v>
      </c>
      <c r="BF20" s="31">
        <v>1719</v>
      </c>
      <c r="BG20" s="31">
        <v>1854</v>
      </c>
      <c r="BH20" s="31">
        <v>1921</v>
      </c>
      <c r="BI20" s="31">
        <v>1912</v>
      </c>
      <c r="BJ20" s="31">
        <v>1920</v>
      </c>
      <c r="BK20" s="31">
        <v>2003</v>
      </c>
      <c r="BL20" s="31">
        <v>3164</v>
      </c>
      <c r="BM20" s="31">
        <v>3246</v>
      </c>
      <c r="BN20" s="31">
        <v>3227</v>
      </c>
      <c r="BO20" s="31">
        <v>3212</v>
      </c>
      <c r="BP20" s="31">
        <v>3240</v>
      </c>
      <c r="BQ20" s="31">
        <v>3215</v>
      </c>
      <c r="BR20" s="31">
        <v>3133</v>
      </c>
      <c r="BS20" s="31">
        <v>3054</v>
      </c>
      <c r="BT20" s="31">
        <v>2949</v>
      </c>
      <c r="BU20" s="31">
        <v>2804</v>
      </c>
      <c r="BV20" s="31">
        <v>2676</v>
      </c>
      <c r="BW20" s="31">
        <v>2638</v>
      </c>
    </row>
    <row r="21" spans="2:75" s="174" customFormat="1" x14ac:dyDescent="0.2">
      <c r="B21" s="174" t="s">
        <v>10</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2131</v>
      </c>
      <c r="AS21" s="31">
        <v>2221</v>
      </c>
      <c r="AT21" s="31">
        <v>2991</v>
      </c>
      <c r="AU21" s="31">
        <v>3209</v>
      </c>
      <c r="AV21" s="31">
        <v>3708</v>
      </c>
      <c r="AW21" s="31">
        <v>2628</v>
      </c>
      <c r="AX21" s="31">
        <v>2814</v>
      </c>
      <c r="AY21" s="31">
        <v>2921</v>
      </c>
      <c r="AZ21" s="31">
        <v>2927</v>
      </c>
      <c r="BA21" s="31">
        <v>2856</v>
      </c>
      <c r="BB21" s="31">
        <v>2740</v>
      </c>
      <c r="BC21" s="31">
        <v>2580</v>
      </c>
      <c r="BD21" s="31">
        <v>2374</v>
      </c>
      <c r="BE21" s="31">
        <v>2293</v>
      </c>
      <c r="BF21" s="31">
        <v>2268</v>
      </c>
      <c r="BG21" s="31">
        <v>2358</v>
      </c>
      <c r="BH21" s="31">
        <v>2473</v>
      </c>
      <c r="BI21" s="31">
        <v>2603</v>
      </c>
      <c r="BJ21" s="31">
        <v>2570</v>
      </c>
      <c r="BK21" s="31">
        <v>2533</v>
      </c>
      <c r="BL21" s="31">
        <v>2566</v>
      </c>
      <c r="BM21" s="31">
        <v>2940</v>
      </c>
      <c r="BN21" s="31">
        <v>3172</v>
      </c>
      <c r="BO21" s="31">
        <v>3254</v>
      </c>
      <c r="BP21" s="31">
        <v>3368</v>
      </c>
      <c r="BQ21" s="31">
        <v>0</v>
      </c>
      <c r="BR21" s="31">
        <v>0</v>
      </c>
      <c r="BS21" s="31">
        <v>0</v>
      </c>
      <c r="BT21" s="31">
        <v>0</v>
      </c>
      <c r="BU21" s="31">
        <v>0</v>
      </c>
      <c r="BV21" s="31">
        <v>0</v>
      </c>
      <c r="BW21" s="31">
        <v>0</v>
      </c>
    </row>
    <row r="22" spans="2:75" s="174" customFormat="1" x14ac:dyDescent="0.2">
      <c r="B22" s="207" t="s">
        <v>132</v>
      </c>
      <c r="C22" s="192"/>
      <c r="D22" s="31">
        <v>0</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629</v>
      </c>
      <c r="AW22" s="31">
        <v>799</v>
      </c>
      <c r="AX22" s="31">
        <v>915</v>
      </c>
      <c r="AY22" s="31">
        <v>1048</v>
      </c>
      <c r="AZ22" s="31">
        <v>1160</v>
      </c>
      <c r="BA22" s="31">
        <v>1251</v>
      </c>
      <c r="BB22" s="31">
        <v>1288</v>
      </c>
      <c r="BC22" s="31">
        <v>1314</v>
      </c>
      <c r="BD22" s="31">
        <v>1351</v>
      </c>
      <c r="BE22" s="31">
        <v>1410</v>
      </c>
      <c r="BF22" s="31">
        <v>1491</v>
      </c>
      <c r="BG22" s="31">
        <v>1553</v>
      </c>
      <c r="BH22" s="31">
        <v>1596</v>
      </c>
      <c r="BI22" s="31">
        <v>1627</v>
      </c>
      <c r="BJ22" s="31">
        <v>1657</v>
      </c>
      <c r="BK22" s="31">
        <v>1692</v>
      </c>
      <c r="BL22" s="31">
        <v>1733</v>
      </c>
      <c r="BM22" s="31">
        <v>1780</v>
      </c>
      <c r="BN22" s="31">
        <v>1819</v>
      </c>
      <c r="BO22" s="31">
        <v>1847</v>
      </c>
      <c r="BP22" s="31">
        <v>1877</v>
      </c>
      <c r="BQ22" s="31">
        <v>1886</v>
      </c>
      <c r="BR22" s="31">
        <v>1698</v>
      </c>
      <c r="BS22" s="31">
        <v>1429</v>
      </c>
      <c r="BT22" s="31">
        <v>854</v>
      </c>
      <c r="BU22" s="31">
        <v>188</v>
      </c>
      <c r="BV22" s="31">
        <v>4</v>
      </c>
      <c r="BW22" s="31">
        <v>4</v>
      </c>
    </row>
    <row r="23" spans="2:75" s="174" customFormat="1" ht="12.95" customHeight="1" x14ac:dyDescent="0.2">
      <c r="B23" s="190" t="s">
        <v>377</v>
      </c>
      <c r="D23" s="31">
        <v>0</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591</v>
      </c>
      <c r="AW23" s="31">
        <v>796</v>
      </c>
      <c r="AX23" s="31">
        <v>908</v>
      </c>
      <c r="AY23" s="31">
        <v>1039</v>
      </c>
      <c r="AZ23" s="31">
        <v>1151</v>
      </c>
      <c r="BA23" s="31">
        <v>1243</v>
      </c>
      <c r="BB23" s="31">
        <v>1278</v>
      </c>
      <c r="BC23" s="31">
        <v>1302</v>
      </c>
      <c r="BD23" s="31">
        <v>1339</v>
      </c>
      <c r="BE23" s="31">
        <v>1396</v>
      </c>
      <c r="BF23" s="31">
        <v>1477</v>
      </c>
      <c r="BG23" s="31">
        <v>1539</v>
      </c>
      <c r="BH23" s="31">
        <v>1582</v>
      </c>
      <c r="BI23" s="31">
        <v>1612</v>
      </c>
      <c r="BJ23" s="31">
        <v>1641</v>
      </c>
      <c r="BK23" s="31">
        <v>1676</v>
      </c>
      <c r="BL23" s="31">
        <v>1715</v>
      </c>
      <c r="BM23" s="31">
        <v>1761</v>
      </c>
      <c r="BN23" s="31">
        <v>1800</v>
      </c>
      <c r="BO23" s="31">
        <v>1828</v>
      </c>
      <c r="BP23" s="31">
        <v>1858</v>
      </c>
      <c r="BQ23" s="31">
        <v>1864</v>
      </c>
      <c r="BR23" s="31">
        <v>1680</v>
      </c>
      <c r="BS23" s="31">
        <v>1413</v>
      </c>
      <c r="BT23" s="31">
        <v>844</v>
      </c>
      <c r="BU23" s="31">
        <v>186</v>
      </c>
      <c r="BV23" s="31">
        <v>4</v>
      </c>
      <c r="BW23" s="31">
        <v>4</v>
      </c>
    </row>
    <row r="24" spans="2:75" s="174" customFormat="1" ht="12.95" customHeight="1" x14ac:dyDescent="0.2">
      <c r="B24" s="190" t="s">
        <v>378</v>
      </c>
      <c r="D24" s="31">
        <v>0</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38</v>
      </c>
      <c r="AW24" s="31">
        <v>3</v>
      </c>
      <c r="AX24" s="31">
        <v>7</v>
      </c>
      <c r="AY24" s="31">
        <v>9</v>
      </c>
      <c r="AZ24" s="31">
        <v>9</v>
      </c>
      <c r="BA24" s="31">
        <v>8</v>
      </c>
      <c r="BB24" s="31">
        <v>10</v>
      </c>
      <c r="BC24" s="31">
        <v>12</v>
      </c>
      <c r="BD24" s="31">
        <v>12</v>
      </c>
      <c r="BE24" s="31">
        <v>14</v>
      </c>
      <c r="BF24" s="31">
        <v>14</v>
      </c>
      <c r="BG24" s="31">
        <v>14</v>
      </c>
      <c r="BH24" s="31">
        <v>14</v>
      </c>
      <c r="BI24" s="31">
        <v>15</v>
      </c>
      <c r="BJ24" s="31">
        <v>16</v>
      </c>
      <c r="BK24" s="31">
        <v>16</v>
      </c>
      <c r="BL24" s="31">
        <v>17</v>
      </c>
      <c r="BM24" s="31">
        <v>19</v>
      </c>
      <c r="BN24" s="31">
        <v>19</v>
      </c>
      <c r="BO24" s="31">
        <v>20</v>
      </c>
      <c r="BP24" s="31">
        <v>20</v>
      </c>
      <c r="BQ24" s="31">
        <v>22</v>
      </c>
      <c r="BR24" s="31">
        <v>19</v>
      </c>
      <c r="BS24" s="31">
        <v>16</v>
      </c>
      <c r="BT24" s="31">
        <v>10</v>
      </c>
      <c r="BU24" s="31">
        <v>2</v>
      </c>
      <c r="BV24" s="31">
        <v>0</v>
      </c>
      <c r="BW24" s="31">
        <v>0</v>
      </c>
    </row>
    <row r="25" spans="2:75" s="174" customFormat="1" ht="26.25" customHeight="1" x14ac:dyDescent="0.2">
      <c r="B25" s="207" t="s">
        <v>133</v>
      </c>
      <c r="D25" s="31">
        <v>0</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1</v>
      </c>
      <c r="AW25" s="31">
        <v>3</v>
      </c>
      <c r="AX25" s="31">
        <v>5</v>
      </c>
      <c r="AY25" s="31">
        <v>7</v>
      </c>
      <c r="AZ25" s="31">
        <v>11</v>
      </c>
      <c r="BA25" s="31">
        <v>14</v>
      </c>
      <c r="BB25" s="31">
        <v>16</v>
      </c>
      <c r="BC25" s="31">
        <v>13</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31">
        <v>0</v>
      </c>
      <c r="BT25" s="31">
        <v>0</v>
      </c>
      <c r="BU25" s="31">
        <v>0</v>
      </c>
      <c r="BV25" s="31">
        <v>0</v>
      </c>
      <c r="BW25" s="31">
        <v>0</v>
      </c>
    </row>
    <row r="26" spans="2:75" s="174" customFormat="1" ht="12.95" customHeight="1" x14ac:dyDescent="0.2">
      <c r="B26" s="174" t="s">
        <v>136</v>
      </c>
      <c r="C26" s="192"/>
      <c r="D26" s="31">
        <v>0</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136</v>
      </c>
      <c r="BM26" s="31">
        <v>391</v>
      </c>
      <c r="BN26" s="31">
        <v>579</v>
      </c>
      <c r="BO26" s="31">
        <v>811</v>
      </c>
      <c r="BP26" s="31">
        <v>1365</v>
      </c>
      <c r="BQ26" s="31">
        <v>1921</v>
      </c>
      <c r="BR26" s="31">
        <v>2246</v>
      </c>
      <c r="BS26" s="31">
        <v>2355</v>
      </c>
      <c r="BT26" s="31">
        <v>2428</v>
      </c>
      <c r="BU26" s="31">
        <v>2424</v>
      </c>
      <c r="BV26" s="31">
        <v>2408</v>
      </c>
      <c r="BW26" s="31">
        <v>2430</v>
      </c>
    </row>
    <row r="27" spans="2:75" s="174" customFormat="1" ht="12.95" customHeight="1" x14ac:dyDescent="0.2">
      <c r="B27" s="193" t="s">
        <v>128</v>
      </c>
      <c r="D27" s="31">
        <v>0</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v>0</v>
      </c>
      <c r="BJ27" s="31">
        <v>0</v>
      </c>
      <c r="BK27" s="31">
        <v>0</v>
      </c>
      <c r="BL27" s="31">
        <v>59</v>
      </c>
      <c r="BM27" s="31">
        <v>145</v>
      </c>
      <c r="BN27" s="31">
        <v>199</v>
      </c>
      <c r="BO27" s="31">
        <v>262</v>
      </c>
      <c r="BP27" s="31">
        <v>364</v>
      </c>
      <c r="BQ27" s="31">
        <v>493</v>
      </c>
      <c r="BR27" s="31">
        <v>530</v>
      </c>
      <c r="BS27" s="31">
        <v>553</v>
      </c>
      <c r="BT27" s="31">
        <v>580</v>
      </c>
      <c r="BU27" s="31">
        <v>592</v>
      </c>
      <c r="BV27" s="31">
        <v>581</v>
      </c>
      <c r="BW27" s="31">
        <v>576</v>
      </c>
    </row>
    <row r="28" spans="2:75" s="174" customFormat="1" ht="12.95" customHeight="1" x14ac:dyDescent="0.2">
      <c r="B28" s="190" t="s">
        <v>381</v>
      </c>
      <c r="D28" s="31">
        <v>0</v>
      </c>
      <c r="E28" s="31">
        <v>0</v>
      </c>
      <c r="F28" s="31">
        <v>0</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c r="AD28" s="31">
        <v>0</v>
      </c>
      <c r="AE28" s="31">
        <v>0</v>
      </c>
      <c r="AF28" s="31">
        <v>0</v>
      </c>
      <c r="AG28" s="31">
        <v>0</v>
      </c>
      <c r="AH28" s="31">
        <v>0</v>
      </c>
      <c r="AI28" s="31">
        <v>0</v>
      </c>
      <c r="AJ28" s="31">
        <v>0</v>
      </c>
      <c r="AK28" s="31">
        <v>0</v>
      </c>
      <c r="AL28" s="31">
        <v>0</v>
      </c>
      <c r="AM28" s="31">
        <v>0</v>
      </c>
      <c r="AN28" s="31">
        <v>0</v>
      </c>
      <c r="AO28" s="31">
        <v>0</v>
      </c>
      <c r="AP28" s="31">
        <v>0</v>
      </c>
      <c r="AQ28" s="31">
        <v>0</v>
      </c>
      <c r="AR28" s="31">
        <v>0</v>
      </c>
      <c r="AS28" s="31">
        <v>0</v>
      </c>
      <c r="AT28" s="31">
        <v>0</v>
      </c>
      <c r="AU28" s="31">
        <v>0</v>
      </c>
      <c r="AV28" s="31">
        <v>0</v>
      </c>
      <c r="AW28" s="31">
        <v>0</v>
      </c>
      <c r="AX28" s="31">
        <v>0</v>
      </c>
      <c r="AY28" s="31">
        <v>0</v>
      </c>
      <c r="AZ28" s="31">
        <v>0</v>
      </c>
      <c r="BA28" s="31">
        <v>0</v>
      </c>
      <c r="BB28" s="31">
        <v>0</v>
      </c>
      <c r="BC28" s="31">
        <v>0</v>
      </c>
      <c r="BD28" s="31">
        <v>0</v>
      </c>
      <c r="BE28" s="31">
        <v>0</v>
      </c>
      <c r="BF28" s="31">
        <v>0</v>
      </c>
      <c r="BG28" s="31">
        <v>0</v>
      </c>
      <c r="BH28" s="31">
        <v>0</v>
      </c>
      <c r="BI28" s="31">
        <v>0</v>
      </c>
      <c r="BJ28" s="31">
        <v>0</v>
      </c>
      <c r="BK28" s="31">
        <v>0</v>
      </c>
      <c r="BL28" s="31">
        <v>6</v>
      </c>
      <c r="BM28" s="31">
        <v>22</v>
      </c>
      <c r="BN28" s="31">
        <v>38</v>
      </c>
      <c r="BO28" s="31">
        <v>59</v>
      </c>
      <c r="BP28" s="31">
        <v>103</v>
      </c>
      <c r="BQ28" s="31">
        <v>180</v>
      </c>
      <c r="BR28" s="31">
        <v>245</v>
      </c>
      <c r="BS28" s="31">
        <v>312</v>
      </c>
      <c r="BT28" s="31">
        <v>366</v>
      </c>
      <c r="BU28" s="31">
        <v>375</v>
      </c>
      <c r="BV28" s="31">
        <v>371</v>
      </c>
      <c r="BW28" s="31">
        <v>367</v>
      </c>
    </row>
    <row r="29" spans="2:75" s="174" customFormat="1" ht="12.95" customHeight="1" x14ac:dyDescent="0.2">
      <c r="B29" s="193" t="s">
        <v>137</v>
      </c>
      <c r="D29" s="31">
        <v>0</v>
      </c>
      <c r="E29" s="31">
        <v>0</v>
      </c>
      <c r="F29" s="31">
        <v>0</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0</v>
      </c>
      <c r="BG29" s="31">
        <v>0</v>
      </c>
      <c r="BH29" s="31">
        <v>0</v>
      </c>
      <c r="BI29" s="31">
        <v>0</v>
      </c>
      <c r="BJ29" s="31">
        <v>0</v>
      </c>
      <c r="BK29" s="31">
        <v>0</v>
      </c>
      <c r="BL29" s="31">
        <v>56</v>
      </c>
      <c r="BM29" s="31">
        <v>168</v>
      </c>
      <c r="BN29" s="31">
        <v>275</v>
      </c>
      <c r="BO29" s="31">
        <v>424</v>
      </c>
      <c r="BP29" s="31">
        <v>784</v>
      </c>
      <c r="BQ29" s="31">
        <v>1117</v>
      </c>
      <c r="BR29" s="31">
        <v>1329</v>
      </c>
      <c r="BS29" s="31">
        <v>1340</v>
      </c>
      <c r="BT29" s="31">
        <v>1326</v>
      </c>
      <c r="BU29" s="31">
        <v>1296</v>
      </c>
      <c r="BV29" s="31">
        <v>1289</v>
      </c>
      <c r="BW29" s="31">
        <v>1314</v>
      </c>
    </row>
    <row r="30" spans="2:75" s="174" customFormat="1" ht="12.95" customHeight="1" x14ac:dyDescent="0.2">
      <c r="B30" s="190" t="s">
        <v>383</v>
      </c>
      <c r="D30" s="31">
        <v>0</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16</v>
      </c>
      <c r="BM30" s="31">
        <v>56</v>
      </c>
      <c r="BN30" s="31">
        <v>67</v>
      </c>
      <c r="BO30" s="31">
        <v>65</v>
      </c>
      <c r="BP30" s="31">
        <v>114</v>
      </c>
      <c r="BQ30" s="31">
        <v>131</v>
      </c>
      <c r="BR30" s="31">
        <v>143</v>
      </c>
      <c r="BS30" s="31">
        <v>149</v>
      </c>
      <c r="BT30" s="31">
        <v>156</v>
      </c>
      <c r="BU30" s="31">
        <v>162</v>
      </c>
      <c r="BV30" s="31">
        <v>168</v>
      </c>
      <c r="BW30" s="31">
        <v>173</v>
      </c>
    </row>
    <row r="31" spans="2:75" s="174" customFormat="1" ht="26.1" customHeight="1" x14ac:dyDescent="0.2">
      <c r="B31" s="174" t="s">
        <v>138</v>
      </c>
      <c r="D31" s="31">
        <v>0</v>
      </c>
      <c r="E31" s="31">
        <v>0</v>
      </c>
      <c r="F31" s="31">
        <v>0</v>
      </c>
      <c r="G31" s="31">
        <v>0</v>
      </c>
      <c r="H31" s="31">
        <v>0</v>
      </c>
      <c r="I31" s="31">
        <v>0</v>
      </c>
      <c r="J31" s="31">
        <v>0</v>
      </c>
      <c r="K31" s="31">
        <v>0</v>
      </c>
      <c r="L31" s="31">
        <v>0</v>
      </c>
      <c r="M31" s="31">
        <v>0</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0</v>
      </c>
      <c r="AH31" s="31">
        <v>0</v>
      </c>
      <c r="AI31" s="31">
        <v>0</v>
      </c>
      <c r="AJ31" s="31">
        <v>96</v>
      </c>
      <c r="AK31" s="31">
        <v>124</v>
      </c>
      <c r="AL31" s="31">
        <v>165</v>
      </c>
      <c r="AM31" s="31">
        <v>195</v>
      </c>
      <c r="AN31" s="31">
        <v>201</v>
      </c>
      <c r="AO31" s="31">
        <v>200</v>
      </c>
      <c r="AP31" s="31">
        <v>210</v>
      </c>
      <c r="AQ31" s="31">
        <v>217</v>
      </c>
      <c r="AR31" s="31">
        <v>277</v>
      </c>
      <c r="AS31" s="31">
        <v>308</v>
      </c>
      <c r="AT31" s="31">
        <v>327</v>
      </c>
      <c r="AU31" s="31">
        <v>365</v>
      </c>
      <c r="AV31" s="31">
        <v>431</v>
      </c>
      <c r="AW31" s="31">
        <v>512</v>
      </c>
      <c r="AX31" s="31">
        <v>575</v>
      </c>
      <c r="AY31" s="31">
        <v>638</v>
      </c>
      <c r="AZ31" s="31">
        <v>714</v>
      </c>
      <c r="BA31" s="31">
        <v>758</v>
      </c>
      <c r="BB31" s="31">
        <v>782</v>
      </c>
      <c r="BC31" s="31">
        <v>537</v>
      </c>
      <c r="BD31" s="31">
        <v>0</v>
      </c>
      <c r="BE31" s="31">
        <v>0</v>
      </c>
      <c r="BF31" s="31">
        <v>0</v>
      </c>
      <c r="BG31" s="31">
        <v>0</v>
      </c>
      <c r="BH31" s="31">
        <v>0</v>
      </c>
      <c r="BI31" s="31">
        <v>0</v>
      </c>
      <c r="BJ31" s="31">
        <v>0</v>
      </c>
      <c r="BK31" s="31">
        <v>0</v>
      </c>
      <c r="BL31" s="31">
        <v>0</v>
      </c>
      <c r="BM31" s="31">
        <v>0</v>
      </c>
      <c r="BN31" s="31">
        <v>0</v>
      </c>
      <c r="BO31" s="31">
        <v>0</v>
      </c>
      <c r="BP31" s="31">
        <v>0</v>
      </c>
      <c r="BQ31" s="31">
        <v>0</v>
      </c>
      <c r="BR31" s="31">
        <v>0</v>
      </c>
      <c r="BS31" s="31">
        <v>0</v>
      </c>
      <c r="BT31" s="31">
        <v>0</v>
      </c>
      <c r="BU31" s="31">
        <v>0</v>
      </c>
      <c r="BV31" s="31">
        <v>0</v>
      </c>
      <c r="BW31" s="31">
        <v>0</v>
      </c>
    </row>
    <row r="32" spans="2:75" s="174" customFormat="1" ht="12.95" customHeight="1" x14ac:dyDescent="0.2">
      <c r="B32" s="174" t="s">
        <v>210</v>
      </c>
      <c r="D32" s="31">
        <v>0</v>
      </c>
      <c r="E32" s="31">
        <v>0</v>
      </c>
      <c r="F32" s="31">
        <v>0</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0</v>
      </c>
      <c r="AI32" s="31">
        <v>0</v>
      </c>
      <c r="AJ32" s="31">
        <v>0</v>
      </c>
      <c r="AK32" s="31">
        <v>0</v>
      </c>
      <c r="AL32" s="31">
        <v>0</v>
      </c>
      <c r="AM32" s="31">
        <v>0</v>
      </c>
      <c r="AN32" s="31">
        <v>0</v>
      </c>
      <c r="AO32" s="31">
        <v>0</v>
      </c>
      <c r="AP32" s="31">
        <v>0</v>
      </c>
      <c r="AQ32" s="31">
        <v>0</v>
      </c>
      <c r="AR32" s="31">
        <v>1818</v>
      </c>
      <c r="AS32" s="31">
        <v>1771</v>
      </c>
      <c r="AT32" s="31">
        <v>1875</v>
      </c>
      <c r="AU32" s="31">
        <v>2138</v>
      </c>
      <c r="AV32" s="31">
        <v>2450</v>
      </c>
      <c r="AW32" s="31">
        <v>2646</v>
      </c>
      <c r="AX32" s="31">
        <v>2755</v>
      </c>
      <c r="AY32" s="31">
        <v>2840</v>
      </c>
      <c r="AZ32" s="31">
        <v>2854</v>
      </c>
      <c r="BA32" s="31">
        <v>2744</v>
      </c>
      <c r="BB32" s="31">
        <v>2625</v>
      </c>
      <c r="BC32" s="31">
        <v>2461</v>
      </c>
      <c r="BD32" s="31">
        <v>2282</v>
      </c>
      <c r="BE32" s="31">
        <v>2209</v>
      </c>
      <c r="BF32" s="31">
        <v>2194</v>
      </c>
      <c r="BG32" s="31">
        <v>2267</v>
      </c>
      <c r="BH32" s="31">
        <v>2387</v>
      </c>
      <c r="BI32" s="31">
        <v>2495</v>
      </c>
      <c r="BJ32" s="31">
        <v>2518</v>
      </c>
      <c r="BK32" s="31">
        <v>2527</v>
      </c>
      <c r="BL32" s="31">
        <v>2625</v>
      </c>
      <c r="BM32" s="31">
        <v>2981</v>
      </c>
      <c r="BN32" s="31">
        <v>3224</v>
      </c>
      <c r="BO32" s="31">
        <v>3356</v>
      </c>
      <c r="BP32" s="31">
        <v>3502</v>
      </c>
      <c r="BQ32" s="31">
        <v>3520</v>
      </c>
      <c r="BR32" s="31">
        <v>3507</v>
      </c>
      <c r="BS32" s="31">
        <v>3559</v>
      </c>
      <c r="BT32" s="31">
        <v>3620</v>
      </c>
      <c r="BU32" s="31">
        <v>3710</v>
      </c>
      <c r="BV32" s="31">
        <v>3788</v>
      </c>
      <c r="BW32" s="31">
        <v>3808</v>
      </c>
    </row>
    <row r="33" spans="2:75" s="174" customFormat="1" ht="12.95" customHeight="1" x14ac:dyDescent="0.2">
      <c r="B33" s="174" t="s">
        <v>211</v>
      </c>
      <c r="C33" s="192"/>
      <c r="D33" s="31">
        <v>0</v>
      </c>
      <c r="E33" s="31">
        <v>0</v>
      </c>
      <c r="F33" s="31">
        <v>0</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v>0</v>
      </c>
      <c r="AH33" s="31">
        <v>1094</v>
      </c>
      <c r="AI33" s="31">
        <v>1067</v>
      </c>
      <c r="AJ33" s="31">
        <v>1037</v>
      </c>
      <c r="AK33" s="31">
        <v>1096</v>
      </c>
      <c r="AL33" s="31">
        <v>1129</v>
      </c>
      <c r="AM33" s="31">
        <v>1055</v>
      </c>
      <c r="AN33" s="31">
        <v>1022</v>
      </c>
      <c r="AO33" s="31">
        <v>1058</v>
      </c>
      <c r="AP33" s="31">
        <v>1071</v>
      </c>
      <c r="AQ33" s="31">
        <v>1130</v>
      </c>
      <c r="AR33" s="31">
        <v>1227</v>
      </c>
      <c r="AS33" s="31">
        <v>1324</v>
      </c>
      <c r="AT33" s="31">
        <v>1443</v>
      </c>
      <c r="AU33" s="31">
        <v>1617</v>
      </c>
      <c r="AV33" s="31">
        <v>1821</v>
      </c>
      <c r="AW33" s="31">
        <v>1975</v>
      </c>
      <c r="AX33" s="31">
        <v>2123</v>
      </c>
      <c r="AY33" s="31">
        <v>2218</v>
      </c>
      <c r="AZ33" s="31">
        <v>2240</v>
      </c>
      <c r="BA33" s="31">
        <v>2285</v>
      </c>
      <c r="BB33" s="31">
        <v>2288</v>
      </c>
      <c r="BC33" s="31">
        <v>2328</v>
      </c>
      <c r="BD33" s="31">
        <v>2384</v>
      </c>
      <c r="BE33" s="31">
        <v>2427</v>
      </c>
      <c r="BF33" s="31">
        <v>2483</v>
      </c>
      <c r="BG33" s="31">
        <v>2504</v>
      </c>
      <c r="BH33" s="31">
        <v>2510</v>
      </c>
      <c r="BI33" s="31">
        <v>2475</v>
      </c>
      <c r="BJ33" s="31">
        <v>2443</v>
      </c>
      <c r="BK33" s="31">
        <v>2415</v>
      </c>
      <c r="BL33" s="31">
        <v>2332</v>
      </c>
      <c r="BM33" s="31">
        <v>2031</v>
      </c>
      <c r="BN33" s="31">
        <v>1827</v>
      </c>
      <c r="BO33" s="31">
        <v>1577</v>
      </c>
      <c r="BP33" s="31">
        <v>965</v>
      </c>
      <c r="BQ33" s="31">
        <v>366</v>
      </c>
      <c r="BR33" s="31">
        <v>143</v>
      </c>
      <c r="BS33" s="31">
        <v>85</v>
      </c>
      <c r="BT33" s="31">
        <v>62</v>
      </c>
      <c r="BU33" s="31">
        <v>54</v>
      </c>
      <c r="BV33" s="31">
        <v>50</v>
      </c>
      <c r="BW33" s="31">
        <v>47</v>
      </c>
    </row>
    <row r="34" spans="2:75" s="174" customFormat="1" ht="12.95" customHeight="1" x14ac:dyDescent="0.2">
      <c r="B34" s="190" t="s">
        <v>377</v>
      </c>
      <c r="D34" s="31">
        <v>0</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975</v>
      </c>
      <c r="AO34" s="31">
        <v>1001</v>
      </c>
      <c r="AP34" s="31">
        <v>997</v>
      </c>
      <c r="AQ34" s="31">
        <v>1029</v>
      </c>
      <c r="AR34" s="31">
        <v>1081</v>
      </c>
      <c r="AS34" s="31">
        <v>1126</v>
      </c>
      <c r="AT34" s="31">
        <v>1187</v>
      </c>
      <c r="AU34" s="31">
        <v>1302</v>
      </c>
      <c r="AV34" s="31">
        <v>1440</v>
      </c>
      <c r="AW34" s="31">
        <v>1533</v>
      </c>
      <c r="AX34" s="31">
        <v>1611</v>
      </c>
      <c r="AY34" s="31">
        <v>1634</v>
      </c>
      <c r="AZ34" s="31">
        <v>1622</v>
      </c>
      <c r="BA34" s="31">
        <v>1618</v>
      </c>
      <c r="BB34" s="31">
        <v>1581</v>
      </c>
      <c r="BC34" s="31">
        <v>1569</v>
      </c>
      <c r="BD34" s="31">
        <v>1573</v>
      </c>
      <c r="BE34" s="31">
        <v>1572</v>
      </c>
      <c r="BF34" s="31">
        <v>1586</v>
      </c>
      <c r="BG34" s="31">
        <v>1570</v>
      </c>
      <c r="BH34" s="31">
        <v>1543</v>
      </c>
      <c r="BI34" s="31">
        <v>1500</v>
      </c>
      <c r="BJ34" s="31">
        <v>1456</v>
      </c>
      <c r="BK34" s="31">
        <v>1413</v>
      </c>
      <c r="BL34" s="31">
        <v>1346</v>
      </c>
      <c r="BM34" s="31">
        <v>1177</v>
      </c>
      <c r="BN34" s="31">
        <v>1054</v>
      </c>
      <c r="BO34" s="31">
        <v>909</v>
      </c>
      <c r="BP34" s="31">
        <v>566</v>
      </c>
      <c r="BQ34" s="31">
        <v>192</v>
      </c>
      <c r="BR34" s="31">
        <v>37</v>
      </c>
      <c r="BS34" s="31">
        <v>0</v>
      </c>
      <c r="BT34" s="31">
        <v>0</v>
      </c>
      <c r="BU34" s="31">
        <v>0</v>
      </c>
      <c r="BV34" s="31">
        <v>0</v>
      </c>
      <c r="BW34" s="31">
        <v>0</v>
      </c>
    </row>
    <row r="35" spans="2:75" s="174" customFormat="1" ht="12.95" customHeight="1" x14ac:dyDescent="0.2">
      <c r="B35" s="190" t="s">
        <v>383</v>
      </c>
      <c r="D35" s="31">
        <v>0</v>
      </c>
      <c r="E35" s="31">
        <v>0</v>
      </c>
      <c r="F35" s="31">
        <v>0</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c r="AG35" s="31">
        <v>0</v>
      </c>
      <c r="AH35" s="31">
        <v>0</v>
      </c>
      <c r="AI35" s="31">
        <v>0</v>
      </c>
      <c r="AJ35" s="31">
        <v>0</v>
      </c>
      <c r="AK35" s="31">
        <v>0</v>
      </c>
      <c r="AL35" s="31">
        <v>0</v>
      </c>
      <c r="AM35" s="31">
        <v>0</v>
      </c>
      <c r="AN35" s="31">
        <v>47</v>
      </c>
      <c r="AO35" s="31">
        <v>56</v>
      </c>
      <c r="AP35" s="31">
        <v>74</v>
      </c>
      <c r="AQ35" s="31">
        <v>101</v>
      </c>
      <c r="AR35" s="31">
        <v>146</v>
      </c>
      <c r="AS35" s="31">
        <v>199</v>
      </c>
      <c r="AT35" s="31">
        <v>256</v>
      </c>
      <c r="AU35" s="31">
        <v>315</v>
      </c>
      <c r="AV35" s="31">
        <v>381</v>
      </c>
      <c r="AW35" s="31">
        <v>442</v>
      </c>
      <c r="AX35" s="31">
        <v>511</v>
      </c>
      <c r="AY35" s="31">
        <v>584</v>
      </c>
      <c r="AZ35" s="31">
        <v>618</v>
      </c>
      <c r="BA35" s="31">
        <v>667</v>
      </c>
      <c r="BB35" s="31">
        <v>707</v>
      </c>
      <c r="BC35" s="31">
        <v>759</v>
      </c>
      <c r="BD35" s="31">
        <v>811</v>
      </c>
      <c r="BE35" s="31">
        <v>856</v>
      </c>
      <c r="BF35" s="31">
        <v>898</v>
      </c>
      <c r="BG35" s="31">
        <v>934</v>
      </c>
      <c r="BH35" s="31">
        <v>967</v>
      </c>
      <c r="BI35" s="31">
        <v>975</v>
      </c>
      <c r="BJ35" s="31">
        <v>987</v>
      </c>
      <c r="BK35" s="31">
        <v>1002</v>
      </c>
      <c r="BL35" s="31">
        <v>986</v>
      </c>
      <c r="BM35" s="31">
        <v>854</v>
      </c>
      <c r="BN35" s="31">
        <v>773</v>
      </c>
      <c r="BO35" s="31">
        <v>668</v>
      </c>
      <c r="BP35" s="31">
        <v>399</v>
      </c>
      <c r="BQ35" s="31">
        <v>174</v>
      </c>
      <c r="BR35" s="31">
        <v>106</v>
      </c>
      <c r="BS35" s="31">
        <v>85</v>
      </c>
      <c r="BT35" s="31">
        <v>62</v>
      </c>
      <c r="BU35" s="31">
        <v>54</v>
      </c>
      <c r="BV35" s="31">
        <v>50</v>
      </c>
      <c r="BW35" s="31">
        <v>47</v>
      </c>
    </row>
    <row r="36" spans="2:75" s="174" customFormat="1" ht="26.25" customHeight="1" x14ac:dyDescent="0.2">
      <c r="B36" s="174" t="s">
        <v>200</v>
      </c>
      <c r="C36" s="192"/>
      <c r="D36" s="31">
        <v>0</v>
      </c>
      <c r="E36" s="31">
        <v>0</v>
      </c>
      <c r="F36" s="31">
        <v>0</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1">
        <v>0</v>
      </c>
      <c r="AH36" s="31">
        <v>0</v>
      </c>
      <c r="AI36" s="31">
        <v>1115</v>
      </c>
      <c r="AJ36" s="31">
        <v>1316</v>
      </c>
      <c r="AK36" s="31">
        <v>1846</v>
      </c>
      <c r="AL36" s="31">
        <v>2376</v>
      </c>
      <c r="AM36" s="31">
        <v>2685</v>
      </c>
      <c r="AN36" s="31">
        <v>2858</v>
      </c>
      <c r="AO36" s="31">
        <v>2992</v>
      </c>
      <c r="AP36" s="31">
        <v>2988</v>
      </c>
      <c r="AQ36" s="31">
        <v>2790</v>
      </c>
      <c r="AR36" s="31">
        <v>2370</v>
      </c>
      <c r="AS36" s="31">
        <v>2370</v>
      </c>
      <c r="AT36" s="31">
        <v>2449</v>
      </c>
      <c r="AU36" s="31">
        <v>3018</v>
      </c>
      <c r="AV36" s="31">
        <v>3536</v>
      </c>
      <c r="AW36" s="31">
        <v>3776</v>
      </c>
      <c r="AX36" s="31">
        <v>3882</v>
      </c>
      <c r="AY36" s="31">
        <v>3876</v>
      </c>
      <c r="AZ36" s="31">
        <v>3750</v>
      </c>
      <c r="BA36" s="31">
        <v>2238</v>
      </c>
      <c r="BB36" s="31">
        <v>2192</v>
      </c>
      <c r="BC36" s="31">
        <v>2202</v>
      </c>
      <c r="BD36" s="31">
        <v>2230</v>
      </c>
      <c r="BE36" s="31">
        <v>2235</v>
      </c>
      <c r="BF36" s="31">
        <v>2213</v>
      </c>
      <c r="BG36" s="31">
        <v>2218</v>
      </c>
      <c r="BH36" s="31">
        <v>2187</v>
      </c>
      <c r="BI36" s="31">
        <v>2142</v>
      </c>
      <c r="BJ36" s="31">
        <v>2135</v>
      </c>
      <c r="BK36" s="31">
        <v>2117</v>
      </c>
      <c r="BL36" s="31">
        <v>2087</v>
      </c>
      <c r="BM36" s="31">
        <v>1935</v>
      </c>
      <c r="BN36" s="31">
        <v>1803</v>
      </c>
      <c r="BO36" s="31">
        <v>1619</v>
      </c>
      <c r="BP36" s="31">
        <v>1254</v>
      </c>
      <c r="BQ36" s="31">
        <v>939</v>
      </c>
      <c r="BR36" s="31">
        <v>818</v>
      </c>
      <c r="BS36" s="31">
        <v>768</v>
      </c>
      <c r="BT36" s="31">
        <v>720</v>
      </c>
      <c r="BU36" s="31">
        <v>708</v>
      </c>
      <c r="BV36" s="31">
        <v>717</v>
      </c>
      <c r="BW36" s="31">
        <v>719</v>
      </c>
    </row>
    <row r="37" spans="2:75" s="174" customFormat="1" ht="12.95" customHeight="1" x14ac:dyDescent="0.2">
      <c r="B37" s="192" t="s">
        <v>384</v>
      </c>
      <c r="D37" s="31">
        <v>0</v>
      </c>
      <c r="E37" s="31">
        <v>0</v>
      </c>
      <c r="F37" s="31">
        <v>0</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0</v>
      </c>
      <c r="BG37" s="31">
        <v>192</v>
      </c>
      <c r="BH37" s="31">
        <v>187</v>
      </c>
      <c r="BI37" s="31">
        <v>182</v>
      </c>
      <c r="BJ37" s="31">
        <v>176</v>
      </c>
      <c r="BK37" s="31">
        <v>170</v>
      </c>
      <c r="BL37" s="31">
        <v>163</v>
      </c>
      <c r="BM37" s="31">
        <v>156</v>
      </c>
      <c r="BN37" s="31">
        <v>152</v>
      </c>
      <c r="BO37" s="31">
        <v>145</v>
      </c>
      <c r="BP37" s="31">
        <v>137</v>
      </c>
      <c r="BQ37" s="31">
        <v>131</v>
      </c>
      <c r="BR37" s="31">
        <v>124</v>
      </c>
      <c r="BS37" s="31">
        <v>119</v>
      </c>
      <c r="BT37" s="31">
        <v>112</v>
      </c>
      <c r="BU37" s="31">
        <v>106</v>
      </c>
      <c r="BV37" s="31">
        <v>100</v>
      </c>
      <c r="BW37" s="31">
        <v>95</v>
      </c>
    </row>
    <row r="38" spans="2:75" s="174" customFormat="1" x14ac:dyDescent="0.2">
      <c r="B38" s="207" t="s">
        <v>150</v>
      </c>
      <c r="C38" s="192"/>
      <c r="D38" s="31">
        <v>0</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1803</v>
      </c>
      <c r="BA38" s="31">
        <v>1252</v>
      </c>
      <c r="BB38" s="31">
        <v>1110</v>
      </c>
      <c r="BC38" s="31">
        <v>1177</v>
      </c>
      <c r="BD38" s="31">
        <v>1022</v>
      </c>
      <c r="BE38" s="31">
        <v>932</v>
      </c>
      <c r="BF38" s="31">
        <v>920</v>
      </c>
      <c r="BG38" s="31">
        <v>898</v>
      </c>
      <c r="BH38" s="31">
        <v>819</v>
      </c>
      <c r="BI38" s="31">
        <v>870</v>
      </c>
      <c r="BJ38" s="31">
        <v>927</v>
      </c>
      <c r="BK38" s="31">
        <v>818</v>
      </c>
      <c r="BL38" s="31">
        <v>1025</v>
      </c>
      <c r="BM38" s="31">
        <v>1538</v>
      </c>
      <c r="BN38" s="31">
        <v>1415</v>
      </c>
      <c r="BO38" s="31">
        <v>1515</v>
      </c>
      <c r="BP38" s="31">
        <v>1507</v>
      </c>
      <c r="BQ38" s="31">
        <v>1271</v>
      </c>
      <c r="BR38" s="31">
        <v>912</v>
      </c>
      <c r="BS38" s="31">
        <v>790</v>
      </c>
      <c r="BT38" s="31">
        <v>790</v>
      </c>
      <c r="BU38" s="31">
        <v>802</v>
      </c>
      <c r="BV38" s="31">
        <v>812</v>
      </c>
      <c r="BW38" s="31">
        <v>817</v>
      </c>
    </row>
    <row r="39" spans="2:75" s="174" customFormat="1" ht="12.95" customHeight="1" x14ac:dyDescent="0.2">
      <c r="B39" s="193" t="s">
        <v>128</v>
      </c>
      <c r="D39" s="31">
        <v>0</v>
      </c>
      <c r="E39" s="31">
        <v>0</v>
      </c>
      <c r="F39" s="31">
        <v>0</v>
      </c>
      <c r="G39" s="31">
        <v>0</v>
      </c>
      <c r="H39" s="31">
        <v>0</v>
      </c>
      <c r="I39" s="31">
        <v>0</v>
      </c>
      <c r="J39" s="31">
        <v>0</v>
      </c>
      <c r="K39" s="31">
        <v>0</v>
      </c>
      <c r="L39" s="31">
        <v>0</v>
      </c>
      <c r="M39" s="31">
        <v>0</v>
      </c>
      <c r="N39" s="31">
        <v>0</v>
      </c>
      <c r="O39" s="31">
        <v>0</v>
      </c>
      <c r="P39" s="31">
        <v>0</v>
      </c>
      <c r="Q39" s="31">
        <v>0</v>
      </c>
      <c r="R39" s="31">
        <v>0</v>
      </c>
      <c r="S39" s="31">
        <v>0</v>
      </c>
      <c r="T39" s="31">
        <v>0</v>
      </c>
      <c r="U39" s="31">
        <v>0</v>
      </c>
      <c r="V39" s="31">
        <v>0</v>
      </c>
      <c r="W39" s="31">
        <v>0</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0</v>
      </c>
      <c r="AW39" s="31">
        <v>0</v>
      </c>
      <c r="AX39" s="31">
        <v>0</v>
      </c>
      <c r="AY39" s="31">
        <v>0</v>
      </c>
      <c r="AZ39" s="31">
        <v>294</v>
      </c>
      <c r="BA39" s="31">
        <v>170</v>
      </c>
      <c r="BB39" s="31">
        <v>162</v>
      </c>
      <c r="BC39" s="31">
        <v>178</v>
      </c>
      <c r="BD39" s="31">
        <v>168</v>
      </c>
      <c r="BE39" s="31">
        <v>178</v>
      </c>
      <c r="BF39" s="31">
        <v>190</v>
      </c>
      <c r="BG39" s="31">
        <v>185</v>
      </c>
      <c r="BH39" s="31">
        <v>158</v>
      </c>
      <c r="BI39" s="31">
        <v>165</v>
      </c>
      <c r="BJ39" s="31">
        <v>157</v>
      </c>
      <c r="BK39" s="31">
        <v>142</v>
      </c>
      <c r="BL39" s="31">
        <v>244</v>
      </c>
      <c r="BM39" s="31">
        <v>321</v>
      </c>
      <c r="BN39" s="31">
        <v>234</v>
      </c>
      <c r="BO39" s="31">
        <v>212</v>
      </c>
      <c r="BP39" s="31">
        <v>178</v>
      </c>
      <c r="BQ39" s="31">
        <v>145</v>
      </c>
      <c r="BR39" s="31">
        <v>110</v>
      </c>
      <c r="BS39" s="31">
        <v>99</v>
      </c>
      <c r="BT39" s="31">
        <v>108</v>
      </c>
      <c r="BU39" s="31">
        <v>107</v>
      </c>
      <c r="BV39" s="31">
        <v>109</v>
      </c>
      <c r="BW39" s="31">
        <v>110</v>
      </c>
    </row>
    <row r="40" spans="2:75" s="174" customFormat="1" ht="12.95" customHeight="1" x14ac:dyDescent="0.2">
      <c r="B40" s="190" t="s">
        <v>381</v>
      </c>
      <c r="D40" s="31">
        <v>0</v>
      </c>
      <c r="E40" s="31">
        <v>0</v>
      </c>
      <c r="F40" s="31">
        <v>0</v>
      </c>
      <c r="G40" s="31">
        <v>0</v>
      </c>
      <c r="H40" s="31">
        <v>0</v>
      </c>
      <c r="I40" s="31">
        <v>0</v>
      </c>
      <c r="J40" s="31">
        <v>0</v>
      </c>
      <c r="K40" s="31">
        <v>0</v>
      </c>
      <c r="L40" s="31">
        <v>0</v>
      </c>
      <c r="M40" s="31">
        <v>0</v>
      </c>
      <c r="N40" s="31">
        <v>0</v>
      </c>
      <c r="O40" s="31">
        <v>0</v>
      </c>
      <c r="P40" s="31">
        <v>0</v>
      </c>
      <c r="Q40" s="31">
        <v>0</v>
      </c>
      <c r="R40" s="31">
        <v>0</v>
      </c>
      <c r="S40" s="31">
        <v>0</v>
      </c>
      <c r="T40" s="31">
        <v>0</v>
      </c>
      <c r="U40" s="31">
        <v>0</v>
      </c>
      <c r="V40" s="31">
        <v>0</v>
      </c>
      <c r="W40" s="31">
        <v>0</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1">
        <v>0</v>
      </c>
      <c r="AP40" s="31">
        <v>0</v>
      </c>
      <c r="AQ40" s="31">
        <v>0</v>
      </c>
      <c r="AR40" s="31">
        <v>0</v>
      </c>
      <c r="AS40" s="31">
        <v>0</v>
      </c>
      <c r="AT40" s="31">
        <v>0</v>
      </c>
      <c r="AU40" s="31">
        <v>0</v>
      </c>
      <c r="AV40" s="31">
        <v>0</v>
      </c>
      <c r="AW40" s="31">
        <v>0</v>
      </c>
      <c r="AX40" s="31">
        <v>0</v>
      </c>
      <c r="AY40" s="31">
        <v>0</v>
      </c>
      <c r="AZ40" s="31">
        <v>42</v>
      </c>
      <c r="BA40" s="31">
        <v>25</v>
      </c>
      <c r="BB40" s="31">
        <v>23</v>
      </c>
      <c r="BC40" s="31">
        <v>24</v>
      </c>
      <c r="BD40" s="31">
        <v>21</v>
      </c>
      <c r="BE40" s="31">
        <v>20</v>
      </c>
      <c r="BF40" s="31">
        <v>19</v>
      </c>
      <c r="BG40" s="31">
        <v>18</v>
      </c>
      <c r="BH40" s="31">
        <v>14</v>
      </c>
      <c r="BI40" s="31">
        <v>15</v>
      </c>
      <c r="BJ40" s="31">
        <v>15</v>
      </c>
      <c r="BK40" s="31">
        <v>13</v>
      </c>
      <c r="BL40" s="31">
        <v>21</v>
      </c>
      <c r="BM40" s="31">
        <v>30</v>
      </c>
      <c r="BN40" s="31">
        <v>22</v>
      </c>
      <c r="BO40" s="31">
        <v>19</v>
      </c>
      <c r="BP40" s="31">
        <v>18</v>
      </c>
      <c r="BQ40" s="31">
        <v>14</v>
      </c>
      <c r="BR40" s="31">
        <v>12</v>
      </c>
      <c r="BS40" s="31">
        <v>10</v>
      </c>
      <c r="BT40" s="31">
        <v>11</v>
      </c>
      <c r="BU40" s="31">
        <v>11</v>
      </c>
      <c r="BV40" s="31">
        <v>10</v>
      </c>
      <c r="BW40" s="31">
        <v>10</v>
      </c>
    </row>
    <row r="41" spans="2:75" s="174" customFormat="1" ht="12.95" customHeight="1" x14ac:dyDescent="0.2">
      <c r="B41" s="193" t="s">
        <v>137</v>
      </c>
      <c r="D41" s="31">
        <v>0</v>
      </c>
      <c r="E41" s="31">
        <v>0</v>
      </c>
      <c r="F41" s="31">
        <v>0</v>
      </c>
      <c r="G41" s="31">
        <v>0</v>
      </c>
      <c r="H41" s="31">
        <v>0</v>
      </c>
      <c r="I41" s="31">
        <v>0</v>
      </c>
      <c r="J41" s="31">
        <v>0</v>
      </c>
      <c r="K41" s="31">
        <v>0</v>
      </c>
      <c r="L41" s="31">
        <v>0</v>
      </c>
      <c r="M41" s="31">
        <v>0</v>
      </c>
      <c r="N41" s="31">
        <v>0</v>
      </c>
      <c r="O41" s="31">
        <v>0</v>
      </c>
      <c r="P41" s="31">
        <v>0</v>
      </c>
      <c r="Q41" s="31">
        <v>0</v>
      </c>
      <c r="R41" s="31">
        <v>0</v>
      </c>
      <c r="S41" s="31">
        <v>0</v>
      </c>
      <c r="T41" s="31">
        <v>0</v>
      </c>
      <c r="U41" s="31">
        <v>0</v>
      </c>
      <c r="V41" s="31">
        <v>0</v>
      </c>
      <c r="W41" s="31">
        <v>0</v>
      </c>
      <c r="X41" s="31">
        <v>0</v>
      </c>
      <c r="Y41" s="31">
        <v>0</v>
      </c>
      <c r="Z41" s="31">
        <v>0</v>
      </c>
      <c r="AA41" s="31">
        <v>0</v>
      </c>
      <c r="AB41" s="31">
        <v>0</v>
      </c>
      <c r="AC41" s="31">
        <v>0</v>
      </c>
      <c r="AD41" s="31">
        <v>0</v>
      </c>
      <c r="AE41" s="31">
        <v>0</v>
      </c>
      <c r="AF41" s="31">
        <v>0</v>
      </c>
      <c r="AG41" s="31">
        <v>0</v>
      </c>
      <c r="AH41" s="31">
        <v>0</v>
      </c>
      <c r="AI41" s="31">
        <v>0</v>
      </c>
      <c r="AJ41" s="31">
        <v>0</v>
      </c>
      <c r="AK41" s="31">
        <v>0</v>
      </c>
      <c r="AL41" s="31">
        <v>0</v>
      </c>
      <c r="AM41" s="31">
        <v>0</v>
      </c>
      <c r="AN41" s="31">
        <v>0</v>
      </c>
      <c r="AO41" s="31">
        <v>0</v>
      </c>
      <c r="AP41" s="31">
        <v>0</v>
      </c>
      <c r="AQ41" s="31">
        <v>0</v>
      </c>
      <c r="AR41" s="31">
        <v>0</v>
      </c>
      <c r="AS41" s="31">
        <v>0</v>
      </c>
      <c r="AT41" s="31">
        <v>0</v>
      </c>
      <c r="AU41" s="31">
        <v>0</v>
      </c>
      <c r="AV41" s="31">
        <v>0</v>
      </c>
      <c r="AW41" s="31">
        <v>0</v>
      </c>
      <c r="AX41" s="31">
        <v>0</v>
      </c>
      <c r="AY41" s="31">
        <v>0</v>
      </c>
      <c r="AZ41" s="31">
        <v>1308</v>
      </c>
      <c r="BA41" s="31">
        <v>962</v>
      </c>
      <c r="BB41" s="31">
        <v>846</v>
      </c>
      <c r="BC41" s="31">
        <v>888</v>
      </c>
      <c r="BD41" s="31">
        <v>764</v>
      </c>
      <c r="BE41" s="31">
        <v>666</v>
      </c>
      <c r="BF41" s="31">
        <v>646</v>
      </c>
      <c r="BG41" s="31">
        <v>631</v>
      </c>
      <c r="BH41" s="31">
        <v>588</v>
      </c>
      <c r="BI41" s="31">
        <v>632</v>
      </c>
      <c r="BJ41" s="31">
        <v>691</v>
      </c>
      <c r="BK41" s="31">
        <v>609</v>
      </c>
      <c r="BL41" s="31">
        <v>695</v>
      </c>
      <c r="BM41" s="31">
        <v>1072</v>
      </c>
      <c r="BN41" s="31">
        <v>1069</v>
      </c>
      <c r="BO41" s="31">
        <v>1208</v>
      </c>
      <c r="BP41" s="31">
        <v>1242</v>
      </c>
      <c r="BQ41" s="31">
        <v>1046</v>
      </c>
      <c r="BR41" s="31">
        <v>737</v>
      </c>
      <c r="BS41" s="31">
        <v>637</v>
      </c>
      <c r="BT41" s="31">
        <v>624</v>
      </c>
      <c r="BU41" s="31">
        <v>636</v>
      </c>
      <c r="BV41" s="31">
        <v>645</v>
      </c>
      <c r="BW41" s="31">
        <v>647</v>
      </c>
    </row>
    <row r="42" spans="2:75" s="174" customFormat="1" ht="12.95" customHeight="1" x14ac:dyDescent="0.2">
      <c r="B42" s="190" t="s">
        <v>383</v>
      </c>
      <c r="D42" s="31">
        <v>0</v>
      </c>
      <c r="E42" s="31">
        <v>0</v>
      </c>
      <c r="F42" s="31">
        <v>0</v>
      </c>
      <c r="G42" s="31">
        <v>0</v>
      </c>
      <c r="H42" s="31">
        <v>0</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1">
        <v>0</v>
      </c>
      <c r="AP42" s="31">
        <v>0</v>
      </c>
      <c r="AQ42" s="31">
        <v>0</v>
      </c>
      <c r="AR42" s="31">
        <v>0</v>
      </c>
      <c r="AS42" s="31">
        <v>0</v>
      </c>
      <c r="AT42" s="31">
        <v>0</v>
      </c>
      <c r="AU42" s="31">
        <v>0</v>
      </c>
      <c r="AV42" s="31">
        <v>0</v>
      </c>
      <c r="AW42" s="31">
        <v>0</v>
      </c>
      <c r="AX42" s="31">
        <v>0</v>
      </c>
      <c r="AY42" s="31">
        <v>0</v>
      </c>
      <c r="AZ42" s="31">
        <v>159</v>
      </c>
      <c r="BA42" s="31">
        <v>96</v>
      </c>
      <c r="BB42" s="31">
        <v>79</v>
      </c>
      <c r="BC42" s="31">
        <v>87</v>
      </c>
      <c r="BD42" s="31">
        <v>69</v>
      </c>
      <c r="BE42" s="31">
        <v>67</v>
      </c>
      <c r="BF42" s="31">
        <v>65</v>
      </c>
      <c r="BG42" s="31">
        <v>64</v>
      </c>
      <c r="BH42" s="31">
        <v>59</v>
      </c>
      <c r="BI42" s="31">
        <v>58</v>
      </c>
      <c r="BJ42" s="31">
        <v>64</v>
      </c>
      <c r="BK42" s="31">
        <v>54</v>
      </c>
      <c r="BL42" s="31">
        <v>66</v>
      </c>
      <c r="BM42" s="31">
        <v>114</v>
      </c>
      <c r="BN42" s="31">
        <v>91</v>
      </c>
      <c r="BO42" s="31">
        <v>77</v>
      </c>
      <c r="BP42" s="31">
        <v>69</v>
      </c>
      <c r="BQ42" s="31">
        <v>66</v>
      </c>
      <c r="BR42" s="31">
        <v>53</v>
      </c>
      <c r="BS42" s="31">
        <v>45</v>
      </c>
      <c r="BT42" s="31">
        <v>46</v>
      </c>
      <c r="BU42" s="31">
        <v>48</v>
      </c>
      <c r="BV42" s="31">
        <v>48</v>
      </c>
      <c r="BW42" s="31">
        <v>50</v>
      </c>
    </row>
    <row r="43" spans="2:75" s="174" customFormat="1" ht="26.25" customHeight="1" x14ac:dyDescent="0.2">
      <c r="B43" s="174" t="s">
        <v>151</v>
      </c>
      <c r="D43" s="31">
        <v>0</v>
      </c>
      <c r="E43" s="31">
        <v>0</v>
      </c>
      <c r="F43" s="31">
        <v>0</v>
      </c>
      <c r="G43" s="31">
        <v>0</v>
      </c>
      <c r="H43" s="31">
        <v>0</v>
      </c>
      <c r="I43" s="31">
        <v>0</v>
      </c>
      <c r="J43" s="31">
        <v>0</v>
      </c>
      <c r="K43" s="31">
        <v>0</v>
      </c>
      <c r="L43" s="31">
        <v>0</v>
      </c>
      <c r="M43" s="31">
        <v>0</v>
      </c>
      <c r="N43" s="31">
        <v>0</v>
      </c>
      <c r="O43" s="31">
        <v>0</v>
      </c>
      <c r="P43" s="31">
        <v>0</v>
      </c>
      <c r="Q43" s="31">
        <v>0</v>
      </c>
      <c r="R43" s="31">
        <v>0</v>
      </c>
      <c r="S43" s="31">
        <v>0</v>
      </c>
      <c r="T43" s="31">
        <v>0</v>
      </c>
      <c r="U43" s="31">
        <v>0</v>
      </c>
      <c r="V43" s="31">
        <v>0</v>
      </c>
      <c r="W43" s="31">
        <v>0</v>
      </c>
      <c r="X43" s="31">
        <v>0</v>
      </c>
      <c r="Y43" s="31">
        <v>0</v>
      </c>
      <c r="Z43" s="31">
        <v>0</v>
      </c>
      <c r="AA43" s="31">
        <v>0</v>
      </c>
      <c r="AB43" s="31">
        <v>0</v>
      </c>
      <c r="AC43" s="31">
        <v>0</v>
      </c>
      <c r="AD43" s="31">
        <v>0</v>
      </c>
      <c r="AE43" s="31">
        <v>0</v>
      </c>
      <c r="AF43" s="31">
        <v>0</v>
      </c>
      <c r="AG43" s="31">
        <v>0</v>
      </c>
      <c r="AH43" s="31">
        <v>0</v>
      </c>
      <c r="AI43" s="31">
        <v>0</v>
      </c>
      <c r="AJ43" s="31">
        <v>0</v>
      </c>
      <c r="AK43" s="31">
        <v>0</v>
      </c>
      <c r="AL43" s="31">
        <v>0</v>
      </c>
      <c r="AM43" s="31">
        <v>0</v>
      </c>
      <c r="AN43" s="31">
        <v>0</v>
      </c>
      <c r="AO43" s="31">
        <v>0</v>
      </c>
      <c r="AP43" s="31">
        <v>0</v>
      </c>
      <c r="AQ43" s="31">
        <v>0</v>
      </c>
      <c r="AR43" s="31">
        <v>0</v>
      </c>
      <c r="AS43" s="31">
        <v>0</v>
      </c>
      <c r="AT43" s="31">
        <v>0</v>
      </c>
      <c r="AU43" s="31">
        <v>11</v>
      </c>
      <c r="AV43" s="31">
        <v>13</v>
      </c>
      <c r="AW43" s="31">
        <v>12</v>
      </c>
      <c r="AX43" s="31">
        <v>11</v>
      </c>
      <c r="AY43" s="31">
        <v>13</v>
      </c>
      <c r="AZ43" s="31">
        <v>12</v>
      </c>
      <c r="BA43" s="31">
        <v>11</v>
      </c>
      <c r="BB43" s="31">
        <v>13</v>
      </c>
      <c r="BC43" s="31">
        <v>13</v>
      </c>
      <c r="BD43" s="31">
        <v>15</v>
      </c>
      <c r="BE43" s="31">
        <v>17</v>
      </c>
      <c r="BF43" s="31">
        <v>15</v>
      </c>
      <c r="BG43" s="31">
        <v>22</v>
      </c>
      <c r="BH43" s="31">
        <v>26</v>
      </c>
      <c r="BI43" s="31">
        <v>29</v>
      </c>
      <c r="BJ43" s="31">
        <v>27</v>
      </c>
      <c r="BK43" s="31">
        <v>44</v>
      </c>
      <c r="BL43" s="31">
        <v>54</v>
      </c>
      <c r="BM43" s="31">
        <v>56</v>
      </c>
      <c r="BN43" s="31">
        <v>54</v>
      </c>
      <c r="BO43" s="31">
        <v>57</v>
      </c>
      <c r="BP43" s="31">
        <v>60</v>
      </c>
      <c r="BQ43" s="31">
        <v>58</v>
      </c>
      <c r="BR43" s="31">
        <v>59</v>
      </c>
      <c r="BS43" s="31">
        <v>61</v>
      </c>
      <c r="BT43" s="31">
        <v>61</v>
      </c>
      <c r="BU43" s="31">
        <v>61</v>
      </c>
      <c r="BV43" s="31">
        <v>61</v>
      </c>
      <c r="BW43" s="31">
        <v>61</v>
      </c>
    </row>
    <row r="44" spans="2:75" s="174" customFormat="1" ht="12.95" customHeight="1" x14ac:dyDescent="0.2">
      <c r="B44" s="174" t="s">
        <v>202</v>
      </c>
      <c r="D44" s="189">
        <v>0</v>
      </c>
      <c r="E44" s="189">
        <v>0</v>
      </c>
      <c r="F44" s="189">
        <v>0</v>
      </c>
      <c r="G44" s="189">
        <v>0</v>
      </c>
      <c r="H44" s="189">
        <v>0</v>
      </c>
      <c r="I44" s="189">
        <v>0</v>
      </c>
      <c r="J44" s="189">
        <v>0</v>
      </c>
      <c r="K44" s="189">
        <v>0</v>
      </c>
      <c r="L44" s="189">
        <v>0</v>
      </c>
      <c r="M44" s="189">
        <v>0</v>
      </c>
      <c r="N44" s="189">
        <v>0</v>
      </c>
      <c r="O44" s="189">
        <v>0</v>
      </c>
      <c r="P44" s="189">
        <v>0</v>
      </c>
      <c r="Q44" s="189">
        <v>0</v>
      </c>
      <c r="R44" s="189">
        <v>0</v>
      </c>
      <c r="S44" s="189">
        <v>0</v>
      </c>
      <c r="T44" s="189">
        <v>0</v>
      </c>
      <c r="U44" s="189">
        <v>0</v>
      </c>
      <c r="V44" s="189">
        <v>0</v>
      </c>
      <c r="W44" s="189">
        <v>0</v>
      </c>
      <c r="X44" s="189">
        <v>0</v>
      </c>
      <c r="Y44" s="189">
        <v>0</v>
      </c>
      <c r="Z44" s="189">
        <v>0</v>
      </c>
      <c r="AA44" s="189">
        <v>0</v>
      </c>
      <c r="AB44" s="189">
        <v>0</v>
      </c>
      <c r="AC44" s="189">
        <v>0</v>
      </c>
      <c r="AD44" s="189">
        <v>0</v>
      </c>
      <c r="AE44" s="189">
        <v>0</v>
      </c>
      <c r="AF44" s="189">
        <v>31</v>
      </c>
      <c r="AG44" s="189">
        <v>44</v>
      </c>
      <c r="AH44" s="189">
        <v>61</v>
      </c>
      <c r="AI44" s="189">
        <v>86</v>
      </c>
      <c r="AJ44" s="189">
        <v>114</v>
      </c>
      <c r="AK44" s="189">
        <v>131</v>
      </c>
      <c r="AL44" s="189">
        <v>154</v>
      </c>
      <c r="AM44" s="189">
        <v>185</v>
      </c>
      <c r="AN44" s="189">
        <v>216</v>
      </c>
      <c r="AO44" s="189">
        <v>246</v>
      </c>
      <c r="AP44" s="189">
        <v>275</v>
      </c>
      <c r="AQ44" s="189">
        <v>303</v>
      </c>
      <c r="AR44" s="189">
        <v>325</v>
      </c>
      <c r="AS44" s="189">
        <v>345</v>
      </c>
      <c r="AT44" s="189">
        <v>364</v>
      </c>
      <c r="AU44" s="189">
        <v>387</v>
      </c>
      <c r="AV44" s="189">
        <v>0</v>
      </c>
      <c r="AW44" s="189">
        <v>0</v>
      </c>
      <c r="AX44" s="189">
        <v>0</v>
      </c>
      <c r="AY44" s="189">
        <v>0</v>
      </c>
      <c r="AZ44" s="189">
        <v>0</v>
      </c>
      <c r="BA44" s="189">
        <v>0</v>
      </c>
      <c r="BB44" s="189">
        <v>0</v>
      </c>
      <c r="BC44" s="189">
        <v>0</v>
      </c>
      <c r="BD44" s="189">
        <v>0</v>
      </c>
      <c r="BE44" s="189">
        <v>0</v>
      </c>
      <c r="BF44" s="189">
        <v>0</v>
      </c>
      <c r="BG44" s="189">
        <v>0</v>
      </c>
      <c r="BH44" s="189">
        <v>0</v>
      </c>
      <c r="BI44" s="189">
        <v>0</v>
      </c>
      <c r="BJ44" s="189">
        <v>0</v>
      </c>
      <c r="BK44" s="189">
        <v>0</v>
      </c>
      <c r="BL44" s="189">
        <v>0</v>
      </c>
      <c r="BM44" s="189">
        <v>0</v>
      </c>
      <c r="BN44" s="189">
        <v>0</v>
      </c>
      <c r="BO44" s="189">
        <v>0</v>
      </c>
      <c r="BP44" s="189">
        <v>0</v>
      </c>
      <c r="BQ44" s="189">
        <v>0</v>
      </c>
      <c r="BR44" s="189">
        <v>0</v>
      </c>
      <c r="BS44" s="189">
        <v>0</v>
      </c>
      <c r="BT44" s="189">
        <v>0</v>
      </c>
      <c r="BU44" s="189">
        <v>0</v>
      </c>
      <c r="BV44" s="189">
        <v>0</v>
      </c>
      <c r="BW44" s="189">
        <v>0</v>
      </c>
    </row>
    <row r="45" spans="2:75" s="174" customFormat="1" x14ac:dyDescent="0.2">
      <c r="B45" s="30" t="s">
        <v>160</v>
      </c>
      <c r="D45" s="208">
        <v>0</v>
      </c>
      <c r="E45" s="208">
        <v>0</v>
      </c>
      <c r="F45" s="208">
        <v>0</v>
      </c>
      <c r="G45" s="208">
        <v>0</v>
      </c>
      <c r="H45" s="208">
        <v>0</v>
      </c>
      <c r="I45" s="208">
        <v>0</v>
      </c>
      <c r="J45" s="208">
        <v>0</v>
      </c>
      <c r="K45" s="208">
        <v>0</v>
      </c>
      <c r="L45" s="208">
        <v>0</v>
      </c>
      <c r="M45" s="208">
        <v>0</v>
      </c>
      <c r="N45" s="208">
        <v>0</v>
      </c>
      <c r="O45" s="208">
        <v>0</v>
      </c>
      <c r="P45" s="208">
        <v>0</v>
      </c>
      <c r="Q45" s="208">
        <v>0</v>
      </c>
      <c r="R45" s="208">
        <v>0</v>
      </c>
      <c r="S45" s="208">
        <v>0</v>
      </c>
      <c r="T45" s="208">
        <v>0</v>
      </c>
      <c r="U45" s="208">
        <v>0</v>
      </c>
      <c r="V45" s="208">
        <v>0</v>
      </c>
      <c r="W45" s="208">
        <v>0</v>
      </c>
      <c r="X45" s="208">
        <v>0</v>
      </c>
      <c r="Y45" s="208">
        <v>0</v>
      </c>
      <c r="Z45" s="208">
        <v>0</v>
      </c>
      <c r="AA45" s="208">
        <v>0</v>
      </c>
      <c r="AB45" s="208">
        <v>0</v>
      </c>
      <c r="AC45" s="208">
        <v>0</v>
      </c>
      <c r="AD45" s="208">
        <v>0</v>
      </c>
      <c r="AE45" s="208">
        <v>0</v>
      </c>
      <c r="AF45" s="208">
        <v>0</v>
      </c>
      <c r="AG45" s="208">
        <v>0</v>
      </c>
      <c r="AH45" s="208">
        <v>0</v>
      </c>
      <c r="AI45" s="208">
        <v>0</v>
      </c>
      <c r="AJ45" s="208">
        <v>0</v>
      </c>
      <c r="AK45" s="208">
        <v>0</v>
      </c>
      <c r="AL45" s="208">
        <v>0</v>
      </c>
      <c r="AM45" s="208">
        <v>0</v>
      </c>
      <c r="AN45" s="208">
        <v>0</v>
      </c>
      <c r="AO45" s="208">
        <v>0</v>
      </c>
      <c r="AP45" s="208">
        <v>0</v>
      </c>
      <c r="AQ45" s="208">
        <v>0</v>
      </c>
      <c r="AR45" s="208">
        <v>0</v>
      </c>
      <c r="AS45" s="208">
        <v>0</v>
      </c>
      <c r="AT45" s="208">
        <v>0</v>
      </c>
      <c r="AU45" s="208">
        <v>0</v>
      </c>
      <c r="AV45" s="208">
        <v>0</v>
      </c>
      <c r="AW45" s="208">
        <v>0</v>
      </c>
      <c r="AX45" s="208">
        <v>0</v>
      </c>
      <c r="AY45" s="208">
        <v>0</v>
      </c>
      <c r="AZ45" s="208">
        <v>0</v>
      </c>
      <c r="BA45" s="208">
        <v>0</v>
      </c>
      <c r="BB45" s="208">
        <v>0</v>
      </c>
      <c r="BC45" s="208">
        <v>0</v>
      </c>
      <c r="BD45" s="208">
        <v>0</v>
      </c>
      <c r="BE45" s="208">
        <v>0</v>
      </c>
      <c r="BF45" s="208">
        <v>0</v>
      </c>
      <c r="BG45" s="208">
        <v>0</v>
      </c>
      <c r="BH45" s="208">
        <v>0</v>
      </c>
      <c r="BI45" s="208">
        <v>0</v>
      </c>
      <c r="BJ45" s="208">
        <v>0</v>
      </c>
      <c r="BK45" s="208">
        <v>0</v>
      </c>
      <c r="BL45" s="208">
        <v>0</v>
      </c>
      <c r="BM45" s="208">
        <v>0</v>
      </c>
      <c r="BN45" s="208">
        <v>0</v>
      </c>
      <c r="BO45" s="208">
        <v>0</v>
      </c>
      <c r="BP45" s="208">
        <v>0</v>
      </c>
      <c r="BQ45" s="208">
        <v>12</v>
      </c>
      <c r="BR45" s="208">
        <v>282</v>
      </c>
      <c r="BS45" s="208">
        <v>526</v>
      </c>
      <c r="BT45" s="208">
        <v>961</v>
      </c>
      <c r="BU45" s="208">
        <v>1492</v>
      </c>
      <c r="BV45" s="208">
        <v>1698</v>
      </c>
      <c r="BW45" s="208">
        <v>1749</v>
      </c>
    </row>
    <row r="46" spans="2:75" s="174" customFormat="1" ht="12.95" customHeight="1" x14ac:dyDescent="0.2">
      <c r="B46" s="190" t="s">
        <v>377</v>
      </c>
      <c r="D46" s="208">
        <v>0</v>
      </c>
      <c r="E46" s="208">
        <v>0</v>
      </c>
      <c r="F46" s="208">
        <v>0</v>
      </c>
      <c r="G46" s="208">
        <v>0</v>
      </c>
      <c r="H46" s="208">
        <v>0</v>
      </c>
      <c r="I46" s="208">
        <v>0</v>
      </c>
      <c r="J46" s="208">
        <v>0</v>
      </c>
      <c r="K46" s="208">
        <v>0</v>
      </c>
      <c r="L46" s="208">
        <v>0</v>
      </c>
      <c r="M46" s="208">
        <v>0</v>
      </c>
      <c r="N46" s="208">
        <v>0</v>
      </c>
      <c r="O46" s="208">
        <v>0</v>
      </c>
      <c r="P46" s="208">
        <v>0</v>
      </c>
      <c r="Q46" s="208">
        <v>0</v>
      </c>
      <c r="R46" s="208">
        <v>0</v>
      </c>
      <c r="S46" s="208">
        <v>0</v>
      </c>
      <c r="T46" s="208">
        <v>0</v>
      </c>
      <c r="U46" s="208">
        <v>0</v>
      </c>
      <c r="V46" s="208">
        <v>0</v>
      </c>
      <c r="W46" s="208">
        <v>0</v>
      </c>
      <c r="X46" s="208">
        <v>0</v>
      </c>
      <c r="Y46" s="208">
        <v>0</v>
      </c>
      <c r="Z46" s="208">
        <v>0</v>
      </c>
      <c r="AA46" s="208">
        <v>0</v>
      </c>
      <c r="AB46" s="208">
        <v>0</v>
      </c>
      <c r="AC46" s="208">
        <v>0</v>
      </c>
      <c r="AD46" s="208">
        <v>0</v>
      </c>
      <c r="AE46" s="208">
        <v>0</v>
      </c>
      <c r="AF46" s="208">
        <v>0</v>
      </c>
      <c r="AG46" s="208">
        <v>0</v>
      </c>
      <c r="AH46" s="208">
        <v>0</v>
      </c>
      <c r="AI46" s="208">
        <v>0</v>
      </c>
      <c r="AJ46" s="208">
        <v>0</v>
      </c>
      <c r="AK46" s="208">
        <v>0</v>
      </c>
      <c r="AL46" s="208">
        <v>0</v>
      </c>
      <c r="AM46" s="208">
        <v>0</v>
      </c>
      <c r="AN46" s="208">
        <v>0</v>
      </c>
      <c r="AO46" s="208">
        <v>0</v>
      </c>
      <c r="AP46" s="208">
        <v>0</v>
      </c>
      <c r="AQ46" s="208">
        <v>0</v>
      </c>
      <c r="AR46" s="208">
        <v>0</v>
      </c>
      <c r="AS46" s="208">
        <v>0</v>
      </c>
      <c r="AT46" s="208">
        <v>0</v>
      </c>
      <c r="AU46" s="208">
        <v>0</v>
      </c>
      <c r="AV46" s="208">
        <v>0</v>
      </c>
      <c r="AW46" s="208">
        <v>0</v>
      </c>
      <c r="AX46" s="208">
        <v>0</v>
      </c>
      <c r="AY46" s="208">
        <v>0</v>
      </c>
      <c r="AZ46" s="208">
        <v>0</v>
      </c>
      <c r="BA46" s="208">
        <v>0</v>
      </c>
      <c r="BB46" s="208">
        <v>0</v>
      </c>
      <c r="BC46" s="208">
        <v>0</v>
      </c>
      <c r="BD46" s="208">
        <v>0</v>
      </c>
      <c r="BE46" s="208">
        <v>0</v>
      </c>
      <c r="BF46" s="208">
        <v>0</v>
      </c>
      <c r="BG46" s="208">
        <v>0</v>
      </c>
      <c r="BH46" s="208">
        <v>0</v>
      </c>
      <c r="BI46" s="208">
        <v>0</v>
      </c>
      <c r="BJ46" s="208">
        <v>0</v>
      </c>
      <c r="BK46" s="208">
        <v>0</v>
      </c>
      <c r="BL46" s="208">
        <v>0</v>
      </c>
      <c r="BM46" s="208">
        <v>0</v>
      </c>
      <c r="BN46" s="208">
        <v>0</v>
      </c>
      <c r="BO46" s="208">
        <v>0</v>
      </c>
      <c r="BP46" s="208">
        <v>0</v>
      </c>
      <c r="BQ46" s="208">
        <v>12</v>
      </c>
      <c r="BR46" s="208">
        <v>280</v>
      </c>
      <c r="BS46" s="208">
        <v>520</v>
      </c>
      <c r="BT46" s="208">
        <v>951</v>
      </c>
      <c r="BU46" s="208">
        <v>1476</v>
      </c>
      <c r="BV46" s="208">
        <v>1681</v>
      </c>
      <c r="BW46" s="208">
        <v>1730</v>
      </c>
    </row>
    <row r="47" spans="2:75" s="174" customFormat="1" ht="12.95" customHeight="1" x14ac:dyDescent="0.2">
      <c r="B47" s="190" t="s">
        <v>378</v>
      </c>
      <c r="D47" s="208">
        <v>0</v>
      </c>
      <c r="E47" s="208">
        <v>0</v>
      </c>
      <c r="F47" s="208">
        <v>0</v>
      </c>
      <c r="G47" s="208">
        <v>0</v>
      </c>
      <c r="H47" s="208">
        <v>0</v>
      </c>
      <c r="I47" s="208">
        <v>0</v>
      </c>
      <c r="J47" s="208">
        <v>0</v>
      </c>
      <c r="K47" s="208">
        <v>0</v>
      </c>
      <c r="L47" s="208">
        <v>0</v>
      </c>
      <c r="M47" s="208">
        <v>0</v>
      </c>
      <c r="N47" s="208">
        <v>0</v>
      </c>
      <c r="O47" s="208">
        <v>0</v>
      </c>
      <c r="P47" s="208">
        <v>0</v>
      </c>
      <c r="Q47" s="208">
        <v>0</v>
      </c>
      <c r="R47" s="208">
        <v>0</v>
      </c>
      <c r="S47" s="208">
        <v>0</v>
      </c>
      <c r="T47" s="208">
        <v>0</v>
      </c>
      <c r="U47" s="208">
        <v>0</v>
      </c>
      <c r="V47" s="208">
        <v>0</v>
      </c>
      <c r="W47" s="208">
        <v>0</v>
      </c>
      <c r="X47" s="208">
        <v>0</v>
      </c>
      <c r="Y47" s="208">
        <v>0</v>
      </c>
      <c r="Z47" s="208">
        <v>0</v>
      </c>
      <c r="AA47" s="208">
        <v>0</v>
      </c>
      <c r="AB47" s="208">
        <v>0</v>
      </c>
      <c r="AC47" s="208">
        <v>0</v>
      </c>
      <c r="AD47" s="208">
        <v>0</v>
      </c>
      <c r="AE47" s="208">
        <v>0</v>
      </c>
      <c r="AF47" s="208">
        <v>0</v>
      </c>
      <c r="AG47" s="208">
        <v>0</v>
      </c>
      <c r="AH47" s="208">
        <v>0</v>
      </c>
      <c r="AI47" s="208">
        <v>0</v>
      </c>
      <c r="AJ47" s="208">
        <v>0</v>
      </c>
      <c r="AK47" s="208">
        <v>0</v>
      </c>
      <c r="AL47" s="208">
        <v>0</v>
      </c>
      <c r="AM47" s="208">
        <v>0</v>
      </c>
      <c r="AN47" s="208">
        <v>0</v>
      </c>
      <c r="AO47" s="208">
        <v>0</v>
      </c>
      <c r="AP47" s="208">
        <v>0</v>
      </c>
      <c r="AQ47" s="208">
        <v>0</v>
      </c>
      <c r="AR47" s="208">
        <v>0</v>
      </c>
      <c r="AS47" s="208">
        <v>0</v>
      </c>
      <c r="AT47" s="208">
        <v>0</v>
      </c>
      <c r="AU47" s="208">
        <v>0</v>
      </c>
      <c r="AV47" s="208">
        <v>0</v>
      </c>
      <c r="AW47" s="208">
        <v>0</v>
      </c>
      <c r="AX47" s="208">
        <v>0</v>
      </c>
      <c r="AY47" s="208">
        <v>0</v>
      </c>
      <c r="AZ47" s="208">
        <v>0</v>
      </c>
      <c r="BA47" s="208">
        <v>0</v>
      </c>
      <c r="BB47" s="208">
        <v>0</v>
      </c>
      <c r="BC47" s="208">
        <v>0</v>
      </c>
      <c r="BD47" s="208">
        <v>0</v>
      </c>
      <c r="BE47" s="208">
        <v>0</v>
      </c>
      <c r="BF47" s="208">
        <v>0</v>
      </c>
      <c r="BG47" s="208">
        <v>0</v>
      </c>
      <c r="BH47" s="208">
        <v>0</v>
      </c>
      <c r="BI47" s="208">
        <v>0</v>
      </c>
      <c r="BJ47" s="208">
        <v>0</v>
      </c>
      <c r="BK47" s="208">
        <v>0</v>
      </c>
      <c r="BL47" s="208">
        <v>0</v>
      </c>
      <c r="BM47" s="208">
        <v>0</v>
      </c>
      <c r="BN47" s="208">
        <v>0</v>
      </c>
      <c r="BO47" s="208">
        <v>0</v>
      </c>
      <c r="BP47" s="208">
        <v>0</v>
      </c>
      <c r="BQ47" s="208">
        <v>0</v>
      </c>
      <c r="BR47" s="208">
        <v>3</v>
      </c>
      <c r="BS47" s="208">
        <v>5</v>
      </c>
      <c r="BT47" s="208">
        <v>10</v>
      </c>
      <c r="BU47" s="208">
        <v>16</v>
      </c>
      <c r="BV47" s="208">
        <v>17</v>
      </c>
      <c r="BW47" s="208">
        <v>20</v>
      </c>
    </row>
    <row r="48" spans="2:75" s="174" customFormat="1" ht="26.25" customHeight="1" x14ac:dyDescent="0.2">
      <c r="B48" s="174" t="s">
        <v>164</v>
      </c>
      <c r="C48" s="192"/>
      <c r="D48" s="208">
        <v>0</v>
      </c>
      <c r="E48" s="208">
        <v>0</v>
      </c>
      <c r="F48" s="208">
        <v>0</v>
      </c>
      <c r="G48" s="208">
        <v>0</v>
      </c>
      <c r="H48" s="208">
        <v>0</v>
      </c>
      <c r="I48" s="208">
        <v>0</v>
      </c>
      <c r="J48" s="208">
        <v>0</v>
      </c>
      <c r="K48" s="208">
        <v>0</v>
      </c>
      <c r="L48" s="208">
        <v>0</v>
      </c>
      <c r="M48" s="208">
        <v>0</v>
      </c>
      <c r="N48" s="208">
        <v>0</v>
      </c>
      <c r="O48" s="208">
        <v>0</v>
      </c>
      <c r="P48" s="208">
        <v>0</v>
      </c>
      <c r="Q48" s="208">
        <v>0</v>
      </c>
      <c r="R48" s="208">
        <v>0</v>
      </c>
      <c r="S48" s="208">
        <v>0</v>
      </c>
      <c r="T48" s="208">
        <v>0</v>
      </c>
      <c r="U48" s="208">
        <v>0</v>
      </c>
      <c r="V48" s="208">
        <v>0</v>
      </c>
      <c r="W48" s="208">
        <v>0</v>
      </c>
      <c r="X48" s="208">
        <v>0</v>
      </c>
      <c r="Y48" s="208">
        <v>0</v>
      </c>
      <c r="Z48" s="208">
        <v>0</v>
      </c>
      <c r="AA48" s="208">
        <v>0</v>
      </c>
      <c r="AB48" s="208">
        <v>0</v>
      </c>
      <c r="AC48" s="208">
        <v>0</v>
      </c>
      <c r="AD48" s="208">
        <v>0</v>
      </c>
      <c r="AE48" s="208">
        <v>0</v>
      </c>
      <c r="AF48" s="208">
        <v>100</v>
      </c>
      <c r="AG48" s="208">
        <v>103</v>
      </c>
      <c r="AH48" s="208">
        <v>110</v>
      </c>
      <c r="AI48" s="208">
        <v>143</v>
      </c>
      <c r="AJ48" s="208">
        <v>164</v>
      </c>
      <c r="AK48" s="208">
        <v>169</v>
      </c>
      <c r="AL48" s="208">
        <v>177</v>
      </c>
      <c r="AM48" s="208">
        <v>188</v>
      </c>
      <c r="AN48" s="208">
        <v>212</v>
      </c>
      <c r="AO48" s="208">
        <v>227</v>
      </c>
      <c r="AP48" s="208">
        <v>228</v>
      </c>
      <c r="AQ48" s="208">
        <v>228</v>
      </c>
      <c r="AR48" s="208">
        <v>233</v>
      </c>
      <c r="AS48" s="208">
        <v>240</v>
      </c>
      <c r="AT48" s="208">
        <v>247</v>
      </c>
      <c r="AU48" s="208">
        <v>257</v>
      </c>
      <c r="AV48" s="208">
        <v>265</v>
      </c>
      <c r="AW48" s="208">
        <v>273</v>
      </c>
      <c r="AX48" s="208">
        <v>289</v>
      </c>
      <c r="AY48" s="208">
        <v>308</v>
      </c>
      <c r="AZ48" s="208">
        <v>328</v>
      </c>
      <c r="BA48" s="208">
        <v>339</v>
      </c>
      <c r="BB48" s="208">
        <v>338</v>
      </c>
      <c r="BC48" s="208">
        <v>337</v>
      </c>
      <c r="BD48" s="208">
        <v>336</v>
      </c>
      <c r="BE48" s="208">
        <v>326</v>
      </c>
      <c r="BF48" s="208">
        <v>289</v>
      </c>
      <c r="BG48" s="208">
        <v>274</v>
      </c>
      <c r="BH48" s="208">
        <v>260</v>
      </c>
      <c r="BI48" s="208">
        <v>246</v>
      </c>
      <c r="BJ48" s="208">
        <v>234</v>
      </c>
      <c r="BK48" s="208">
        <v>221</v>
      </c>
      <c r="BL48" s="208">
        <v>210</v>
      </c>
      <c r="BM48" s="208">
        <v>200</v>
      </c>
      <c r="BN48" s="208">
        <v>191</v>
      </c>
      <c r="BO48" s="208">
        <v>184</v>
      </c>
      <c r="BP48" s="208">
        <v>177</v>
      </c>
      <c r="BQ48" s="208">
        <v>167</v>
      </c>
      <c r="BR48" s="208">
        <v>138</v>
      </c>
      <c r="BS48" s="208">
        <v>83</v>
      </c>
      <c r="BT48" s="208">
        <v>17</v>
      </c>
      <c r="BU48" s="208">
        <v>0</v>
      </c>
      <c r="BV48" s="208">
        <v>0</v>
      </c>
      <c r="BW48" s="208">
        <v>0</v>
      </c>
    </row>
    <row r="49" spans="2:75" s="174" customFormat="1" ht="12.75" customHeight="1" x14ac:dyDescent="0.2">
      <c r="B49" s="174" t="s">
        <v>169</v>
      </c>
      <c r="D49" s="208">
        <v>0</v>
      </c>
      <c r="E49" s="208">
        <v>0</v>
      </c>
      <c r="F49" s="208">
        <v>0</v>
      </c>
      <c r="G49" s="208">
        <v>0</v>
      </c>
      <c r="H49" s="208">
        <v>0</v>
      </c>
      <c r="I49" s="208">
        <v>0</v>
      </c>
      <c r="J49" s="208">
        <v>0</v>
      </c>
      <c r="K49" s="208">
        <v>0</v>
      </c>
      <c r="L49" s="208">
        <v>0</v>
      </c>
      <c r="M49" s="208">
        <v>0</v>
      </c>
      <c r="N49" s="208">
        <v>0</v>
      </c>
      <c r="O49" s="208">
        <v>0</v>
      </c>
      <c r="P49" s="208">
        <v>0</v>
      </c>
      <c r="Q49" s="208">
        <v>0</v>
      </c>
      <c r="R49" s="208">
        <v>0</v>
      </c>
      <c r="S49" s="208">
        <v>0</v>
      </c>
      <c r="T49" s="208">
        <v>0</v>
      </c>
      <c r="U49" s="208">
        <v>0</v>
      </c>
      <c r="V49" s="208">
        <v>0</v>
      </c>
      <c r="W49" s="208">
        <v>0</v>
      </c>
      <c r="X49" s="208">
        <v>0</v>
      </c>
      <c r="Y49" s="208">
        <v>0</v>
      </c>
      <c r="Z49" s="208">
        <v>0</v>
      </c>
      <c r="AA49" s="208">
        <v>0</v>
      </c>
      <c r="AB49" s="208">
        <v>0</v>
      </c>
      <c r="AC49" s="208">
        <v>0</v>
      </c>
      <c r="AD49" s="208">
        <v>0</v>
      </c>
      <c r="AE49" s="208">
        <v>0</v>
      </c>
      <c r="AF49" s="208">
        <v>0</v>
      </c>
      <c r="AG49" s="208">
        <v>0</v>
      </c>
      <c r="AH49" s="208">
        <v>0</v>
      </c>
      <c r="AI49" s="208">
        <v>0</v>
      </c>
      <c r="AJ49" s="208">
        <v>0</v>
      </c>
      <c r="AK49" s="208">
        <v>0</v>
      </c>
      <c r="AL49" s="208">
        <v>0</v>
      </c>
      <c r="AM49" s="208">
        <v>0</v>
      </c>
      <c r="AN49" s="208">
        <v>0</v>
      </c>
      <c r="AO49" s="208">
        <v>0</v>
      </c>
      <c r="AP49" s="208">
        <v>0</v>
      </c>
      <c r="AQ49" s="208">
        <v>0</v>
      </c>
      <c r="AR49" s="208">
        <v>0</v>
      </c>
      <c r="AS49" s="208">
        <v>0</v>
      </c>
      <c r="AT49" s="208">
        <v>0</v>
      </c>
      <c r="AU49" s="208">
        <v>0</v>
      </c>
      <c r="AV49" s="208">
        <v>0</v>
      </c>
      <c r="AW49" s="208">
        <v>0</v>
      </c>
      <c r="AX49" s="208">
        <v>0</v>
      </c>
      <c r="AY49" s="208">
        <v>0</v>
      </c>
      <c r="AZ49" s="208">
        <v>0</v>
      </c>
      <c r="BA49" s="208">
        <v>0</v>
      </c>
      <c r="BB49" s="208">
        <v>0</v>
      </c>
      <c r="BC49" s="208">
        <v>0</v>
      </c>
      <c r="BD49" s="208">
        <v>80</v>
      </c>
      <c r="BE49" s="208">
        <v>82</v>
      </c>
      <c r="BF49" s="208">
        <v>86</v>
      </c>
      <c r="BG49" s="208">
        <v>104</v>
      </c>
      <c r="BH49" s="208">
        <v>137</v>
      </c>
      <c r="BI49" s="208">
        <v>154</v>
      </c>
      <c r="BJ49" s="208">
        <v>154</v>
      </c>
      <c r="BK49" s="208">
        <v>197</v>
      </c>
      <c r="BL49" s="208">
        <v>248</v>
      </c>
      <c r="BM49" s="208">
        <v>253</v>
      </c>
      <c r="BN49" s="208">
        <v>274</v>
      </c>
      <c r="BO49" s="208">
        <v>273</v>
      </c>
      <c r="BP49" s="208">
        <v>276</v>
      </c>
      <c r="BQ49" s="208">
        <v>278</v>
      </c>
      <c r="BR49" s="208">
        <v>281</v>
      </c>
      <c r="BS49" s="208">
        <v>283</v>
      </c>
      <c r="BT49" s="208">
        <v>285</v>
      </c>
      <c r="BU49" s="208">
        <v>287</v>
      </c>
      <c r="BV49" s="208">
        <v>287</v>
      </c>
      <c r="BW49" s="208">
        <v>288</v>
      </c>
    </row>
    <row r="50" spans="2:75" s="189" customFormat="1" x14ac:dyDescent="0.2">
      <c r="B50" s="174" t="s">
        <v>172</v>
      </c>
      <c r="D50" s="189">
        <v>0</v>
      </c>
      <c r="E50" s="189">
        <v>0</v>
      </c>
      <c r="F50" s="189">
        <v>0</v>
      </c>
      <c r="G50" s="189">
        <v>0</v>
      </c>
      <c r="H50" s="189">
        <v>0</v>
      </c>
      <c r="I50" s="189">
        <v>0</v>
      </c>
      <c r="J50" s="189">
        <v>0</v>
      </c>
      <c r="K50" s="189">
        <v>0</v>
      </c>
      <c r="L50" s="189">
        <v>0</v>
      </c>
      <c r="M50" s="189">
        <v>0</v>
      </c>
      <c r="N50" s="189">
        <v>0</v>
      </c>
      <c r="O50" s="189">
        <v>0</v>
      </c>
      <c r="P50" s="189">
        <v>0</v>
      </c>
      <c r="Q50" s="189">
        <v>0</v>
      </c>
      <c r="R50" s="189">
        <v>0</v>
      </c>
      <c r="S50" s="189">
        <v>0</v>
      </c>
      <c r="T50" s="189">
        <v>0</v>
      </c>
      <c r="U50" s="189">
        <v>0</v>
      </c>
      <c r="V50" s="189">
        <v>0</v>
      </c>
      <c r="W50" s="189">
        <v>0</v>
      </c>
      <c r="X50" s="189">
        <v>0</v>
      </c>
      <c r="Y50" s="189">
        <v>0</v>
      </c>
      <c r="Z50" s="189">
        <v>0</v>
      </c>
      <c r="AA50" s="189">
        <v>0</v>
      </c>
      <c r="AB50" s="189">
        <v>0</v>
      </c>
      <c r="AC50" s="189">
        <v>0</v>
      </c>
      <c r="AD50" s="189">
        <v>0</v>
      </c>
      <c r="AE50" s="189">
        <v>0</v>
      </c>
      <c r="AF50" s="189">
        <v>572</v>
      </c>
      <c r="AG50" s="189">
        <v>552</v>
      </c>
      <c r="AH50" s="189">
        <v>503</v>
      </c>
      <c r="AI50" s="189">
        <v>461</v>
      </c>
      <c r="AJ50" s="189">
        <v>823</v>
      </c>
      <c r="AK50" s="189">
        <v>901</v>
      </c>
      <c r="AL50" s="189">
        <v>978</v>
      </c>
      <c r="AM50" s="189">
        <v>925</v>
      </c>
      <c r="AN50" s="189">
        <v>913</v>
      </c>
      <c r="AO50" s="189">
        <v>886</v>
      </c>
      <c r="AP50" s="189">
        <v>924</v>
      </c>
      <c r="AQ50" s="189">
        <v>716</v>
      </c>
      <c r="AR50" s="189">
        <v>546</v>
      </c>
      <c r="AS50" s="189">
        <v>319</v>
      </c>
      <c r="AT50" s="189">
        <v>328</v>
      </c>
      <c r="AU50" s="189">
        <v>603</v>
      </c>
      <c r="AV50" s="189">
        <v>660</v>
      </c>
      <c r="AW50" s="189">
        <v>609</v>
      </c>
      <c r="AX50" s="189">
        <v>487</v>
      </c>
      <c r="AY50" s="189">
        <v>395</v>
      </c>
      <c r="AZ50" s="189">
        <v>377</v>
      </c>
      <c r="BA50" s="189">
        <v>0</v>
      </c>
      <c r="BB50" s="189">
        <v>0</v>
      </c>
      <c r="BC50" s="189">
        <v>0</v>
      </c>
      <c r="BD50" s="189">
        <v>0</v>
      </c>
      <c r="BE50" s="189">
        <v>0</v>
      </c>
      <c r="BF50" s="189">
        <v>0</v>
      </c>
      <c r="BG50" s="189">
        <v>0</v>
      </c>
      <c r="BH50" s="189">
        <v>0</v>
      </c>
      <c r="BI50" s="189">
        <v>0</v>
      </c>
      <c r="BJ50" s="189">
        <v>0</v>
      </c>
      <c r="BK50" s="189">
        <v>0</v>
      </c>
      <c r="BL50" s="189">
        <v>0</v>
      </c>
      <c r="BM50" s="189">
        <v>0</v>
      </c>
      <c r="BN50" s="189">
        <v>0</v>
      </c>
      <c r="BO50" s="189">
        <v>0</v>
      </c>
      <c r="BP50" s="189">
        <v>0</v>
      </c>
      <c r="BQ50" s="189">
        <v>0</v>
      </c>
      <c r="BR50" s="189">
        <v>0</v>
      </c>
      <c r="BS50" s="189">
        <v>0</v>
      </c>
      <c r="BT50" s="189">
        <v>0</v>
      </c>
      <c r="BU50" s="189">
        <v>0</v>
      </c>
      <c r="BV50" s="189">
        <v>0</v>
      </c>
      <c r="BW50" s="189">
        <v>0</v>
      </c>
    </row>
    <row r="51" spans="2:75" s="174" customFormat="1" ht="26.1" customHeight="1" x14ac:dyDescent="0.2">
      <c r="B51" s="198" t="s">
        <v>393</v>
      </c>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209"/>
      <c r="BU51" s="209"/>
      <c r="BV51" s="209"/>
      <c r="BW51" s="209"/>
    </row>
    <row r="52" spans="2:75" s="174" customFormat="1" ht="12.95" customHeight="1" x14ac:dyDescent="0.2">
      <c r="B52" s="192" t="s">
        <v>124</v>
      </c>
      <c r="C52" s="192"/>
      <c r="D52" s="189">
        <v>0</v>
      </c>
      <c r="E52" s="189">
        <v>0</v>
      </c>
      <c r="F52" s="189">
        <v>0</v>
      </c>
      <c r="G52" s="189">
        <v>0</v>
      </c>
      <c r="H52" s="189">
        <v>0</v>
      </c>
      <c r="I52" s="189">
        <v>0</v>
      </c>
      <c r="J52" s="189">
        <v>0</v>
      </c>
      <c r="K52" s="189">
        <v>0</v>
      </c>
      <c r="L52" s="189">
        <v>0</v>
      </c>
      <c r="M52" s="189">
        <v>0</v>
      </c>
      <c r="N52" s="189">
        <v>0</v>
      </c>
      <c r="O52" s="189">
        <v>0</v>
      </c>
      <c r="P52" s="189">
        <v>0</v>
      </c>
      <c r="Q52" s="189">
        <v>0</v>
      </c>
      <c r="R52" s="189">
        <v>0</v>
      </c>
      <c r="S52" s="189">
        <v>0</v>
      </c>
      <c r="T52" s="189">
        <v>0</v>
      </c>
      <c r="U52" s="189">
        <v>0</v>
      </c>
      <c r="V52" s="189">
        <v>0</v>
      </c>
      <c r="W52" s="189">
        <v>0</v>
      </c>
      <c r="X52" s="189">
        <v>0</v>
      </c>
      <c r="Y52" s="189">
        <v>0</v>
      </c>
      <c r="Z52" s="189">
        <v>0</v>
      </c>
      <c r="AA52" s="189">
        <v>0</v>
      </c>
      <c r="AB52" s="189">
        <v>0</v>
      </c>
      <c r="AC52" s="189">
        <v>0</v>
      </c>
      <c r="AD52" s="189">
        <v>0</v>
      </c>
      <c r="AE52" s="189">
        <v>0</v>
      </c>
      <c r="AF52" s="189">
        <v>0</v>
      </c>
      <c r="AG52" s="189">
        <v>0</v>
      </c>
      <c r="AH52" s="189">
        <v>0</v>
      </c>
      <c r="AI52" s="189">
        <v>0</v>
      </c>
      <c r="AJ52" s="189">
        <v>0</v>
      </c>
      <c r="AK52" s="189">
        <v>0</v>
      </c>
      <c r="AL52" s="189">
        <v>0</v>
      </c>
      <c r="AM52" s="189">
        <v>0</v>
      </c>
      <c r="AN52" s="189">
        <v>0</v>
      </c>
      <c r="AO52" s="189">
        <v>0</v>
      </c>
      <c r="AP52" s="189">
        <v>0</v>
      </c>
      <c r="AQ52" s="189">
        <v>0</v>
      </c>
      <c r="AR52" s="189">
        <v>0</v>
      </c>
      <c r="AS52" s="189">
        <v>0</v>
      </c>
      <c r="AT52" s="189">
        <v>0</v>
      </c>
      <c r="AU52" s="189">
        <v>0</v>
      </c>
      <c r="AV52" s="189">
        <v>0</v>
      </c>
      <c r="AW52" s="189">
        <v>0</v>
      </c>
      <c r="AX52" s="189">
        <v>0</v>
      </c>
      <c r="AY52" s="189">
        <v>1268</v>
      </c>
      <c r="AZ52" s="189">
        <v>1298</v>
      </c>
      <c r="BA52" s="189">
        <v>1365</v>
      </c>
      <c r="BB52" s="189">
        <v>1404</v>
      </c>
      <c r="BC52" s="189">
        <v>1434</v>
      </c>
      <c r="BD52" s="189">
        <v>1464</v>
      </c>
      <c r="BE52" s="189">
        <v>1495</v>
      </c>
      <c r="BF52" s="189">
        <v>1510</v>
      </c>
      <c r="BG52" s="189">
        <v>1547</v>
      </c>
      <c r="BH52" s="189">
        <v>1589</v>
      </c>
      <c r="BI52" s="189">
        <v>1629</v>
      </c>
      <c r="BJ52" s="189">
        <v>1666</v>
      </c>
      <c r="BK52" s="189">
        <v>1700</v>
      </c>
      <c r="BL52" s="189">
        <v>1737</v>
      </c>
      <c r="BM52" s="189">
        <v>1776</v>
      </c>
      <c r="BN52" s="189">
        <v>1782</v>
      </c>
      <c r="BO52" s="189">
        <v>1756</v>
      </c>
      <c r="BP52" s="189">
        <v>1710</v>
      </c>
      <c r="BQ52" s="189">
        <v>1642</v>
      </c>
      <c r="BR52" s="189">
        <v>1623</v>
      </c>
      <c r="BS52" s="189">
        <v>1614</v>
      </c>
      <c r="BT52" s="189">
        <v>1612</v>
      </c>
      <c r="BU52" s="189">
        <v>1616</v>
      </c>
      <c r="BV52" s="189">
        <v>1624</v>
      </c>
      <c r="BW52" s="189">
        <v>1637</v>
      </c>
    </row>
    <row r="53" spans="2:75" s="174" customFormat="1" ht="12.95" customHeight="1" x14ac:dyDescent="0.2">
      <c r="B53" s="190" t="s">
        <v>377</v>
      </c>
      <c r="D53" s="189">
        <v>0</v>
      </c>
      <c r="E53" s="189">
        <v>0</v>
      </c>
      <c r="F53" s="189">
        <v>0</v>
      </c>
      <c r="G53" s="189">
        <v>0</v>
      </c>
      <c r="H53" s="189">
        <v>0</v>
      </c>
      <c r="I53" s="189">
        <v>0</v>
      </c>
      <c r="J53" s="189">
        <v>0</v>
      </c>
      <c r="K53" s="189">
        <v>0</v>
      </c>
      <c r="L53" s="189">
        <v>0</v>
      </c>
      <c r="M53" s="189">
        <v>0</v>
      </c>
      <c r="N53" s="189">
        <v>0</v>
      </c>
      <c r="O53" s="189">
        <v>0</v>
      </c>
      <c r="P53" s="189">
        <v>0</v>
      </c>
      <c r="Q53" s="189">
        <v>0</v>
      </c>
      <c r="R53" s="189">
        <v>0</v>
      </c>
      <c r="S53" s="189">
        <v>0</v>
      </c>
      <c r="T53" s="189">
        <v>0</v>
      </c>
      <c r="U53" s="189">
        <v>0</v>
      </c>
      <c r="V53" s="189">
        <v>0</v>
      </c>
      <c r="W53" s="189">
        <v>0</v>
      </c>
      <c r="X53" s="189">
        <v>0</v>
      </c>
      <c r="Y53" s="189">
        <v>0</v>
      </c>
      <c r="Z53" s="189">
        <v>0</v>
      </c>
      <c r="AA53" s="189">
        <v>0</v>
      </c>
      <c r="AB53" s="189">
        <v>0</v>
      </c>
      <c r="AC53" s="189">
        <v>72</v>
      </c>
      <c r="AD53" s="189">
        <v>84</v>
      </c>
      <c r="AE53" s="189">
        <v>99</v>
      </c>
      <c r="AF53" s="189">
        <v>112</v>
      </c>
      <c r="AG53" s="189">
        <v>129</v>
      </c>
      <c r="AH53" s="189">
        <v>143</v>
      </c>
      <c r="AI53" s="189">
        <v>151</v>
      </c>
      <c r="AJ53" s="189">
        <v>179</v>
      </c>
      <c r="AK53" s="189">
        <v>203</v>
      </c>
      <c r="AL53" s="189">
        <v>230</v>
      </c>
      <c r="AM53" s="189">
        <v>269</v>
      </c>
      <c r="AN53" s="189">
        <v>317</v>
      </c>
      <c r="AO53" s="189">
        <v>359</v>
      </c>
      <c r="AP53" s="189">
        <v>394</v>
      </c>
      <c r="AQ53" s="189">
        <v>443</v>
      </c>
      <c r="AR53" s="189">
        <v>490</v>
      </c>
      <c r="AS53" s="189">
        <v>538</v>
      </c>
      <c r="AT53" s="189">
        <v>596</v>
      </c>
      <c r="AU53" s="189">
        <v>686</v>
      </c>
      <c r="AV53" s="189">
        <v>890</v>
      </c>
      <c r="AW53" s="189">
        <v>962</v>
      </c>
      <c r="AX53" s="189">
        <v>1046</v>
      </c>
      <c r="AY53" s="189">
        <v>1115</v>
      </c>
      <c r="AZ53" s="189">
        <v>1152</v>
      </c>
      <c r="BA53" s="189">
        <v>1207</v>
      </c>
      <c r="BB53" s="189">
        <v>1238</v>
      </c>
      <c r="BC53" s="189">
        <v>1256</v>
      </c>
      <c r="BD53" s="189">
        <v>1276</v>
      </c>
      <c r="BE53" s="189">
        <v>1296</v>
      </c>
      <c r="BF53" s="189">
        <v>1304</v>
      </c>
      <c r="BG53" s="189">
        <v>1343</v>
      </c>
      <c r="BH53" s="189">
        <v>1400</v>
      </c>
      <c r="BI53" s="189">
        <v>1445</v>
      </c>
      <c r="BJ53" s="189">
        <v>1489</v>
      </c>
      <c r="BK53" s="189">
        <v>1528</v>
      </c>
      <c r="BL53" s="189">
        <v>1568</v>
      </c>
      <c r="BM53" s="189">
        <v>1607</v>
      </c>
      <c r="BN53" s="189">
        <v>1619</v>
      </c>
      <c r="BO53" s="189">
        <v>1597</v>
      </c>
      <c r="BP53" s="189">
        <v>1553</v>
      </c>
      <c r="BQ53" s="189">
        <v>1491</v>
      </c>
      <c r="BR53" s="189">
        <v>1468</v>
      </c>
      <c r="BS53" s="189">
        <v>1458</v>
      </c>
      <c r="BT53" s="189">
        <v>1455</v>
      </c>
      <c r="BU53" s="189">
        <v>1456</v>
      </c>
      <c r="BV53" s="189">
        <v>1464</v>
      </c>
      <c r="BW53" s="189">
        <v>1474</v>
      </c>
    </row>
    <row r="54" spans="2:75" s="174" customFormat="1" ht="12.95" customHeight="1" x14ac:dyDescent="0.2">
      <c r="B54" s="190" t="s">
        <v>378</v>
      </c>
      <c r="D54" s="189">
        <v>0</v>
      </c>
      <c r="E54" s="189">
        <v>0</v>
      </c>
      <c r="F54" s="189">
        <v>0</v>
      </c>
      <c r="G54" s="189">
        <v>0</v>
      </c>
      <c r="H54" s="189">
        <v>0</v>
      </c>
      <c r="I54" s="189">
        <v>0</v>
      </c>
      <c r="J54" s="189">
        <v>0</v>
      </c>
      <c r="K54" s="189">
        <v>0</v>
      </c>
      <c r="L54" s="189">
        <v>0</v>
      </c>
      <c r="M54" s="189">
        <v>0</v>
      </c>
      <c r="N54" s="189">
        <v>0</v>
      </c>
      <c r="O54" s="189">
        <v>0</v>
      </c>
      <c r="P54" s="189">
        <v>0</v>
      </c>
      <c r="Q54" s="189">
        <v>0</v>
      </c>
      <c r="R54" s="189">
        <v>0</v>
      </c>
      <c r="S54" s="189">
        <v>0</v>
      </c>
      <c r="T54" s="189">
        <v>0</v>
      </c>
      <c r="U54" s="189">
        <v>0</v>
      </c>
      <c r="V54" s="189">
        <v>0</v>
      </c>
      <c r="W54" s="189">
        <v>0</v>
      </c>
      <c r="X54" s="189">
        <v>0</v>
      </c>
      <c r="Y54" s="189">
        <v>0</v>
      </c>
      <c r="Z54" s="189">
        <v>0</v>
      </c>
      <c r="AA54" s="189">
        <v>0</v>
      </c>
      <c r="AB54" s="189">
        <v>0</v>
      </c>
      <c r="AC54" s="189">
        <v>0</v>
      </c>
      <c r="AD54" s="189">
        <v>0</v>
      </c>
      <c r="AE54" s="189">
        <v>0</v>
      </c>
      <c r="AF54" s="189">
        <v>0</v>
      </c>
      <c r="AG54" s="189">
        <v>0</v>
      </c>
      <c r="AH54" s="189">
        <v>0</v>
      </c>
      <c r="AI54" s="189">
        <v>0</v>
      </c>
      <c r="AJ54" s="189">
        <v>0</v>
      </c>
      <c r="AK54" s="189">
        <v>0</v>
      </c>
      <c r="AL54" s="189">
        <v>0</v>
      </c>
      <c r="AM54" s="189">
        <v>0</v>
      </c>
      <c r="AN54" s="189">
        <v>0</v>
      </c>
      <c r="AO54" s="189">
        <v>0</v>
      </c>
      <c r="AP54" s="189">
        <v>0</v>
      </c>
      <c r="AQ54" s="189">
        <v>0</v>
      </c>
      <c r="AR54" s="189">
        <v>0</v>
      </c>
      <c r="AS54" s="189">
        <v>0</v>
      </c>
      <c r="AT54" s="189">
        <v>0</v>
      </c>
      <c r="AU54" s="189">
        <v>0</v>
      </c>
      <c r="AV54" s="189">
        <v>0</v>
      </c>
      <c r="AW54" s="189">
        <v>0</v>
      </c>
      <c r="AX54" s="189">
        <v>0</v>
      </c>
      <c r="AY54" s="189">
        <v>153</v>
      </c>
      <c r="AZ54" s="189">
        <v>146</v>
      </c>
      <c r="BA54" s="189">
        <v>158</v>
      </c>
      <c r="BB54" s="189">
        <v>166</v>
      </c>
      <c r="BC54" s="189">
        <v>178</v>
      </c>
      <c r="BD54" s="189">
        <v>188</v>
      </c>
      <c r="BE54" s="189">
        <v>199</v>
      </c>
      <c r="BF54" s="189">
        <v>206</v>
      </c>
      <c r="BG54" s="189">
        <v>204</v>
      </c>
      <c r="BH54" s="189">
        <v>189</v>
      </c>
      <c r="BI54" s="189">
        <v>184</v>
      </c>
      <c r="BJ54" s="189">
        <v>177</v>
      </c>
      <c r="BK54" s="189">
        <v>172</v>
      </c>
      <c r="BL54" s="189">
        <v>169</v>
      </c>
      <c r="BM54" s="189">
        <v>169</v>
      </c>
      <c r="BN54" s="189">
        <v>163</v>
      </c>
      <c r="BO54" s="189">
        <v>160</v>
      </c>
      <c r="BP54" s="189">
        <v>158</v>
      </c>
      <c r="BQ54" s="189">
        <v>151</v>
      </c>
      <c r="BR54" s="189">
        <v>156</v>
      </c>
      <c r="BS54" s="189">
        <v>156</v>
      </c>
      <c r="BT54" s="189">
        <v>157</v>
      </c>
      <c r="BU54" s="189">
        <v>160</v>
      </c>
      <c r="BV54" s="189">
        <v>160</v>
      </c>
      <c r="BW54" s="189">
        <v>163</v>
      </c>
    </row>
    <row r="55" spans="2:75" s="174" customFormat="1" ht="12.95" customHeight="1" x14ac:dyDescent="0.2">
      <c r="B55" s="174" t="s">
        <v>204</v>
      </c>
      <c r="C55" s="192"/>
      <c r="D55" s="189">
        <v>0</v>
      </c>
      <c r="E55" s="189">
        <v>0</v>
      </c>
      <c r="F55" s="189">
        <v>0</v>
      </c>
      <c r="G55" s="189">
        <v>0</v>
      </c>
      <c r="H55" s="189">
        <v>0</v>
      </c>
      <c r="I55" s="189">
        <v>0</v>
      </c>
      <c r="J55" s="189">
        <v>0</v>
      </c>
      <c r="K55" s="189">
        <v>0</v>
      </c>
      <c r="L55" s="189">
        <v>0</v>
      </c>
      <c r="M55" s="189">
        <v>0</v>
      </c>
      <c r="N55" s="189">
        <v>0</v>
      </c>
      <c r="O55" s="189">
        <v>0</v>
      </c>
      <c r="P55" s="189">
        <v>0</v>
      </c>
      <c r="Q55" s="189">
        <v>0</v>
      </c>
      <c r="R55" s="189">
        <v>0</v>
      </c>
      <c r="S55" s="189">
        <v>0</v>
      </c>
      <c r="T55" s="189">
        <v>0</v>
      </c>
      <c r="U55" s="189">
        <v>0</v>
      </c>
      <c r="V55" s="189">
        <v>0</v>
      </c>
      <c r="W55" s="189">
        <v>0</v>
      </c>
      <c r="X55" s="189">
        <v>0</v>
      </c>
      <c r="Y55" s="189">
        <v>0</v>
      </c>
      <c r="Z55" s="189">
        <v>0</v>
      </c>
      <c r="AA55" s="189">
        <v>0</v>
      </c>
      <c r="AB55" s="189">
        <v>0</v>
      </c>
      <c r="AC55" s="189">
        <v>0</v>
      </c>
      <c r="AD55" s="189">
        <v>0</v>
      </c>
      <c r="AE55" s="189">
        <v>0</v>
      </c>
      <c r="AF55" s="189">
        <v>0</v>
      </c>
      <c r="AG55" s="189">
        <v>0</v>
      </c>
      <c r="AH55" s="189">
        <v>63</v>
      </c>
      <c r="AI55" s="189">
        <v>55</v>
      </c>
      <c r="AJ55" s="189">
        <v>54</v>
      </c>
      <c r="AK55" s="189">
        <v>52</v>
      </c>
      <c r="AL55" s="189">
        <v>48</v>
      </c>
      <c r="AM55" s="189">
        <v>49</v>
      </c>
      <c r="AN55" s="189">
        <v>48</v>
      </c>
      <c r="AO55" s="189">
        <v>48</v>
      </c>
      <c r="AP55" s="189">
        <v>45</v>
      </c>
      <c r="AQ55" s="189">
        <v>45</v>
      </c>
      <c r="AR55" s="189">
        <v>48</v>
      </c>
      <c r="AS55" s="189">
        <v>53</v>
      </c>
      <c r="AT55" s="189">
        <v>45</v>
      </c>
      <c r="AU55" s="189">
        <v>50</v>
      </c>
      <c r="AV55" s="189">
        <v>54</v>
      </c>
      <c r="AW55" s="189">
        <v>55</v>
      </c>
      <c r="AX55" s="189">
        <v>51</v>
      </c>
      <c r="AY55" s="189">
        <v>51</v>
      </c>
      <c r="AZ55" s="189">
        <v>46</v>
      </c>
      <c r="BA55" s="189">
        <v>38</v>
      </c>
      <c r="BB55" s="189">
        <v>36</v>
      </c>
      <c r="BC55" s="189">
        <v>34</v>
      </c>
      <c r="BD55" s="189">
        <v>30</v>
      </c>
      <c r="BE55" s="189">
        <v>29</v>
      </c>
      <c r="BF55" s="189">
        <v>29</v>
      </c>
      <c r="BG55" s="189">
        <v>27</v>
      </c>
      <c r="BH55" s="189">
        <v>26</v>
      </c>
      <c r="BI55" s="189">
        <v>23</v>
      </c>
      <c r="BJ55" s="189">
        <v>21</v>
      </c>
      <c r="BK55" s="189">
        <v>19</v>
      </c>
      <c r="BL55" s="189">
        <v>14</v>
      </c>
      <c r="BM55" s="189">
        <v>11</v>
      </c>
      <c r="BN55" s="189">
        <v>10</v>
      </c>
      <c r="BO55" s="189">
        <v>11</v>
      </c>
      <c r="BP55" s="189">
        <v>11</v>
      </c>
      <c r="BQ55" s="189">
        <v>11</v>
      </c>
      <c r="BR55" s="189">
        <v>9</v>
      </c>
      <c r="BS55" s="189">
        <v>6</v>
      </c>
      <c r="BT55" s="189">
        <v>4</v>
      </c>
      <c r="BU55" s="189">
        <v>1</v>
      </c>
      <c r="BV55" s="189">
        <v>0</v>
      </c>
      <c r="BW55" s="189">
        <v>0</v>
      </c>
    </row>
    <row r="56" spans="2:75" s="174" customFormat="1" ht="12.95" customHeight="1" x14ac:dyDescent="0.2">
      <c r="B56" s="174" t="s">
        <v>125</v>
      </c>
      <c r="C56" s="192"/>
      <c r="D56" s="189">
        <v>0</v>
      </c>
      <c r="E56" s="189">
        <v>0</v>
      </c>
      <c r="F56" s="189">
        <v>0</v>
      </c>
      <c r="G56" s="189">
        <v>0</v>
      </c>
      <c r="H56" s="189">
        <v>0</v>
      </c>
      <c r="I56" s="189">
        <v>0</v>
      </c>
      <c r="J56" s="189">
        <v>0</v>
      </c>
      <c r="K56" s="189">
        <v>0</v>
      </c>
      <c r="L56" s="189">
        <v>0</v>
      </c>
      <c r="M56" s="189">
        <v>0</v>
      </c>
      <c r="N56" s="189">
        <v>0</v>
      </c>
      <c r="O56" s="189">
        <v>0</v>
      </c>
      <c r="P56" s="189">
        <v>0</v>
      </c>
      <c r="Q56" s="189">
        <v>0</v>
      </c>
      <c r="R56" s="189">
        <v>0</v>
      </c>
      <c r="S56" s="189">
        <v>0</v>
      </c>
      <c r="T56" s="189">
        <v>0</v>
      </c>
      <c r="U56" s="189">
        <v>0</v>
      </c>
      <c r="V56" s="189">
        <v>0</v>
      </c>
      <c r="W56" s="189">
        <v>0</v>
      </c>
      <c r="X56" s="189">
        <v>0</v>
      </c>
      <c r="Y56" s="189">
        <v>0</v>
      </c>
      <c r="Z56" s="189">
        <v>0</v>
      </c>
      <c r="AA56" s="189">
        <v>0</v>
      </c>
      <c r="AB56" s="189">
        <v>0</v>
      </c>
      <c r="AC56" s="189">
        <v>0</v>
      </c>
      <c r="AD56" s="189">
        <v>0</v>
      </c>
      <c r="AE56" s="189">
        <v>0</v>
      </c>
      <c r="AF56" s="189">
        <v>0</v>
      </c>
      <c r="AG56" s="189">
        <v>0</v>
      </c>
      <c r="AH56" s="189">
        <v>0</v>
      </c>
      <c r="AI56" s="189">
        <v>0</v>
      </c>
      <c r="AJ56" s="189">
        <v>0</v>
      </c>
      <c r="AK56" s="189">
        <v>0</v>
      </c>
      <c r="AL56" s="189">
        <v>0</v>
      </c>
      <c r="AM56" s="189">
        <v>0</v>
      </c>
      <c r="AN56" s="189">
        <v>0</v>
      </c>
      <c r="AO56" s="189">
        <v>0</v>
      </c>
      <c r="AP56" s="189">
        <v>0</v>
      </c>
      <c r="AQ56" s="189">
        <v>0</v>
      </c>
      <c r="AR56" s="189">
        <v>0</v>
      </c>
      <c r="AS56" s="189">
        <v>0</v>
      </c>
      <c r="AT56" s="189">
        <v>0</v>
      </c>
      <c r="AU56" s="189">
        <v>0</v>
      </c>
      <c r="AV56" s="189">
        <v>0</v>
      </c>
      <c r="AW56" s="189">
        <v>0</v>
      </c>
      <c r="AX56" s="189">
        <v>0</v>
      </c>
      <c r="AY56" s="189">
        <v>0</v>
      </c>
      <c r="AZ56" s="189">
        <v>0</v>
      </c>
      <c r="BA56" s="189">
        <v>0</v>
      </c>
      <c r="BB56" s="189">
        <v>0</v>
      </c>
      <c r="BC56" s="189">
        <v>0</v>
      </c>
      <c r="BD56" s="189">
        <v>0</v>
      </c>
      <c r="BE56" s="189">
        <v>0</v>
      </c>
      <c r="BF56" s="189">
        <v>0</v>
      </c>
      <c r="BG56" s="189">
        <v>178</v>
      </c>
      <c r="BH56" s="189">
        <v>235</v>
      </c>
      <c r="BI56" s="189">
        <v>279</v>
      </c>
      <c r="BJ56" s="189">
        <v>319</v>
      </c>
      <c r="BK56" s="189">
        <v>356</v>
      </c>
      <c r="BL56" s="189">
        <v>388</v>
      </c>
      <c r="BM56" s="189">
        <v>411</v>
      </c>
      <c r="BN56" s="189">
        <v>420</v>
      </c>
      <c r="BO56" s="189">
        <v>417</v>
      </c>
      <c r="BP56" s="189">
        <v>405</v>
      </c>
      <c r="BQ56" s="189">
        <v>387</v>
      </c>
      <c r="BR56" s="189">
        <v>420</v>
      </c>
      <c r="BS56" s="189">
        <v>421</v>
      </c>
      <c r="BT56" s="189">
        <v>424</v>
      </c>
      <c r="BU56" s="189">
        <v>424</v>
      </c>
      <c r="BV56" s="189">
        <v>416</v>
      </c>
      <c r="BW56" s="189">
        <v>408</v>
      </c>
    </row>
    <row r="57" spans="2:75" s="174" customFormat="1" ht="12.95" customHeight="1" x14ac:dyDescent="0.2">
      <c r="B57" s="190" t="s">
        <v>377</v>
      </c>
      <c r="D57" s="189">
        <v>0</v>
      </c>
      <c r="E57" s="189">
        <v>0</v>
      </c>
      <c r="F57" s="189">
        <v>0</v>
      </c>
      <c r="G57" s="189">
        <v>0</v>
      </c>
      <c r="H57" s="189">
        <v>0</v>
      </c>
      <c r="I57" s="189">
        <v>0</v>
      </c>
      <c r="J57" s="189">
        <v>0</v>
      </c>
      <c r="K57" s="189">
        <v>0</v>
      </c>
      <c r="L57" s="189">
        <v>0</v>
      </c>
      <c r="M57" s="189">
        <v>0</v>
      </c>
      <c r="N57" s="189">
        <v>0</v>
      </c>
      <c r="O57" s="189">
        <v>0</v>
      </c>
      <c r="P57" s="189">
        <v>0</v>
      </c>
      <c r="Q57" s="189">
        <v>0</v>
      </c>
      <c r="R57" s="189">
        <v>0</v>
      </c>
      <c r="S57" s="189">
        <v>0</v>
      </c>
      <c r="T57" s="189">
        <v>0</v>
      </c>
      <c r="U57" s="189">
        <v>0</v>
      </c>
      <c r="V57" s="189">
        <v>0</v>
      </c>
      <c r="W57" s="189">
        <v>0</v>
      </c>
      <c r="X57" s="189">
        <v>0</v>
      </c>
      <c r="Y57" s="189">
        <v>0</v>
      </c>
      <c r="Z57" s="189">
        <v>0</v>
      </c>
      <c r="AA57" s="189">
        <v>0</v>
      </c>
      <c r="AB57" s="189">
        <v>0</v>
      </c>
      <c r="AC57" s="189">
        <v>0</v>
      </c>
      <c r="AD57" s="189">
        <v>0</v>
      </c>
      <c r="AE57" s="189">
        <v>0</v>
      </c>
      <c r="AF57" s="189">
        <v>0</v>
      </c>
      <c r="AG57" s="189">
        <v>0</v>
      </c>
      <c r="AH57" s="189">
        <v>0</v>
      </c>
      <c r="AI57" s="189">
        <v>0</v>
      </c>
      <c r="AJ57" s="189">
        <v>0</v>
      </c>
      <c r="AK57" s="189">
        <v>0</v>
      </c>
      <c r="AL57" s="189">
        <v>0</v>
      </c>
      <c r="AM57" s="189">
        <v>0</v>
      </c>
      <c r="AN57" s="189">
        <v>0</v>
      </c>
      <c r="AO57" s="189">
        <v>0</v>
      </c>
      <c r="AP57" s="189">
        <v>0</v>
      </c>
      <c r="AQ57" s="189">
        <v>0</v>
      </c>
      <c r="AR57" s="189">
        <v>0</v>
      </c>
      <c r="AS57" s="189">
        <v>0</v>
      </c>
      <c r="AT57" s="189">
        <v>0</v>
      </c>
      <c r="AU57" s="189">
        <v>0</v>
      </c>
      <c r="AV57" s="189">
        <v>0</v>
      </c>
      <c r="AW57" s="189">
        <v>0</v>
      </c>
      <c r="AX57" s="189">
        <v>0</v>
      </c>
      <c r="AY57" s="189">
        <v>0</v>
      </c>
      <c r="AZ57" s="189">
        <v>0</v>
      </c>
      <c r="BA57" s="189">
        <v>0</v>
      </c>
      <c r="BB57" s="189">
        <v>0</v>
      </c>
      <c r="BC57" s="189">
        <v>0</v>
      </c>
      <c r="BD57" s="189">
        <v>0</v>
      </c>
      <c r="BE57" s="189">
        <v>0</v>
      </c>
      <c r="BF57" s="189">
        <v>0</v>
      </c>
      <c r="BG57" s="189">
        <v>20</v>
      </c>
      <c r="BH57" s="189">
        <v>22</v>
      </c>
      <c r="BI57" s="189">
        <v>24</v>
      </c>
      <c r="BJ57" s="189">
        <v>26</v>
      </c>
      <c r="BK57" s="189">
        <v>28</v>
      </c>
      <c r="BL57" s="189">
        <v>30</v>
      </c>
      <c r="BM57" s="189">
        <v>31</v>
      </c>
      <c r="BN57" s="189">
        <v>30</v>
      </c>
      <c r="BO57" s="189">
        <v>26</v>
      </c>
      <c r="BP57" s="189">
        <v>22</v>
      </c>
      <c r="BQ57" s="189">
        <v>20</v>
      </c>
      <c r="BR57" s="189">
        <v>23</v>
      </c>
      <c r="BS57" s="189">
        <v>23</v>
      </c>
      <c r="BT57" s="189">
        <v>23</v>
      </c>
      <c r="BU57" s="189">
        <v>22</v>
      </c>
      <c r="BV57" s="189">
        <v>19</v>
      </c>
      <c r="BW57" s="189">
        <v>19</v>
      </c>
    </row>
    <row r="58" spans="2:75" s="174" customFormat="1" ht="12.95" customHeight="1" x14ac:dyDescent="0.2">
      <c r="B58" s="190" t="s">
        <v>378</v>
      </c>
      <c r="D58" s="189">
        <v>0</v>
      </c>
      <c r="E58" s="189">
        <v>0</v>
      </c>
      <c r="F58" s="189">
        <v>0</v>
      </c>
      <c r="G58" s="189">
        <v>0</v>
      </c>
      <c r="H58" s="189">
        <v>0</v>
      </c>
      <c r="I58" s="189">
        <v>0</v>
      </c>
      <c r="J58" s="189">
        <v>0</v>
      </c>
      <c r="K58" s="189">
        <v>0</v>
      </c>
      <c r="L58" s="189">
        <v>0</v>
      </c>
      <c r="M58" s="189">
        <v>0</v>
      </c>
      <c r="N58" s="189">
        <v>0</v>
      </c>
      <c r="O58" s="189">
        <v>0</v>
      </c>
      <c r="P58" s="189">
        <v>0</v>
      </c>
      <c r="Q58" s="189">
        <v>0</v>
      </c>
      <c r="R58" s="189">
        <v>0</v>
      </c>
      <c r="S58" s="189">
        <v>0</v>
      </c>
      <c r="T58" s="189">
        <v>0</v>
      </c>
      <c r="U58" s="189">
        <v>0</v>
      </c>
      <c r="V58" s="189">
        <v>0</v>
      </c>
      <c r="W58" s="189">
        <v>0</v>
      </c>
      <c r="X58" s="189">
        <v>0</v>
      </c>
      <c r="Y58" s="189">
        <v>0</v>
      </c>
      <c r="Z58" s="189">
        <v>0</v>
      </c>
      <c r="AA58" s="189">
        <v>0</v>
      </c>
      <c r="AB58" s="189">
        <v>0</v>
      </c>
      <c r="AC58" s="189">
        <v>0</v>
      </c>
      <c r="AD58" s="189">
        <v>0</v>
      </c>
      <c r="AE58" s="189">
        <v>0</v>
      </c>
      <c r="AF58" s="189">
        <v>0</v>
      </c>
      <c r="AG58" s="189">
        <v>0</v>
      </c>
      <c r="AH58" s="189">
        <v>0</v>
      </c>
      <c r="AI58" s="189">
        <v>0</v>
      </c>
      <c r="AJ58" s="189">
        <v>0</v>
      </c>
      <c r="AK58" s="189">
        <v>0</v>
      </c>
      <c r="AL58" s="189">
        <v>0</v>
      </c>
      <c r="AM58" s="189">
        <v>0</v>
      </c>
      <c r="AN58" s="189">
        <v>0</v>
      </c>
      <c r="AO58" s="189">
        <v>0</v>
      </c>
      <c r="AP58" s="189">
        <v>0</v>
      </c>
      <c r="AQ58" s="189">
        <v>0</v>
      </c>
      <c r="AR58" s="189">
        <v>0</v>
      </c>
      <c r="AS58" s="189">
        <v>0</v>
      </c>
      <c r="AT58" s="189">
        <v>0</v>
      </c>
      <c r="AU58" s="189">
        <v>0</v>
      </c>
      <c r="AV58" s="189">
        <v>0</v>
      </c>
      <c r="AW58" s="189">
        <v>0</v>
      </c>
      <c r="AX58" s="189">
        <v>0</v>
      </c>
      <c r="AY58" s="189">
        <v>0</v>
      </c>
      <c r="AZ58" s="189">
        <v>0</v>
      </c>
      <c r="BA58" s="189">
        <v>0</v>
      </c>
      <c r="BB58" s="189">
        <v>0</v>
      </c>
      <c r="BC58" s="189">
        <v>0</v>
      </c>
      <c r="BD58" s="189">
        <v>0</v>
      </c>
      <c r="BE58" s="189">
        <v>0</v>
      </c>
      <c r="BF58" s="189">
        <v>0</v>
      </c>
      <c r="BG58" s="189">
        <v>158</v>
      </c>
      <c r="BH58" s="189">
        <v>213</v>
      </c>
      <c r="BI58" s="189">
        <v>255</v>
      </c>
      <c r="BJ58" s="189">
        <v>292</v>
      </c>
      <c r="BK58" s="189">
        <v>327</v>
      </c>
      <c r="BL58" s="189">
        <v>357</v>
      </c>
      <c r="BM58" s="189">
        <v>381</v>
      </c>
      <c r="BN58" s="189">
        <v>390</v>
      </c>
      <c r="BO58" s="189">
        <v>391</v>
      </c>
      <c r="BP58" s="189">
        <v>383</v>
      </c>
      <c r="BQ58" s="189">
        <v>367</v>
      </c>
      <c r="BR58" s="189">
        <v>397</v>
      </c>
      <c r="BS58" s="189">
        <v>397</v>
      </c>
      <c r="BT58" s="189">
        <v>401</v>
      </c>
      <c r="BU58" s="189">
        <v>401</v>
      </c>
      <c r="BV58" s="189">
        <v>396</v>
      </c>
      <c r="BW58" s="189">
        <v>389</v>
      </c>
    </row>
    <row r="59" spans="2:75" s="174" customFormat="1" ht="26.1" customHeight="1" x14ac:dyDescent="0.2">
      <c r="B59" s="174" t="s">
        <v>221</v>
      </c>
      <c r="D59" s="189">
        <v>0</v>
      </c>
      <c r="E59" s="189">
        <v>0</v>
      </c>
      <c r="F59" s="189">
        <v>0</v>
      </c>
      <c r="G59" s="189">
        <v>0</v>
      </c>
      <c r="H59" s="189">
        <v>0</v>
      </c>
      <c r="I59" s="189">
        <v>0</v>
      </c>
      <c r="J59" s="189">
        <v>0</v>
      </c>
      <c r="K59" s="189">
        <v>0</v>
      </c>
      <c r="L59" s="189">
        <v>0</v>
      </c>
      <c r="M59" s="189">
        <v>0</v>
      </c>
      <c r="N59" s="189">
        <v>0</v>
      </c>
      <c r="O59" s="189">
        <v>0</v>
      </c>
      <c r="P59" s="189">
        <v>0</v>
      </c>
      <c r="Q59" s="189">
        <v>0</v>
      </c>
      <c r="R59" s="189">
        <v>0</v>
      </c>
      <c r="S59" s="189">
        <v>0</v>
      </c>
      <c r="T59" s="189">
        <v>0</v>
      </c>
      <c r="U59" s="189">
        <v>0</v>
      </c>
      <c r="V59" s="189">
        <v>0</v>
      </c>
      <c r="W59" s="189">
        <v>0</v>
      </c>
      <c r="X59" s="189">
        <v>0</v>
      </c>
      <c r="Y59" s="189">
        <v>0</v>
      </c>
      <c r="Z59" s="189">
        <v>0</v>
      </c>
      <c r="AA59" s="189">
        <v>0</v>
      </c>
      <c r="AB59" s="189">
        <v>0</v>
      </c>
      <c r="AC59" s="189">
        <v>7720</v>
      </c>
      <c r="AD59" s="189">
        <v>8850</v>
      </c>
      <c r="AE59" s="189">
        <v>10</v>
      </c>
      <c r="AF59" s="189">
        <v>0</v>
      </c>
      <c r="AG59" s="189">
        <v>0</v>
      </c>
      <c r="AH59" s="189">
        <v>9600</v>
      </c>
      <c r="AI59" s="189">
        <v>9600</v>
      </c>
      <c r="AJ59" s="189">
        <v>9800</v>
      </c>
      <c r="AK59" s="189">
        <v>10100</v>
      </c>
      <c r="AL59" s="189">
        <v>10200</v>
      </c>
      <c r="AM59" s="189">
        <v>10300</v>
      </c>
      <c r="AN59" s="189">
        <v>10500</v>
      </c>
      <c r="AO59" s="189">
        <v>10500</v>
      </c>
      <c r="AP59" s="189">
        <v>10700</v>
      </c>
      <c r="AQ59" s="189">
        <v>10700</v>
      </c>
      <c r="AR59" s="189">
        <v>10900</v>
      </c>
      <c r="AS59" s="189">
        <v>11200</v>
      </c>
      <c r="AT59" s="189">
        <v>11236</v>
      </c>
      <c r="AU59" s="189">
        <v>11432</v>
      </c>
      <c r="AV59" s="189">
        <v>11511</v>
      </c>
      <c r="AW59" s="189">
        <v>12209</v>
      </c>
      <c r="AX59" s="189">
        <v>12331</v>
      </c>
      <c r="AY59" s="189">
        <v>12418</v>
      </c>
      <c r="AZ59" s="189">
        <v>12861</v>
      </c>
      <c r="BA59" s="189">
        <v>12326</v>
      </c>
      <c r="BB59" s="189">
        <v>12442</v>
      </c>
      <c r="BC59" s="189">
        <v>11818</v>
      </c>
      <c r="BD59" s="189">
        <v>11896</v>
      </c>
      <c r="BE59" s="189">
        <v>12014</v>
      </c>
      <c r="BF59" s="189">
        <v>12002</v>
      </c>
      <c r="BG59" s="189">
        <v>12232</v>
      </c>
      <c r="BH59" s="189">
        <v>12302</v>
      </c>
      <c r="BI59" s="189">
        <v>12387</v>
      </c>
      <c r="BJ59" s="189">
        <v>12586</v>
      </c>
      <c r="BK59" s="189">
        <v>12728</v>
      </c>
      <c r="BL59" s="189">
        <v>11754</v>
      </c>
      <c r="BM59" s="189">
        <v>12123</v>
      </c>
      <c r="BN59" s="189">
        <v>12239</v>
      </c>
      <c r="BO59" s="189">
        <v>12335</v>
      </c>
      <c r="BP59" s="189">
        <v>12346</v>
      </c>
      <c r="BQ59" s="189">
        <v>12253</v>
      </c>
      <c r="BR59" s="189">
        <v>12312</v>
      </c>
      <c r="BS59" s="189">
        <v>12352</v>
      </c>
      <c r="BT59" s="189">
        <v>12352</v>
      </c>
      <c r="BU59" s="189">
        <v>12352</v>
      </c>
      <c r="BV59" s="189">
        <v>12297</v>
      </c>
      <c r="BW59" s="189">
        <v>12163</v>
      </c>
    </row>
    <row r="60" spans="2:75" s="174" customFormat="1" ht="12.95" customHeight="1" x14ac:dyDescent="0.2">
      <c r="B60" s="174" t="s">
        <v>10</v>
      </c>
      <c r="D60" s="189">
        <v>0</v>
      </c>
      <c r="E60" s="189">
        <v>0</v>
      </c>
      <c r="F60" s="189">
        <v>0</v>
      </c>
      <c r="G60" s="189">
        <v>0</v>
      </c>
      <c r="H60" s="189">
        <v>0</v>
      </c>
      <c r="I60" s="189">
        <v>0</v>
      </c>
      <c r="J60" s="189">
        <v>0</v>
      </c>
      <c r="K60" s="189">
        <v>0</v>
      </c>
      <c r="L60" s="189">
        <v>0</v>
      </c>
      <c r="M60" s="189">
        <v>0</v>
      </c>
      <c r="N60" s="189">
        <v>0</v>
      </c>
      <c r="O60" s="189">
        <v>0</v>
      </c>
      <c r="P60" s="189">
        <v>0</v>
      </c>
      <c r="Q60" s="189">
        <v>0</v>
      </c>
      <c r="R60" s="189">
        <v>0</v>
      </c>
      <c r="S60" s="189">
        <v>0</v>
      </c>
      <c r="T60" s="189">
        <v>0</v>
      </c>
      <c r="U60" s="189">
        <v>0</v>
      </c>
      <c r="V60" s="189">
        <v>0</v>
      </c>
      <c r="W60" s="189">
        <v>0</v>
      </c>
      <c r="X60" s="189">
        <v>0</v>
      </c>
      <c r="Y60" s="189">
        <v>0</v>
      </c>
      <c r="Z60" s="189">
        <v>0</v>
      </c>
      <c r="AA60" s="189">
        <v>0</v>
      </c>
      <c r="AB60" s="189">
        <v>0</v>
      </c>
      <c r="AC60" s="189">
        <v>0</v>
      </c>
      <c r="AD60" s="189">
        <v>0</v>
      </c>
      <c r="AE60" s="189">
        <v>0</v>
      </c>
      <c r="AF60" s="189">
        <v>0</v>
      </c>
      <c r="AG60" s="189">
        <v>0</v>
      </c>
      <c r="AH60" s="189">
        <v>0</v>
      </c>
      <c r="AI60" s="189">
        <v>0</v>
      </c>
      <c r="AJ60" s="189">
        <v>0</v>
      </c>
      <c r="AK60" s="189">
        <v>0</v>
      </c>
      <c r="AL60" s="189">
        <v>0</v>
      </c>
      <c r="AM60" s="189">
        <v>0</v>
      </c>
      <c r="AN60" s="189">
        <v>0</v>
      </c>
      <c r="AO60" s="189">
        <v>0</v>
      </c>
      <c r="AP60" s="189">
        <v>0</v>
      </c>
      <c r="AQ60" s="189">
        <v>0</v>
      </c>
      <c r="AR60" s="189">
        <v>3013</v>
      </c>
      <c r="AS60" s="189">
        <v>2979</v>
      </c>
      <c r="AT60" s="189">
        <v>3735</v>
      </c>
      <c r="AU60" s="189">
        <v>3159</v>
      </c>
      <c r="AV60" s="189">
        <v>2996</v>
      </c>
      <c r="AW60" s="189">
        <v>2838</v>
      </c>
      <c r="AX60" s="189">
        <v>2801</v>
      </c>
      <c r="AY60" s="189">
        <v>2769</v>
      </c>
      <c r="AZ60" s="189">
        <v>2692</v>
      </c>
      <c r="BA60" s="189">
        <v>2623</v>
      </c>
      <c r="BB60" s="189">
        <v>2567</v>
      </c>
      <c r="BC60" s="189">
        <v>2471</v>
      </c>
      <c r="BD60" s="189">
        <v>2387</v>
      </c>
      <c r="BE60" s="189">
        <v>2371</v>
      </c>
      <c r="BF60" s="189">
        <v>2357</v>
      </c>
      <c r="BG60" s="189">
        <v>2335</v>
      </c>
      <c r="BH60" s="189">
        <v>2442</v>
      </c>
      <c r="BI60" s="189">
        <v>2426</v>
      </c>
      <c r="BJ60" s="189">
        <v>2510</v>
      </c>
      <c r="BK60" s="189">
        <v>2535</v>
      </c>
      <c r="BL60" s="189">
        <v>2592</v>
      </c>
      <c r="BM60" s="189">
        <v>2631</v>
      </c>
      <c r="BN60" s="189">
        <v>2633</v>
      </c>
      <c r="BO60" s="189">
        <v>2620</v>
      </c>
      <c r="BP60" s="189">
        <v>2544</v>
      </c>
      <c r="BQ60" s="189">
        <v>0</v>
      </c>
      <c r="BR60" s="189">
        <v>0</v>
      </c>
      <c r="BS60" s="189">
        <v>0</v>
      </c>
      <c r="BT60" s="189">
        <v>0</v>
      </c>
      <c r="BU60" s="189">
        <v>0</v>
      </c>
      <c r="BV60" s="189">
        <v>0</v>
      </c>
      <c r="BW60" s="189">
        <v>0</v>
      </c>
    </row>
    <row r="61" spans="2:75" s="174" customFormat="1" ht="12.95" customHeight="1" x14ac:dyDescent="0.2">
      <c r="B61" s="174" t="s">
        <v>132</v>
      </c>
      <c r="C61" s="192"/>
      <c r="D61" s="189">
        <v>0</v>
      </c>
      <c r="E61" s="189">
        <v>0</v>
      </c>
      <c r="F61" s="189">
        <v>0</v>
      </c>
      <c r="G61" s="189">
        <v>0</v>
      </c>
      <c r="H61" s="189">
        <v>0</v>
      </c>
      <c r="I61" s="189">
        <v>0</v>
      </c>
      <c r="J61" s="189">
        <v>0</v>
      </c>
      <c r="K61" s="189">
        <v>0</v>
      </c>
      <c r="L61" s="189">
        <v>0</v>
      </c>
      <c r="M61" s="189">
        <v>0</v>
      </c>
      <c r="N61" s="189">
        <v>0</v>
      </c>
      <c r="O61" s="189">
        <v>0</v>
      </c>
      <c r="P61" s="189">
        <v>0</v>
      </c>
      <c r="Q61" s="189">
        <v>0</v>
      </c>
      <c r="R61" s="189">
        <v>0</v>
      </c>
      <c r="S61" s="189">
        <v>0</v>
      </c>
      <c r="T61" s="189">
        <v>0</v>
      </c>
      <c r="U61" s="189">
        <v>0</v>
      </c>
      <c r="V61" s="189">
        <v>0</v>
      </c>
      <c r="W61" s="189">
        <v>0</v>
      </c>
      <c r="X61" s="189">
        <v>0</v>
      </c>
      <c r="Y61" s="189">
        <v>0</v>
      </c>
      <c r="Z61" s="189">
        <v>0</v>
      </c>
      <c r="AA61" s="189">
        <v>0</v>
      </c>
      <c r="AB61" s="189">
        <v>0</v>
      </c>
      <c r="AC61" s="189">
        <v>0</v>
      </c>
      <c r="AD61" s="189">
        <v>0</v>
      </c>
      <c r="AE61" s="189">
        <v>0</v>
      </c>
      <c r="AF61" s="189">
        <v>0</v>
      </c>
      <c r="AG61" s="189">
        <v>0</v>
      </c>
      <c r="AH61" s="189">
        <v>0</v>
      </c>
      <c r="AI61" s="189">
        <v>0</v>
      </c>
      <c r="AJ61" s="189">
        <v>0</v>
      </c>
      <c r="AK61" s="189">
        <v>0</v>
      </c>
      <c r="AL61" s="189">
        <v>0</v>
      </c>
      <c r="AM61" s="189">
        <v>0</v>
      </c>
      <c r="AN61" s="189">
        <v>0</v>
      </c>
      <c r="AO61" s="189">
        <v>0</v>
      </c>
      <c r="AP61" s="189">
        <v>0</v>
      </c>
      <c r="AQ61" s="189">
        <v>0</v>
      </c>
      <c r="AR61" s="189">
        <v>0</v>
      </c>
      <c r="AS61" s="189">
        <v>0</v>
      </c>
      <c r="AT61" s="189">
        <v>0</v>
      </c>
      <c r="AU61" s="189">
        <v>0</v>
      </c>
      <c r="AV61" s="189">
        <v>310</v>
      </c>
      <c r="AW61" s="189">
        <v>358</v>
      </c>
      <c r="AX61" s="189">
        <v>404</v>
      </c>
      <c r="AY61" s="189">
        <v>455</v>
      </c>
      <c r="AZ61" s="189">
        <v>505</v>
      </c>
      <c r="BA61" s="189">
        <v>556</v>
      </c>
      <c r="BB61" s="189">
        <v>597</v>
      </c>
      <c r="BC61" s="189">
        <v>635</v>
      </c>
      <c r="BD61" s="189">
        <v>677</v>
      </c>
      <c r="BE61" s="189">
        <v>719</v>
      </c>
      <c r="BF61" s="189">
        <v>741</v>
      </c>
      <c r="BG61" s="189">
        <v>784</v>
      </c>
      <c r="BH61" s="189">
        <v>826</v>
      </c>
      <c r="BI61" s="189">
        <v>864</v>
      </c>
      <c r="BJ61" s="189">
        <v>903</v>
      </c>
      <c r="BK61" s="189">
        <v>949</v>
      </c>
      <c r="BL61" s="189">
        <v>991</v>
      </c>
      <c r="BM61" s="189">
        <v>1031</v>
      </c>
      <c r="BN61" s="189">
        <v>1055</v>
      </c>
      <c r="BO61" s="189">
        <v>1066</v>
      </c>
      <c r="BP61" s="189">
        <v>1079</v>
      </c>
      <c r="BQ61" s="189">
        <v>1096</v>
      </c>
      <c r="BR61" s="189">
        <v>1088</v>
      </c>
      <c r="BS61" s="189">
        <v>1061</v>
      </c>
      <c r="BT61" s="189">
        <v>970</v>
      </c>
      <c r="BU61" s="189">
        <v>807</v>
      </c>
      <c r="BV61" s="189">
        <v>704</v>
      </c>
      <c r="BW61" s="189">
        <v>640</v>
      </c>
    </row>
    <row r="62" spans="2:75" s="174" customFormat="1" ht="12.95" customHeight="1" x14ac:dyDescent="0.2">
      <c r="B62" s="190" t="s">
        <v>377</v>
      </c>
      <c r="D62" s="189">
        <v>0</v>
      </c>
      <c r="E62" s="189">
        <v>0</v>
      </c>
      <c r="F62" s="189">
        <v>0</v>
      </c>
      <c r="G62" s="189">
        <v>0</v>
      </c>
      <c r="H62" s="189">
        <v>0</v>
      </c>
      <c r="I62" s="189">
        <v>0</v>
      </c>
      <c r="J62" s="189">
        <v>0</v>
      </c>
      <c r="K62" s="189">
        <v>0</v>
      </c>
      <c r="L62" s="189">
        <v>0</v>
      </c>
      <c r="M62" s="189">
        <v>0</v>
      </c>
      <c r="N62" s="189">
        <v>0</v>
      </c>
      <c r="O62" s="189">
        <v>0</v>
      </c>
      <c r="P62" s="189">
        <v>0</v>
      </c>
      <c r="Q62" s="189">
        <v>0</v>
      </c>
      <c r="R62" s="189">
        <v>0</v>
      </c>
      <c r="S62" s="189">
        <v>0</v>
      </c>
      <c r="T62" s="189">
        <v>0</v>
      </c>
      <c r="U62" s="189">
        <v>0</v>
      </c>
      <c r="V62" s="189">
        <v>0</v>
      </c>
      <c r="W62" s="189">
        <v>0</v>
      </c>
      <c r="X62" s="189">
        <v>0</v>
      </c>
      <c r="Y62" s="189">
        <v>0</v>
      </c>
      <c r="Z62" s="189">
        <v>0</v>
      </c>
      <c r="AA62" s="189">
        <v>0</v>
      </c>
      <c r="AB62" s="189">
        <v>0</v>
      </c>
      <c r="AC62" s="189">
        <v>0</v>
      </c>
      <c r="AD62" s="189">
        <v>0</v>
      </c>
      <c r="AE62" s="189">
        <v>0</v>
      </c>
      <c r="AF62" s="189">
        <v>0</v>
      </c>
      <c r="AG62" s="189">
        <v>0</v>
      </c>
      <c r="AH62" s="189">
        <v>0</v>
      </c>
      <c r="AI62" s="189">
        <v>0</v>
      </c>
      <c r="AJ62" s="189">
        <v>0</v>
      </c>
      <c r="AK62" s="189">
        <v>0</v>
      </c>
      <c r="AL62" s="189">
        <v>0</v>
      </c>
      <c r="AM62" s="189">
        <v>0</v>
      </c>
      <c r="AN62" s="189">
        <v>0</v>
      </c>
      <c r="AO62" s="189">
        <v>0</v>
      </c>
      <c r="AP62" s="189">
        <v>0</v>
      </c>
      <c r="AQ62" s="189">
        <v>0</v>
      </c>
      <c r="AR62" s="189">
        <v>0</v>
      </c>
      <c r="AS62" s="189">
        <v>0</v>
      </c>
      <c r="AT62" s="189">
        <v>0</v>
      </c>
      <c r="AU62" s="189">
        <v>0</v>
      </c>
      <c r="AV62" s="189">
        <v>292</v>
      </c>
      <c r="AW62" s="189">
        <v>357</v>
      </c>
      <c r="AX62" s="189">
        <v>402</v>
      </c>
      <c r="AY62" s="189">
        <v>452</v>
      </c>
      <c r="AZ62" s="189">
        <v>503</v>
      </c>
      <c r="BA62" s="189">
        <v>555</v>
      </c>
      <c r="BB62" s="189">
        <v>595</v>
      </c>
      <c r="BC62" s="189">
        <v>632</v>
      </c>
      <c r="BD62" s="189">
        <v>674</v>
      </c>
      <c r="BE62" s="189">
        <v>715</v>
      </c>
      <c r="BF62" s="189">
        <v>736</v>
      </c>
      <c r="BG62" s="189">
        <v>779</v>
      </c>
      <c r="BH62" s="189">
        <v>821</v>
      </c>
      <c r="BI62" s="189">
        <v>859</v>
      </c>
      <c r="BJ62" s="189">
        <v>897</v>
      </c>
      <c r="BK62" s="189">
        <v>942</v>
      </c>
      <c r="BL62" s="189">
        <v>984</v>
      </c>
      <c r="BM62" s="189">
        <v>1023</v>
      </c>
      <c r="BN62" s="189">
        <v>1046</v>
      </c>
      <c r="BO62" s="189">
        <v>1057</v>
      </c>
      <c r="BP62" s="189">
        <v>1070</v>
      </c>
      <c r="BQ62" s="189">
        <v>1085</v>
      </c>
      <c r="BR62" s="189">
        <v>1072</v>
      </c>
      <c r="BS62" s="189">
        <v>1042</v>
      </c>
      <c r="BT62" s="189">
        <v>947</v>
      </c>
      <c r="BU62" s="189">
        <v>781</v>
      </c>
      <c r="BV62" s="189">
        <v>677</v>
      </c>
      <c r="BW62" s="189">
        <v>612</v>
      </c>
    </row>
    <row r="63" spans="2:75" s="174" customFormat="1" ht="12.95" customHeight="1" x14ac:dyDescent="0.2">
      <c r="B63" s="190" t="s">
        <v>378</v>
      </c>
      <c r="D63" s="189">
        <v>0</v>
      </c>
      <c r="E63" s="189">
        <v>0</v>
      </c>
      <c r="F63" s="189">
        <v>0</v>
      </c>
      <c r="G63" s="189">
        <v>0</v>
      </c>
      <c r="H63" s="189">
        <v>0</v>
      </c>
      <c r="I63" s="189">
        <v>0</v>
      </c>
      <c r="J63" s="189">
        <v>0</v>
      </c>
      <c r="K63" s="189">
        <v>0</v>
      </c>
      <c r="L63" s="189">
        <v>0</v>
      </c>
      <c r="M63" s="189">
        <v>0</v>
      </c>
      <c r="N63" s="189">
        <v>0</v>
      </c>
      <c r="O63" s="189">
        <v>0</v>
      </c>
      <c r="P63" s="189">
        <v>0</v>
      </c>
      <c r="Q63" s="189">
        <v>0</v>
      </c>
      <c r="R63" s="189">
        <v>0</v>
      </c>
      <c r="S63" s="189">
        <v>0</v>
      </c>
      <c r="T63" s="189">
        <v>0</v>
      </c>
      <c r="U63" s="189">
        <v>0</v>
      </c>
      <c r="V63" s="189">
        <v>0</v>
      </c>
      <c r="W63" s="189">
        <v>0</v>
      </c>
      <c r="X63" s="189">
        <v>0</v>
      </c>
      <c r="Y63" s="189">
        <v>0</v>
      </c>
      <c r="Z63" s="189">
        <v>0</v>
      </c>
      <c r="AA63" s="189">
        <v>0</v>
      </c>
      <c r="AB63" s="189">
        <v>0</v>
      </c>
      <c r="AC63" s="189">
        <v>0</v>
      </c>
      <c r="AD63" s="189">
        <v>0</v>
      </c>
      <c r="AE63" s="189">
        <v>0</v>
      </c>
      <c r="AF63" s="189">
        <v>0</v>
      </c>
      <c r="AG63" s="189">
        <v>0</v>
      </c>
      <c r="AH63" s="189">
        <v>0</v>
      </c>
      <c r="AI63" s="189">
        <v>0</v>
      </c>
      <c r="AJ63" s="189">
        <v>0</v>
      </c>
      <c r="AK63" s="189">
        <v>0</v>
      </c>
      <c r="AL63" s="189">
        <v>0</v>
      </c>
      <c r="AM63" s="189">
        <v>0</v>
      </c>
      <c r="AN63" s="189">
        <v>0</v>
      </c>
      <c r="AO63" s="189">
        <v>0</v>
      </c>
      <c r="AP63" s="189">
        <v>0</v>
      </c>
      <c r="AQ63" s="189">
        <v>0</v>
      </c>
      <c r="AR63" s="189">
        <v>0</v>
      </c>
      <c r="AS63" s="189">
        <v>0</v>
      </c>
      <c r="AT63" s="189">
        <v>0</v>
      </c>
      <c r="AU63" s="189">
        <v>0</v>
      </c>
      <c r="AV63" s="189">
        <v>18</v>
      </c>
      <c r="AW63" s="189">
        <v>1</v>
      </c>
      <c r="AX63" s="189">
        <v>2</v>
      </c>
      <c r="AY63" s="189">
        <v>3</v>
      </c>
      <c r="AZ63" s="189">
        <v>2</v>
      </c>
      <c r="BA63" s="189">
        <v>1</v>
      </c>
      <c r="BB63" s="189">
        <v>2</v>
      </c>
      <c r="BC63" s="189">
        <v>3</v>
      </c>
      <c r="BD63" s="189">
        <v>3</v>
      </c>
      <c r="BE63" s="189">
        <v>4</v>
      </c>
      <c r="BF63" s="189">
        <v>5</v>
      </c>
      <c r="BG63" s="189">
        <v>5</v>
      </c>
      <c r="BH63" s="189">
        <v>5</v>
      </c>
      <c r="BI63" s="189">
        <v>5</v>
      </c>
      <c r="BJ63" s="189">
        <v>6</v>
      </c>
      <c r="BK63" s="189">
        <v>6</v>
      </c>
      <c r="BL63" s="189">
        <v>7</v>
      </c>
      <c r="BM63" s="189">
        <v>8</v>
      </c>
      <c r="BN63" s="189">
        <v>9</v>
      </c>
      <c r="BO63" s="189">
        <v>9</v>
      </c>
      <c r="BP63" s="189">
        <v>9</v>
      </c>
      <c r="BQ63" s="189">
        <v>11</v>
      </c>
      <c r="BR63" s="189">
        <v>16</v>
      </c>
      <c r="BS63" s="189">
        <v>20</v>
      </c>
      <c r="BT63" s="189">
        <v>24</v>
      </c>
      <c r="BU63" s="189">
        <v>26</v>
      </c>
      <c r="BV63" s="189">
        <v>27</v>
      </c>
      <c r="BW63" s="189">
        <v>28</v>
      </c>
    </row>
    <row r="64" spans="2:75" s="174" customFormat="1" ht="26.25" customHeight="1" x14ac:dyDescent="0.2">
      <c r="B64" s="174" t="s">
        <v>210</v>
      </c>
      <c r="D64" s="189">
        <v>0</v>
      </c>
      <c r="E64" s="189">
        <v>0</v>
      </c>
      <c r="F64" s="189">
        <v>0</v>
      </c>
      <c r="G64" s="189">
        <v>0</v>
      </c>
      <c r="H64" s="189">
        <v>0</v>
      </c>
      <c r="I64" s="189">
        <v>0</v>
      </c>
      <c r="J64" s="189">
        <v>0</v>
      </c>
      <c r="K64" s="189">
        <v>0</v>
      </c>
      <c r="L64" s="189">
        <v>0</v>
      </c>
      <c r="M64" s="189">
        <v>0</v>
      </c>
      <c r="N64" s="189">
        <v>0</v>
      </c>
      <c r="O64" s="189">
        <v>0</v>
      </c>
      <c r="P64" s="189">
        <v>0</v>
      </c>
      <c r="Q64" s="189">
        <v>0</v>
      </c>
      <c r="R64" s="189">
        <v>0</v>
      </c>
      <c r="S64" s="189">
        <v>0</v>
      </c>
      <c r="T64" s="189">
        <v>0</v>
      </c>
      <c r="U64" s="189">
        <v>0</v>
      </c>
      <c r="V64" s="189">
        <v>0</v>
      </c>
      <c r="W64" s="189">
        <v>0</v>
      </c>
      <c r="X64" s="189">
        <v>0</v>
      </c>
      <c r="Y64" s="189">
        <v>0</v>
      </c>
      <c r="Z64" s="189">
        <v>0</v>
      </c>
      <c r="AA64" s="189">
        <v>0</v>
      </c>
      <c r="AB64" s="189">
        <v>0</v>
      </c>
      <c r="AC64" s="189">
        <v>0</v>
      </c>
      <c r="AD64" s="189">
        <v>0</v>
      </c>
      <c r="AE64" s="189">
        <v>0</v>
      </c>
      <c r="AF64" s="189">
        <v>0</v>
      </c>
      <c r="AG64" s="189">
        <v>0</v>
      </c>
      <c r="AH64" s="189">
        <v>0</v>
      </c>
      <c r="AI64" s="189">
        <v>0</v>
      </c>
      <c r="AJ64" s="189">
        <v>0</v>
      </c>
      <c r="AK64" s="189">
        <v>0</v>
      </c>
      <c r="AL64" s="189">
        <v>0</v>
      </c>
      <c r="AM64" s="189">
        <v>0</v>
      </c>
      <c r="AN64" s="189">
        <v>0</v>
      </c>
      <c r="AO64" s="189">
        <v>0</v>
      </c>
      <c r="AP64" s="189">
        <v>0</v>
      </c>
      <c r="AQ64" s="189">
        <v>0</v>
      </c>
      <c r="AR64" s="189">
        <v>2178</v>
      </c>
      <c r="AS64" s="189">
        <v>2116</v>
      </c>
      <c r="AT64" s="189">
        <v>2076</v>
      </c>
      <c r="AU64" s="189">
        <v>1981</v>
      </c>
      <c r="AV64" s="189">
        <v>1929</v>
      </c>
      <c r="AW64" s="189">
        <v>1955</v>
      </c>
      <c r="AX64" s="189">
        <v>1937</v>
      </c>
      <c r="AY64" s="189">
        <v>1917</v>
      </c>
      <c r="AZ64" s="189">
        <v>1886</v>
      </c>
      <c r="BA64" s="189">
        <v>1844</v>
      </c>
      <c r="BB64" s="189">
        <v>1798</v>
      </c>
      <c r="BC64" s="189">
        <v>1726</v>
      </c>
      <c r="BD64" s="189">
        <v>1664</v>
      </c>
      <c r="BE64" s="189">
        <v>1637</v>
      </c>
      <c r="BF64" s="189">
        <v>1612</v>
      </c>
      <c r="BG64" s="189">
        <v>1546</v>
      </c>
      <c r="BH64" s="189">
        <v>1554</v>
      </c>
      <c r="BI64" s="189">
        <v>1491</v>
      </c>
      <c r="BJ64" s="189">
        <v>1503</v>
      </c>
      <c r="BK64" s="189">
        <v>1509</v>
      </c>
      <c r="BL64" s="189">
        <v>1541</v>
      </c>
      <c r="BM64" s="189">
        <v>1566</v>
      </c>
      <c r="BN64" s="189">
        <v>1574</v>
      </c>
      <c r="BO64" s="189">
        <v>1576</v>
      </c>
      <c r="BP64" s="189">
        <v>1551</v>
      </c>
      <c r="BQ64" s="189">
        <v>1505</v>
      </c>
      <c r="BR64" s="189">
        <v>1465</v>
      </c>
      <c r="BS64" s="189">
        <v>1415</v>
      </c>
      <c r="BT64" s="189">
        <v>1355</v>
      </c>
      <c r="BU64" s="189">
        <v>1273</v>
      </c>
      <c r="BV64" s="189">
        <v>1204</v>
      </c>
      <c r="BW64" s="189">
        <v>1156</v>
      </c>
    </row>
    <row r="65" spans="2:75" s="174" customFormat="1" x14ac:dyDescent="0.2">
      <c r="B65" s="174" t="s">
        <v>211</v>
      </c>
      <c r="C65" s="192"/>
      <c r="D65" s="189">
        <v>0</v>
      </c>
      <c r="E65" s="189">
        <v>0</v>
      </c>
      <c r="F65" s="189">
        <v>0</v>
      </c>
      <c r="G65" s="189">
        <v>0</v>
      </c>
      <c r="H65" s="189">
        <v>0</v>
      </c>
      <c r="I65" s="189">
        <v>0</v>
      </c>
      <c r="J65" s="189">
        <v>0</v>
      </c>
      <c r="K65" s="189">
        <v>0</v>
      </c>
      <c r="L65" s="189">
        <v>0</v>
      </c>
      <c r="M65" s="189">
        <v>0</v>
      </c>
      <c r="N65" s="189">
        <v>0</v>
      </c>
      <c r="O65" s="189">
        <v>0</v>
      </c>
      <c r="P65" s="189">
        <v>0</v>
      </c>
      <c r="Q65" s="189">
        <v>0</v>
      </c>
      <c r="R65" s="189">
        <v>0</v>
      </c>
      <c r="S65" s="189">
        <v>0</v>
      </c>
      <c r="T65" s="189">
        <v>0</v>
      </c>
      <c r="U65" s="189">
        <v>0</v>
      </c>
      <c r="V65" s="189">
        <v>0</v>
      </c>
      <c r="W65" s="189">
        <v>0</v>
      </c>
      <c r="X65" s="189">
        <v>0</v>
      </c>
      <c r="Y65" s="189">
        <v>0</v>
      </c>
      <c r="Z65" s="189">
        <v>0</v>
      </c>
      <c r="AA65" s="189">
        <v>0</v>
      </c>
      <c r="AB65" s="189">
        <v>0</v>
      </c>
      <c r="AC65" s="189">
        <v>0</v>
      </c>
      <c r="AD65" s="189">
        <v>0</v>
      </c>
      <c r="AE65" s="189">
        <v>0</v>
      </c>
      <c r="AF65" s="189">
        <v>0</v>
      </c>
      <c r="AG65" s="189">
        <v>0</v>
      </c>
      <c r="AH65" s="189">
        <v>43</v>
      </c>
      <c r="AI65" s="189">
        <v>51</v>
      </c>
      <c r="AJ65" s="189">
        <v>54</v>
      </c>
      <c r="AK65" s="189">
        <v>58</v>
      </c>
      <c r="AL65" s="189">
        <v>62</v>
      </c>
      <c r="AM65" s="189">
        <v>67</v>
      </c>
      <c r="AN65" s="189">
        <v>81</v>
      </c>
      <c r="AO65" s="189">
        <v>96</v>
      </c>
      <c r="AP65" s="189">
        <v>118</v>
      </c>
      <c r="AQ65" s="189">
        <v>143</v>
      </c>
      <c r="AR65" s="189">
        <v>168</v>
      </c>
      <c r="AS65" s="189">
        <v>197</v>
      </c>
      <c r="AT65" s="189">
        <v>230</v>
      </c>
      <c r="AU65" s="189">
        <v>259</v>
      </c>
      <c r="AV65" s="189">
        <v>281</v>
      </c>
      <c r="AW65" s="189">
        <v>299</v>
      </c>
      <c r="AX65" s="189">
        <v>306</v>
      </c>
      <c r="AY65" s="189">
        <v>272</v>
      </c>
      <c r="AZ65" s="189">
        <v>215</v>
      </c>
      <c r="BA65" s="189">
        <v>152</v>
      </c>
      <c r="BB65" s="189">
        <v>83</v>
      </c>
      <c r="BC65" s="189">
        <v>26</v>
      </c>
      <c r="BD65" s="189">
        <v>7</v>
      </c>
      <c r="BE65" s="189">
        <v>2</v>
      </c>
      <c r="BF65" s="189">
        <v>0</v>
      </c>
      <c r="BG65" s="189">
        <v>0</v>
      </c>
      <c r="BH65" s="189">
        <v>0</v>
      </c>
      <c r="BI65" s="189">
        <v>0</v>
      </c>
      <c r="BJ65" s="189">
        <v>0</v>
      </c>
      <c r="BK65" s="189">
        <v>0</v>
      </c>
      <c r="BL65" s="189">
        <v>0</v>
      </c>
      <c r="BM65" s="189">
        <v>0</v>
      </c>
      <c r="BN65" s="189">
        <v>0</v>
      </c>
      <c r="BO65" s="189">
        <v>0</v>
      </c>
      <c r="BP65" s="189">
        <v>0</v>
      </c>
      <c r="BQ65" s="189">
        <v>0</v>
      </c>
      <c r="BR65" s="189">
        <v>0</v>
      </c>
      <c r="BS65" s="189">
        <v>0</v>
      </c>
      <c r="BT65" s="189">
        <v>0</v>
      </c>
      <c r="BU65" s="189">
        <v>0</v>
      </c>
      <c r="BV65" s="189">
        <v>0</v>
      </c>
      <c r="BW65" s="189">
        <v>0</v>
      </c>
    </row>
    <row r="66" spans="2:75" s="174" customFormat="1" ht="12.95" customHeight="1" x14ac:dyDescent="0.2">
      <c r="B66" s="190" t="s">
        <v>377</v>
      </c>
      <c r="D66" s="189">
        <v>0</v>
      </c>
      <c r="E66" s="189">
        <v>0</v>
      </c>
      <c r="F66" s="189">
        <v>0</v>
      </c>
      <c r="G66" s="189">
        <v>0</v>
      </c>
      <c r="H66" s="189">
        <v>0</v>
      </c>
      <c r="I66" s="189">
        <v>0</v>
      </c>
      <c r="J66" s="189">
        <v>0</v>
      </c>
      <c r="K66" s="189">
        <v>0</v>
      </c>
      <c r="L66" s="189">
        <v>0</v>
      </c>
      <c r="M66" s="189">
        <v>0</v>
      </c>
      <c r="N66" s="189">
        <v>0</v>
      </c>
      <c r="O66" s="189">
        <v>0</v>
      </c>
      <c r="P66" s="189">
        <v>0</v>
      </c>
      <c r="Q66" s="189">
        <v>0</v>
      </c>
      <c r="R66" s="189">
        <v>0</v>
      </c>
      <c r="S66" s="189">
        <v>0</v>
      </c>
      <c r="T66" s="189">
        <v>0</v>
      </c>
      <c r="U66" s="189">
        <v>0</v>
      </c>
      <c r="V66" s="189">
        <v>0</v>
      </c>
      <c r="W66" s="189">
        <v>0</v>
      </c>
      <c r="X66" s="189">
        <v>0</v>
      </c>
      <c r="Y66" s="189">
        <v>0</v>
      </c>
      <c r="Z66" s="189">
        <v>0</v>
      </c>
      <c r="AA66" s="189">
        <v>0</v>
      </c>
      <c r="AB66" s="189">
        <v>0</v>
      </c>
      <c r="AC66" s="189">
        <v>0</v>
      </c>
      <c r="AD66" s="189">
        <v>0</v>
      </c>
      <c r="AE66" s="189">
        <v>0</v>
      </c>
      <c r="AF66" s="189">
        <v>0</v>
      </c>
      <c r="AG66" s="189">
        <v>0</v>
      </c>
      <c r="AH66" s="189">
        <v>0</v>
      </c>
      <c r="AI66" s="189">
        <v>0</v>
      </c>
      <c r="AJ66" s="189">
        <v>0</v>
      </c>
      <c r="AK66" s="189">
        <v>0</v>
      </c>
      <c r="AL66" s="189">
        <v>0</v>
      </c>
      <c r="AM66" s="189">
        <v>0</v>
      </c>
      <c r="AN66" s="189">
        <v>79</v>
      </c>
      <c r="AO66" s="189">
        <v>96</v>
      </c>
      <c r="AP66" s="189">
        <v>118</v>
      </c>
      <c r="AQ66" s="189">
        <v>141</v>
      </c>
      <c r="AR66" s="189">
        <v>166</v>
      </c>
      <c r="AS66" s="189">
        <v>195</v>
      </c>
      <c r="AT66" s="189">
        <v>226</v>
      </c>
      <c r="AU66" s="189">
        <v>255</v>
      </c>
      <c r="AV66" s="189">
        <v>275</v>
      </c>
      <c r="AW66" s="189">
        <v>291</v>
      </c>
      <c r="AX66" s="189">
        <v>299</v>
      </c>
      <c r="AY66" s="189">
        <v>266</v>
      </c>
      <c r="AZ66" s="189">
        <v>210</v>
      </c>
      <c r="BA66" s="189">
        <v>148</v>
      </c>
      <c r="BB66" s="189">
        <v>78</v>
      </c>
      <c r="BC66" s="189">
        <v>26</v>
      </c>
      <c r="BD66" s="189">
        <v>7</v>
      </c>
      <c r="BE66" s="189">
        <v>2</v>
      </c>
      <c r="BF66" s="189">
        <v>0</v>
      </c>
      <c r="BG66" s="189">
        <v>0</v>
      </c>
      <c r="BH66" s="189">
        <v>0</v>
      </c>
      <c r="BI66" s="189">
        <v>0</v>
      </c>
      <c r="BJ66" s="189">
        <v>0</v>
      </c>
      <c r="BK66" s="189">
        <v>0</v>
      </c>
      <c r="BL66" s="189">
        <v>0</v>
      </c>
      <c r="BM66" s="189">
        <v>0</v>
      </c>
      <c r="BN66" s="189">
        <v>0</v>
      </c>
      <c r="BO66" s="189">
        <v>0</v>
      </c>
      <c r="BP66" s="189">
        <v>0</v>
      </c>
      <c r="BQ66" s="189">
        <v>0</v>
      </c>
      <c r="BR66" s="189">
        <v>0</v>
      </c>
      <c r="BS66" s="189">
        <v>0</v>
      </c>
      <c r="BT66" s="189">
        <v>0</v>
      </c>
      <c r="BU66" s="189">
        <v>0</v>
      </c>
      <c r="BV66" s="189">
        <v>0</v>
      </c>
      <c r="BW66" s="189">
        <v>0</v>
      </c>
    </row>
    <row r="67" spans="2:75" s="174" customFormat="1" ht="12.95" customHeight="1" x14ac:dyDescent="0.2">
      <c r="B67" s="190" t="s">
        <v>383</v>
      </c>
      <c r="D67" s="189">
        <v>0</v>
      </c>
      <c r="E67" s="189">
        <v>0</v>
      </c>
      <c r="F67" s="189">
        <v>0</v>
      </c>
      <c r="G67" s="189">
        <v>0</v>
      </c>
      <c r="H67" s="189">
        <v>0</v>
      </c>
      <c r="I67" s="189">
        <v>0</v>
      </c>
      <c r="J67" s="189">
        <v>0</v>
      </c>
      <c r="K67" s="189">
        <v>0</v>
      </c>
      <c r="L67" s="189">
        <v>0</v>
      </c>
      <c r="M67" s="189">
        <v>0</v>
      </c>
      <c r="N67" s="189">
        <v>0</v>
      </c>
      <c r="O67" s="189">
        <v>0</v>
      </c>
      <c r="P67" s="189">
        <v>0</v>
      </c>
      <c r="Q67" s="189">
        <v>0</v>
      </c>
      <c r="R67" s="189">
        <v>0</v>
      </c>
      <c r="S67" s="189">
        <v>0</v>
      </c>
      <c r="T67" s="189">
        <v>0</v>
      </c>
      <c r="U67" s="189">
        <v>0</v>
      </c>
      <c r="V67" s="189">
        <v>0</v>
      </c>
      <c r="W67" s="189">
        <v>0</v>
      </c>
      <c r="X67" s="189">
        <v>0</v>
      </c>
      <c r="Y67" s="189">
        <v>0</v>
      </c>
      <c r="Z67" s="189">
        <v>0</v>
      </c>
      <c r="AA67" s="189">
        <v>0</v>
      </c>
      <c r="AB67" s="189">
        <v>0</v>
      </c>
      <c r="AC67" s="189">
        <v>0</v>
      </c>
      <c r="AD67" s="189">
        <v>0</v>
      </c>
      <c r="AE67" s="189">
        <v>0</v>
      </c>
      <c r="AF67" s="189">
        <v>0</v>
      </c>
      <c r="AG67" s="189">
        <v>0</v>
      </c>
      <c r="AH67" s="189">
        <v>0</v>
      </c>
      <c r="AI67" s="189">
        <v>0</v>
      </c>
      <c r="AJ67" s="189">
        <v>0</v>
      </c>
      <c r="AK67" s="189">
        <v>0</v>
      </c>
      <c r="AL67" s="189">
        <v>0</v>
      </c>
      <c r="AM67" s="189">
        <v>0</v>
      </c>
      <c r="AN67" s="189">
        <v>2</v>
      </c>
      <c r="AO67" s="189">
        <v>0</v>
      </c>
      <c r="AP67" s="189">
        <v>0</v>
      </c>
      <c r="AQ67" s="189">
        <v>2</v>
      </c>
      <c r="AR67" s="189">
        <v>2</v>
      </c>
      <c r="AS67" s="189">
        <v>2</v>
      </c>
      <c r="AT67" s="189">
        <v>3</v>
      </c>
      <c r="AU67" s="189">
        <v>4</v>
      </c>
      <c r="AV67" s="189">
        <v>5</v>
      </c>
      <c r="AW67" s="189">
        <v>8</v>
      </c>
      <c r="AX67" s="189">
        <v>7</v>
      </c>
      <c r="AY67" s="189">
        <v>6</v>
      </c>
      <c r="AZ67" s="189">
        <v>5</v>
      </c>
      <c r="BA67" s="189">
        <v>4</v>
      </c>
      <c r="BB67" s="189">
        <v>5</v>
      </c>
      <c r="BC67" s="189">
        <v>0</v>
      </c>
      <c r="BD67" s="189">
        <v>0</v>
      </c>
      <c r="BE67" s="189">
        <v>0</v>
      </c>
      <c r="BF67" s="189">
        <v>0</v>
      </c>
      <c r="BG67" s="189">
        <v>0</v>
      </c>
      <c r="BH67" s="189">
        <v>0</v>
      </c>
      <c r="BI67" s="189">
        <v>0</v>
      </c>
      <c r="BJ67" s="189">
        <v>0</v>
      </c>
      <c r="BK67" s="189">
        <v>0</v>
      </c>
      <c r="BL67" s="189">
        <v>0</v>
      </c>
      <c r="BM67" s="189">
        <v>0</v>
      </c>
      <c r="BN67" s="189">
        <v>0</v>
      </c>
      <c r="BO67" s="189">
        <v>0</v>
      </c>
      <c r="BP67" s="189">
        <v>0</v>
      </c>
      <c r="BQ67" s="189">
        <v>0</v>
      </c>
      <c r="BR67" s="189">
        <v>0</v>
      </c>
      <c r="BS67" s="189">
        <v>0</v>
      </c>
      <c r="BT67" s="189">
        <v>0</v>
      </c>
      <c r="BU67" s="189">
        <v>0</v>
      </c>
      <c r="BV67" s="189">
        <v>0</v>
      </c>
      <c r="BW67" s="189">
        <v>0</v>
      </c>
    </row>
    <row r="68" spans="2:75" s="174" customFormat="1" x14ac:dyDescent="0.2">
      <c r="B68" s="192" t="s">
        <v>384</v>
      </c>
      <c r="D68" s="189">
        <v>0</v>
      </c>
      <c r="E68" s="189">
        <v>0</v>
      </c>
      <c r="F68" s="189">
        <v>0</v>
      </c>
      <c r="G68" s="189">
        <v>0</v>
      </c>
      <c r="H68" s="189">
        <v>0</v>
      </c>
      <c r="I68" s="189">
        <v>0</v>
      </c>
      <c r="J68" s="189">
        <v>0</v>
      </c>
      <c r="K68" s="189">
        <v>0</v>
      </c>
      <c r="L68" s="189">
        <v>0</v>
      </c>
      <c r="M68" s="189">
        <v>0</v>
      </c>
      <c r="N68" s="189">
        <v>0</v>
      </c>
      <c r="O68" s="189">
        <v>0</v>
      </c>
      <c r="P68" s="189">
        <v>0</v>
      </c>
      <c r="Q68" s="189">
        <v>0</v>
      </c>
      <c r="R68" s="189">
        <v>0</v>
      </c>
      <c r="S68" s="189">
        <v>0</v>
      </c>
      <c r="T68" s="189">
        <v>0</v>
      </c>
      <c r="U68" s="189">
        <v>0</v>
      </c>
      <c r="V68" s="189">
        <v>0</v>
      </c>
      <c r="W68" s="189">
        <v>0</v>
      </c>
      <c r="X68" s="189">
        <v>0</v>
      </c>
      <c r="Y68" s="189">
        <v>0</v>
      </c>
      <c r="Z68" s="189">
        <v>0</v>
      </c>
      <c r="AA68" s="189">
        <v>0</v>
      </c>
      <c r="AB68" s="189">
        <v>0</v>
      </c>
      <c r="AC68" s="189">
        <v>0</v>
      </c>
      <c r="AD68" s="189">
        <v>0</v>
      </c>
      <c r="AE68" s="189">
        <v>0</v>
      </c>
      <c r="AF68" s="189">
        <v>0</v>
      </c>
      <c r="AG68" s="189">
        <v>0</v>
      </c>
      <c r="AH68" s="189">
        <v>0</v>
      </c>
      <c r="AI68" s="189">
        <v>0</v>
      </c>
      <c r="AJ68" s="189">
        <v>0</v>
      </c>
      <c r="AK68" s="189">
        <v>0</v>
      </c>
      <c r="AL68" s="189">
        <v>0</v>
      </c>
      <c r="AM68" s="189">
        <v>0</v>
      </c>
      <c r="AN68" s="189">
        <v>0</v>
      </c>
      <c r="AO68" s="189">
        <v>0</v>
      </c>
      <c r="AP68" s="189">
        <v>0</v>
      </c>
      <c r="AQ68" s="189">
        <v>0</v>
      </c>
      <c r="AR68" s="189">
        <v>0</v>
      </c>
      <c r="AS68" s="189">
        <v>0</v>
      </c>
      <c r="AT68" s="189">
        <v>0</v>
      </c>
      <c r="AU68" s="189">
        <v>0</v>
      </c>
      <c r="AV68" s="189">
        <v>0</v>
      </c>
      <c r="AW68" s="189">
        <v>0</v>
      </c>
      <c r="AX68" s="189">
        <v>0</v>
      </c>
      <c r="AY68" s="189">
        <v>0</v>
      </c>
      <c r="AZ68" s="189">
        <v>0</v>
      </c>
      <c r="BA68" s="189">
        <v>0</v>
      </c>
      <c r="BB68" s="189">
        <v>0</v>
      </c>
      <c r="BC68" s="189">
        <v>0</v>
      </c>
      <c r="BD68" s="189">
        <v>0</v>
      </c>
      <c r="BE68" s="189">
        <v>0</v>
      </c>
      <c r="BF68" s="189">
        <v>0</v>
      </c>
      <c r="BG68" s="189">
        <v>150</v>
      </c>
      <c r="BH68" s="189">
        <v>153</v>
      </c>
      <c r="BI68" s="189">
        <v>156</v>
      </c>
      <c r="BJ68" s="189">
        <v>159</v>
      </c>
      <c r="BK68" s="189">
        <v>171</v>
      </c>
      <c r="BL68" s="189">
        <v>172</v>
      </c>
      <c r="BM68" s="189">
        <v>176</v>
      </c>
      <c r="BN68" s="189">
        <v>182</v>
      </c>
      <c r="BO68" s="189">
        <v>185</v>
      </c>
      <c r="BP68" s="189">
        <v>187</v>
      </c>
      <c r="BQ68" s="189">
        <v>187</v>
      </c>
      <c r="BR68" s="189">
        <v>189</v>
      </c>
      <c r="BS68" s="189">
        <v>192</v>
      </c>
      <c r="BT68" s="189">
        <v>193</v>
      </c>
      <c r="BU68" s="189">
        <v>195</v>
      </c>
      <c r="BV68" s="189">
        <v>196</v>
      </c>
      <c r="BW68" s="189">
        <v>198</v>
      </c>
    </row>
    <row r="69" spans="2:75" s="174" customFormat="1" ht="26.25" customHeight="1" x14ac:dyDescent="0.2">
      <c r="B69" s="174" t="s">
        <v>200</v>
      </c>
      <c r="C69" s="192"/>
      <c r="D69" s="189">
        <v>0</v>
      </c>
      <c r="E69" s="189">
        <v>0</v>
      </c>
      <c r="F69" s="189">
        <v>0</v>
      </c>
      <c r="G69" s="189">
        <v>0</v>
      </c>
      <c r="H69" s="189">
        <v>0</v>
      </c>
      <c r="I69" s="189">
        <v>0</v>
      </c>
      <c r="J69" s="189">
        <v>0</v>
      </c>
      <c r="K69" s="189">
        <v>0</v>
      </c>
      <c r="L69" s="189">
        <v>0</v>
      </c>
      <c r="M69" s="189">
        <v>0</v>
      </c>
      <c r="N69" s="189">
        <v>0</v>
      </c>
      <c r="O69" s="189">
        <v>0</v>
      </c>
      <c r="P69" s="189">
        <v>0</v>
      </c>
      <c r="Q69" s="189">
        <v>0</v>
      </c>
      <c r="R69" s="189">
        <v>0</v>
      </c>
      <c r="S69" s="189">
        <v>0</v>
      </c>
      <c r="T69" s="189">
        <v>0</v>
      </c>
      <c r="U69" s="189">
        <v>0</v>
      </c>
      <c r="V69" s="189">
        <v>0</v>
      </c>
      <c r="W69" s="189">
        <v>0</v>
      </c>
      <c r="X69" s="189">
        <v>0</v>
      </c>
      <c r="Y69" s="189">
        <v>0</v>
      </c>
      <c r="Z69" s="189">
        <v>0</v>
      </c>
      <c r="AA69" s="189">
        <v>0</v>
      </c>
      <c r="AB69" s="189">
        <v>0</v>
      </c>
      <c r="AC69" s="189">
        <v>0</v>
      </c>
      <c r="AD69" s="189">
        <v>0</v>
      </c>
      <c r="AE69" s="189">
        <v>0</v>
      </c>
      <c r="AF69" s="189">
        <v>0</v>
      </c>
      <c r="AG69" s="189">
        <v>0</v>
      </c>
      <c r="AH69" s="189">
        <v>0</v>
      </c>
      <c r="AI69" s="189">
        <v>0</v>
      </c>
      <c r="AJ69" s="189">
        <v>0</v>
      </c>
      <c r="AK69" s="189">
        <v>0</v>
      </c>
      <c r="AL69" s="189">
        <v>0</v>
      </c>
      <c r="AM69" s="189">
        <v>0</v>
      </c>
      <c r="AN69" s="189">
        <v>0</v>
      </c>
      <c r="AO69" s="189">
        <v>0</v>
      </c>
      <c r="AP69" s="189">
        <v>0</v>
      </c>
      <c r="AQ69" s="189">
        <v>0</v>
      </c>
      <c r="AR69" s="189">
        <v>1719</v>
      </c>
      <c r="AS69" s="189">
        <v>1607</v>
      </c>
      <c r="AT69" s="189">
        <v>1675</v>
      </c>
      <c r="AU69" s="189">
        <v>1575</v>
      </c>
      <c r="AV69" s="189">
        <v>1643</v>
      </c>
      <c r="AW69" s="189">
        <v>1736</v>
      </c>
      <c r="AX69" s="189">
        <v>1765</v>
      </c>
      <c r="AY69" s="189">
        <v>1781</v>
      </c>
      <c r="AZ69" s="189">
        <v>1764</v>
      </c>
      <c r="BA69" s="189">
        <v>1705</v>
      </c>
      <c r="BB69" s="189">
        <v>1643</v>
      </c>
      <c r="BC69" s="189">
        <v>1620</v>
      </c>
      <c r="BD69" s="189">
        <v>1671</v>
      </c>
      <c r="BE69" s="189">
        <v>1750</v>
      </c>
      <c r="BF69" s="189">
        <v>1776</v>
      </c>
      <c r="BG69" s="189" t="s">
        <v>387</v>
      </c>
      <c r="BH69" s="189" t="s">
        <v>387</v>
      </c>
      <c r="BI69" s="189" t="s">
        <v>387</v>
      </c>
      <c r="BJ69" s="189" t="s">
        <v>387</v>
      </c>
      <c r="BK69" s="189" t="s">
        <v>387</v>
      </c>
      <c r="BL69" s="189" t="s">
        <v>387</v>
      </c>
      <c r="BM69" s="189" t="s">
        <v>387</v>
      </c>
      <c r="BN69" s="189" t="s">
        <v>387</v>
      </c>
      <c r="BO69" s="189" t="s">
        <v>387</v>
      </c>
      <c r="BP69" s="189" t="s">
        <v>387</v>
      </c>
      <c r="BQ69" s="189" t="s">
        <v>387</v>
      </c>
      <c r="BR69" s="189" t="s">
        <v>387</v>
      </c>
      <c r="BS69" s="189" t="s">
        <v>387</v>
      </c>
      <c r="BT69" s="189" t="s">
        <v>387</v>
      </c>
      <c r="BU69" s="189" t="s">
        <v>387</v>
      </c>
      <c r="BV69" s="189" t="s">
        <v>387</v>
      </c>
      <c r="BW69" s="189" t="s">
        <v>387</v>
      </c>
    </row>
    <row r="70" spans="2:75" s="187" customFormat="1" ht="12.95" customHeight="1" x14ac:dyDescent="0.2">
      <c r="B70" s="210" t="s">
        <v>154</v>
      </c>
      <c r="C70" s="210"/>
      <c r="D70" s="189">
        <v>0</v>
      </c>
      <c r="E70" s="189">
        <v>0</v>
      </c>
      <c r="F70" s="189">
        <v>0</v>
      </c>
      <c r="G70" s="189">
        <v>0</v>
      </c>
      <c r="H70" s="189">
        <v>0</v>
      </c>
      <c r="I70" s="189">
        <v>0</v>
      </c>
      <c r="J70" s="189">
        <v>0</v>
      </c>
      <c r="K70" s="189">
        <v>0</v>
      </c>
      <c r="L70" s="189">
        <v>0</v>
      </c>
      <c r="M70" s="189">
        <v>0</v>
      </c>
      <c r="N70" s="189">
        <v>0</v>
      </c>
      <c r="O70" s="189">
        <v>0</v>
      </c>
      <c r="P70" s="189">
        <v>0</v>
      </c>
      <c r="Q70" s="189">
        <v>0</v>
      </c>
      <c r="R70" s="189">
        <v>0</v>
      </c>
      <c r="S70" s="189">
        <v>0</v>
      </c>
      <c r="T70" s="189">
        <v>0</v>
      </c>
      <c r="U70" s="189">
        <v>0</v>
      </c>
      <c r="V70" s="189">
        <v>0</v>
      </c>
      <c r="W70" s="189">
        <v>0</v>
      </c>
      <c r="X70" s="189">
        <v>0</v>
      </c>
      <c r="Y70" s="189">
        <v>0</v>
      </c>
      <c r="Z70" s="189">
        <v>0</v>
      </c>
      <c r="AA70" s="189">
        <v>0</v>
      </c>
      <c r="AB70" s="189">
        <v>0</v>
      </c>
      <c r="AC70" s="189">
        <v>0</v>
      </c>
      <c r="AD70" s="189">
        <v>0</v>
      </c>
      <c r="AE70" s="189">
        <v>0</v>
      </c>
      <c r="AF70" s="189">
        <v>0</v>
      </c>
      <c r="AG70" s="189">
        <v>0</v>
      </c>
      <c r="AH70" s="189">
        <v>0</v>
      </c>
      <c r="AI70" s="189">
        <v>3</v>
      </c>
      <c r="AJ70" s="189">
        <v>17</v>
      </c>
      <c r="AK70" s="189">
        <v>30</v>
      </c>
      <c r="AL70" s="189">
        <v>44</v>
      </c>
      <c r="AM70" s="189">
        <v>61</v>
      </c>
      <c r="AN70" s="189">
        <v>81</v>
      </c>
      <c r="AO70" s="189">
        <v>104</v>
      </c>
      <c r="AP70" s="189">
        <v>130</v>
      </c>
      <c r="AQ70" s="189">
        <v>155</v>
      </c>
      <c r="AR70" s="189">
        <v>178</v>
      </c>
      <c r="AS70" s="189">
        <v>202</v>
      </c>
      <c r="AT70" s="189">
        <v>225</v>
      </c>
      <c r="AU70" s="189">
        <v>248</v>
      </c>
      <c r="AV70" s="189">
        <v>0</v>
      </c>
      <c r="AW70" s="189">
        <v>0</v>
      </c>
      <c r="AX70" s="189">
        <v>0</v>
      </c>
      <c r="AY70" s="189">
        <v>0</v>
      </c>
      <c r="AZ70" s="189">
        <v>0</v>
      </c>
      <c r="BA70" s="189">
        <v>0</v>
      </c>
      <c r="BB70" s="189">
        <v>0</v>
      </c>
      <c r="BC70" s="189">
        <v>0</v>
      </c>
      <c r="BD70" s="189">
        <v>0</v>
      </c>
      <c r="BE70" s="189">
        <v>0</v>
      </c>
      <c r="BF70" s="189">
        <v>0</v>
      </c>
      <c r="BG70" s="189">
        <v>0</v>
      </c>
      <c r="BH70" s="189">
        <v>0</v>
      </c>
      <c r="BI70" s="189">
        <v>0</v>
      </c>
      <c r="BJ70" s="189">
        <v>0</v>
      </c>
      <c r="BK70" s="189">
        <v>0</v>
      </c>
      <c r="BL70" s="189">
        <v>0</v>
      </c>
      <c r="BM70" s="189">
        <v>0</v>
      </c>
      <c r="BN70" s="189">
        <v>0</v>
      </c>
      <c r="BO70" s="189">
        <v>0</v>
      </c>
      <c r="BP70" s="189">
        <v>0</v>
      </c>
      <c r="BQ70" s="189">
        <v>0</v>
      </c>
      <c r="BR70" s="189">
        <v>0</v>
      </c>
      <c r="BS70" s="189">
        <v>0</v>
      </c>
      <c r="BT70" s="189">
        <v>0</v>
      </c>
      <c r="BU70" s="189">
        <v>0</v>
      </c>
      <c r="BV70" s="189">
        <v>0</v>
      </c>
      <c r="BW70" s="189">
        <v>0</v>
      </c>
    </row>
    <row r="71" spans="2:75" s="174" customFormat="1" ht="12.95" customHeight="1" x14ac:dyDescent="0.2">
      <c r="B71" s="211" t="s">
        <v>224</v>
      </c>
      <c r="D71" s="189">
        <v>0</v>
      </c>
      <c r="E71" s="189">
        <v>0</v>
      </c>
      <c r="F71" s="189">
        <v>0</v>
      </c>
      <c r="G71" s="189">
        <v>0</v>
      </c>
      <c r="H71" s="189">
        <v>0</v>
      </c>
      <c r="I71" s="189">
        <v>0</v>
      </c>
      <c r="J71" s="189">
        <v>0</v>
      </c>
      <c r="K71" s="189">
        <v>0</v>
      </c>
      <c r="L71" s="189">
        <v>0</v>
      </c>
      <c r="M71" s="189">
        <v>0</v>
      </c>
      <c r="N71" s="189">
        <v>0</v>
      </c>
      <c r="O71" s="189">
        <v>0</v>
      </c>
      <c r="P71" s="189">
        <v>0</v>
      </c>
      <c r="Q71" s="189">
        <v>0</v>
      </c>
      <c r="R71" s="189">
        <v>0</v>
      </c>
      <c r="S71" s="189">
        <v>0</v>
      </c>
      <c r="T71" s="189">
        <v>0</v>
      </c>
      <c r="U71" s="189">
        <v>0</v>
      </c>
      <c r="V71" s="189">
        <v>0</v>
      </c>
      <c r="W71" s="189">
        <v>0</v>
      </c>
      <c r="X71" s="189">
        <v>0</v>
      </c>
      <c r="Y71" s="189">
        <v>0</v>
      </c>
      <c r="Z71" s="189">
        <v>0</v>
      </c>
      <c r="AA71" s="189">
        <v>0</v>
      </c>
      <c r="AB71" s="189">
        <v>0</v>
      </c>
      <c r="AC71" s="189">
        <v>0</v>
      </c>
      <c r="AD71" s="189">
        <v>0</v>
      </c>
      <c r="AE71" s="189">
        <v>0</v>
      </c>
      <c r="AF71" s="189">
        <v>0</v>
      </c>
      <c r="AG71" s="189">
        <v>0</v>
      </c>
      <c r="AH71" s="189">
        <v>0</v>
      </c>
      <c r="AI71" s="189">
        <v>0</v>
      </c>
      <c r="AJ71" s="189">
        <v>0</v>
      </c>
      <c r="AK71" s="189">
        <v>0</v>
      </c>
      <c r="AL71" s="189">
        <v>0</v>
      </c>
      <c r="AM71" s="189">
        <v>0</v>
      </c>
      <c r="AN71" s="189">
        <v>0</v>
      </c>
      <c r="AO71" s="189">
        <v>0</v>
      </c>
      <c r="AP71" s="189">
        <v>0</v>
      </c>
      <c r="AQ71" s="189">
        <v>0</v>
      </c>
      <c r="AR71" s="189">
        <v>0</v>
      </c>
      <c r="AS71" s="189">
        <v>0</v>
      </c>
      <c r="AT71" s="189">
        <v>0</v>
      </c>
      <c r="AU71" s="189">
        <v>0</v>
      </c>
      <c r="AV71" s="189">
        <v>0</v>
      </c>
      <c r="AW71" s="189">
        <v>0</v>
      </c>
      <c r="AX71" s="189">
        <v>0</v>
      </c>
      <c r="AY71" s="189">
        <v>0</v>
      </c>
      <c r="AZ71" s="189">
        <v>0</v>
      </c>
      <c r="BA71" s="189">
        <v>0</v>
      </c>
      <c r="BB71" s="189">
        <v>0</v>
      </c>
      <c r="BC71" s="189">
        <v>0</v>
      </c>
      <c r="BD71" s="189">
        <v>3156</v>
      </c>
      <c r="BE71" s="189">
        <v>3859</v>
      </c>
      <c r="BF71" s="189">
        <v>3790</v>
      </c>
      <c r="BG71" s="189">
        <v>3839</v>
      </c>
      <c r="BH71" s="189">
        <v>3892</v>
      </c>
      <c r="BI71" s="189">
        <v>3965</v>
      </c>
      <c r="BJ71" s="189">
        <v>3982</v>
      </c>
      <c r="BK71" s="189">
        <v>3993</v>
      </c>
      <c r="BL71" s="189">
        <v>4079</v>
      </c>
      <c r="BM71" s="189">
        <v>4206</v>
      </c>
      <c r="BN71" s="189">
        <v>4236</v>
      </c>
      <c r="BO71" s="189">
        <v>4277</v>
      </c>
      <c r="BP71" s="189">
        <v>4316</v>
      </c>
      <c r="BQ71" s="189">
        <v>4414</v>
      </c>
      <c r="BR71" s="189">
        <v>4395</v>
      </c>
      <c r="BS71" s="189">
        <v>4469</v>
      </c>
      <c r="BT71" s="189">
        <v>4519</v>
      </c>
      <c r="BU71" s="189">
        <v>4615</v>
      </c>
      <c r="BV71" s="189">
        <v>4756</v>
      </c>
      <c r="BW71" s="189">
        <v>4982</v>
      </c>
    </row>
    <row r="72" spans="2:75" s="211" customFormat="1" x14ac:dyDescent="0.2">
      <c r="B72" s="212" t="s">
        <v>16</v>
      </c>
      <c r="C72" s="192"/>
      <c r="D72" s="189">
        <v>0</v>
      </c>
      <c r="E72" s="189">
        <v>0</v>
      </c>
      <c r="F72" s="189">
        <v>0</v>
      </c>
      <c r="G72" s="189">
        <v>0</v>
      </c>
      <c r="H72" s="189">
        <v>0</v>
      </c>
      <c r="I72" s="189">
        <v>0</v>
      </c>
      <c r="J72" s="189">
        <v>0</v>
      </c>
      <c r="K72" s="189">
        <v>0</v>
      </c>
      <c r="L72" s="189">
        <v>0</v>
      </c>
      <c r="M72" s="189">
        <v>0</v>
      </c>
      <c r="N72" s="189">
        <v>0</v>
      </c>
      <c r="O72" s="189">
        <v>0</v>
      </c>
      <c r="P72" s="189">
        <v>0</v>
      </c>
      <c r="Q72" s="189">
        <v>0</v>
      </c>
      <c r="R72" s="189">
        <v>0</v>
      </c>
      <c r="S72" s="189">
        <v>0</v>
      </c>
      <c r="T72" s="189">
        <v>0</v>
      </c>
      <c r="U72" s="189">
        <v>0</v>
      </c>
      <c r="V72" s="189">
        <v>0</v>
      </c>
      <c r="W72" s="189">
        <v>0</v>
      </c>
      <c r="X72" s="189">
        <v>0</v>
      </c>
      <c r="Y72" s="189">
        <v>0</v>
      </c>
      <c r="Z72" s="189">
        <v>0</v>
      </c>
      <c r="AA72" s="189">
        <v>0</v>
      </c>
      <c r="AB72" s="189">
        <v>0</v>
      </c>
      <c r="AC72" s="189">
        <v>0</v>
      </c>
      <c r="AD72" s="189">
        <v>0</v>
      </c>
      <c r="AE72" s="189">
        <v>0</v>
      </c>
      <c r="AF72" s="189">
        <v>0</v>
      </c>
      <c r="AG72" s="189">
        <v>0</v>
      </c>
      <c r="AH72" s="189">
        <v>0</v>
      </c>
      <c r="AI72" s="189">
        <v>0</v>
      </c>
      <c r="AJ72" s="189">
        <v>0</v>
      </c>
      <c r="AK72" s="189">
        <v>0</v>
      </c>
      <c r="AL72" s="189">
        <v>0</v>
      </c>
      <c r="AM72" s="189">
        <v>0</v>
      </c>
      <c r="AN72" s="189">
        <v>0</v>
      </c>
      <c r="AO72" s="189">
        <v>0</v>
      </c>
      <c r="AP72" s="189">
        <v>0</v>
      </c>
      <c r="AQ72" s="189">
        <v>0</v>
      </c>
      <c r="AR72" s="189">
        <v>0</v>
      </c>
      <c r="AS72" s="189">
        <v>0</v>
      </c>
      <c r="AT72" s="189">
        <v>0</v>
      </c>
      <c r="AU72" s="189">
        <v>0</v>
      </c>
      <c r="AV72" s="189">
        <v>0</v>
      </c>
      <c r="AW72" s="189">
        <v>0</v>
      </c>
      <c r="AX72" s="189">
        <v>0</v>
      </c>
      <c r="AY72" s="189">
        <v>0</v>
      </c>
      <c r="AZ72" s="189">
        <v>0</v>
      </c>
      <c r="BA72" s="189">
        <v>0</v>
      </c>
      <c r="BB72" s="189">
        <v>0</v>
      </c>
      <c r="BC72" s="189">
        <v>0</v>
      </c>
      <c r="BD72" s="189">
        <v>0</v>
      </c>
      <c r="BE72" s="189">
        <v>0</v>
      </c>
      <c r="BF72" s="189">
        <v>0</v>
      </c>
      <c r="BG72" s="189">
        <v>1979</v>
      </c>
      <c r="BH72" s="189">
        <v>2594</v>
      </c>
      <c r="BI72" s="189">
        <v>2700</v>
      </c>
      <c r="BJ72" s="189">
        <v>2729</v>
      </c>
      <c r="BK72" s="189">
        <v>2732</v>
      </c>
      <c r="BL72" s="189">
        <v>2724</v>
      </c>
      <c r="BM72" s="189">
        <v>2736</v>
      </c>
      <c r="BN72" s="189">
        <v>2718</v>
      </c>
      <c r="BO72" s="189">
        <v>2649</v>
      </c>
      <c r="BP72" s="189">
        <v>2505</v>
      </c>
      <c r="BQ72" s="189">
        <v>2380</v>
      </c>
      <c r="BR72" s="189">
        <v>2249</v>
      </c>
      <c r="BS72" s="189">
        <v>2110</v>
      </c>
      <c r="BT72" s="189">
        <v>2019</v>
      </c>
      <c r="BU72" s="189">
        <v>1918</v>
      </c>
      <c r="BV72" s="189">
        <v>1829</v>
      </c>
      <c r="BW72" s="189">
        <v>1764</v>
      </c>
    </row>
    <row r="73" spans="2:75" s="211" customFormat="1" x14ac:dyDescent="0.2">
      <c r="B73" s="30" t="s">
        <v>160</v>
      </c>
      <c r="C73" s="192"/>
      <c r="D73" s="189">
        <v>0</v>
      </c>
      <c r="E73" s="189">
        <v>0</v>
      </c>
      <c r="F73" s="189">
        <v>0</v>
      </c>
      <c r="G73" s="189">
        <v>0</v>
      </c>
      <c r="H73" s="189">
        <v>0</v>
      </c>
      <c r="I73" s="189">
        <v>0</v>
      </c>
      <c r="J73" s="189">
        <v>0</v>
      </c>
      <c r="K73" s="189">
        <v>0</v>
      </c>
      <c r="L73" s="189">
        <v>0</v>
      </c>
      <c r="M73" s="189">
        <v>0</v>
      </c>
      <c r="N73" s="189">
        <v>0</v>
      </c>
      <c r="O73" s="189">
        <v>0</v>
      </c>
      <c r="P73" s="189">
        <v>0</v>
      </c>
      <c r="Q73" s="189">
        <v>0</v>
      </c>
      <c r="R73" s="189">
        <v>0</v>
      </c>
      <c r="S73" s="189">
        <v>0</v>
      </c>
      <c r="T73" s="189">
        <v>0</v>
      </c>
      <c r="U73" s="189">
        <v>0</v>
      </c>
      <c r="V73" s="189">
        <v>0</v>
      </c>
      <c r="W73" s="189">
        <v>0</v>
      </c>
      <c r="X73" s="189">
        <v>0</v>
      </c>
      <c r="Y73" s="189">
        <v>0</v>
      </c>
      <c r="Z73" s="189">
        <v>0</v>
      </c>
      <c r="AA73" s="189">
        <v>0</v>
      </c>
      <c r="AB73" s="189">
        <v>0</v>
      </c>
      <c r="AC73" s="189">
        <v>0</v>
      </c>
      <c r="AD73" s="189">
        <v>0</v>
      </c>
      <c r="AE73" s="189">
        <v>0</v>
      </c>
      <c r="AF73" s="189">
        <v>0</v>
      </c>
      <c r="AG73" s="189">
        <v>0</v>
      </c>
      <c r="AH73" s="189">
        <v>0</v>
      </c>
      <c r="AI73" s="189">
        <v>0</v>
      </c>
      <c r="AJ73" s="189">
        <v>0</v>
      </c>
      <c r="AK73" s="189">
        <v>0</v>
      </c>
      <c r="AL73" s="189">
        <v>0</v>
      </c>
      <c r="AM73" s="189">
        <v>0</v>
      </c>
      <c r="AN73" s="189">
        <v>0</v>
      </c>
      <c r="AO73" s="189">
        <v>0</v>
      </c>
      <c r="AP73" s="189">
        <v>0</v>
      </c>
      <c r="AQ73" s="189">
        <v>0</v>
      </c>
      <c r="AR73" s="189">
        <v>0</v>
      </c>
      <c r="AS73" s="189">
        <v>0</v>
      </c>
      <c r="AT73" s="189">
        <v>0</v>
      </c>
      <c r="AU73" s="189">
        <v>0</v>
      </c>
      <c r="AV73" s="189">
        <v>0</v>
      </c>
      <c r="AW73" s="189">
        <v>0</v>
      </c>
      <c r="AX73" s="189">
        <v>0</v>
      </c>
      <c r="AY73" s="189">
        <v>0</v>
      </c>
      <c r="AZ73" s="189">
        <v>0</v>
      </c>
      <c r="BA73" s="189">
        <v>0</v>
      </c>
      <c r="BB73" s="189">
        <v>0</v>
      </c>
      <c r="BC73" s="189">
        <v>0</v>
      </c>
      <c r="BD73" s="189">
        <v>0</v>
      </c>
      <c r="BE73" s="189">
        <v>0</v>
      </c>
      <c r="BF73" s="189">
        <v>0</v>
      </c>
      <c r="BG73" s="189">
        <v>0</v>
      </c>
      <c r="BH73" s="189">
        <v>0</v>
      </c>
      <c r="BI73" s="189">
        <v>0</v>
      </c>
      <c r="BJ73" s="189">
        <v>0</v>
      </c>
      <c r="BK73" s="189">
        <v>0</v>
      </c>
      <c r="BL73" s="189">
        <v>0</v>
      </c>
      <c r="BM73" s="189">
        <v>0</v>
      </c>
      <c r="BN73" s="189">
        <v>0</v>
      </c>
      <c r="BO73" s="189">
        <v>0</v>
      </c>
      <c r="BP73" s="189">
        <v>0</v>
      </c>
      <c r="BQ73" s="189">
        <v>1</v>
      </c>
      <c r="BR73" s="189">
        <v>18</v>
      </c>
      <c r="BS73" s="189">
        <v>50</v>
      </c>
      <c r="BT73" s="189">
        <v>125</v>
      </c>
      <c r="BU73" s="189">
        <v>244</v>
      </c>
      <c r="BV73" s="189">
        <v>322</v>
      </c>
      <c r="BW73" s="189">
        <v>355</v>
      </c>
    </row>
    <row r="74" spans="2:75" s="211" customFormat="1" x14ac:dyDescent="0.2">
      <c r="B74" s="190" t="s">
        <v>377</v>
      </c>
      <c r="C74" s="192"/>
      <c r="D74" s="189">
        <v>0</v>
      </c>
      <c r="E74" s="189">
        <v>0</v>
      </c>
      <c r="F74" s="189">
        <v>0</v>
      </c>
      <c r="G74" s="189">
        <v>0</v>
      </c>
      <c r="H74" s="189">
        <v>0</v>
      </c>
      <c r="I74" s="189">
        <v>0</v>
      </c>
      <c r="J74" s="189">
        <v>0</v>
      </c>
      <c r="K74" s="189">
        <v>0</v>
      </c>
      <c r="L74" s="189">
        <v>0</v>
      </c>
      <c r="M74" s="189">
        <v>0</v>
      </c>
      <c r="N74" s="189">
        <v>0</v>
      </c>
      <c r="O74" s="189">
        <v>0</v>
      </c>
      <c r="P74" s="189">
        <v>0</v>
      </c>
      <c r="Q74" s="189">
        <v>0</v>
      </c>
      <c r="R74" s="189">
        <v>0</v>
      </c>
      <c r="S74" s="189">
        <v>0</v>
      </c>
      <c r="T74" s="189">
        <v>0</v>
      </c>
      <c r="U74" s="189">
        <v>0</v>
      </c>
      <c r="V74" s="189">
        <v>0</v>
      </c>
      <c r="W74" s="189">
        <v>0</v>
      </c>
      <c r="X74" s="189">
        <v>0</v>
      </c>
      <c r="Y74" s="189">
        <v>0</v>
      </c>
      <c r="Z74" s="189">
        <v>0</v>
      </c>
      <c r="AA74" s="189">
        <v>0</v>
      </c>
      <c r="AB74" s="189">
        <v>0</v>
      </c>
      <c r="AC74" s="189">
        <v>0</v>
      </c>
      <c r="AD74" s="189">
        <v>0</v>
      </c>
      <c r="AE74" s="189">
        <v>0</v>
      </c>
      <c r="AF74" s="189">
        <v>0</v>
      </c>
      <c r="AG74" s="189">
        <v>0</v>
      </c>
      <c r="AH74" s="189">
        <v>0</v>
      </c>
      <c r="AI74" s="189">
        <v>0</v>
      </c>
      <c r="AJ74" s="189">
        <v>0</v>
      </c>
      <c r="AK74" s="189">
        <v>0</v>
      </c>
      <c r="AL74" s="189">
        <v>0</v>
      </c>
      <c r="AM74" s="189">
        <v>0</v>
      </c>
      <c r="AN74" s="189">
        <v>0</v>
      </c>
      <c r="AO74" s="189">
        <v>0</v>
      </c>
      <c r="AP74" s="189">
        <v>0</v>
      </c>
      <c r="AQ74" s="189">
        <v>0</v>
      </c>
      <c r="AR74" s="189">
        <v>0</v>
      </c>
      <c r="AS74" s="189">
        <v>0</v>
      </c>
      <c r="AT74" s="189">
        <v>0</v>
      </c>
      <c r="AU74" s="189">
        <v>0</v>
      </c>
      <c r="AV74" s="189">
        <v>0</v>
      </c>
      <c r="AW74" s="189">
        <v>0</v>
      </c>
      <c r="AX74" s="189">
        <v>0</v>
      </c>
      <c r="AY74" s="189">
        <v>0</v>
      </c>
      <c r="AZ74" s="189">
        <v>0</v>
      </c>
      <c r="BA74" s="189">
        <v>0</v>
      </c>
      <c r="BB74" s="189">
        <v>0</v>
      </c>
      <c r="BC74" s="189">
        <v>0</v>
      </c>
      <c r="BD74" s="189">
        <v>0</v>
      </c>
      <c r="BE74" s="189">
        <v>0</v>
      </c>
      <c r="BF74" s="189">
        <v>0</v>
      </c>
      <c r="BG74" s="189">
        <v>0</v>
      </c>
      <c r="BH74" s="189">
        <v>0</v>
      </c>
      <c r="BI74" s="189">
        <v>0</v>
      </c>
      <c r="BJ74" s="189">
        <v>0</v>
      </c>
      <c r="BK74" s="189">
        <v>0</v>
      </c>
      <c r="BL74" s="189">
        <v>0</v>
      </c>
      <c r="BM74" s="189">
        <v>0</v>
      </c>
      <c r="BN74" s="189">
        <v>0</v>
      </c>
      <c r="BO74" s="189">
        <v>0</v>
      </c>
      <c r="BP74" s="189">
        <v>0</v>
      </c>
      <c r="BQ74" s="189">
        <v>1</v>
      </c>
      <c r="BR74" s="189">
        <v>18</v>
      </c>
      <c r="BS74" s="189">
        <v>49</v>
      </c>
      <c r="BT74" s="189">
        <v>124</v>
      </c>
      <c r="BU74" s="189">
        <v>242</v>
      </c>
      <c r="BV74" s="189">
        <v>319</v>
      </c>
      <c r="BW74" s="189">
        <v>351</v>
      </c>
    </row>
    <row r="75" spans="2:75" s="211" customFormat="1" x14ac:dyDescent="0.2">
      <c r="B75" s="190" t="s">
        <v>378</v>
      </c>
      <c r="C75" s="192"/>
      <c r="D75" s="189">
        <v>0</v>
      </c>
      <c r="E75" s="189">
        <v>0</v>
      </c>
      <c r="F75" s="189">
        <v>0</v>
      </c>
      <c r="G75" s="189">
        <v>0</v>
      </c>
      <c r="H75" s="189">
        <v>0</v>
      </c>
      <c r="I75" s="189">
        <v>0</v>
      </c>
      <c r="J75" s="189">
        <v>0</v>
      </c>
      <c r="K75" s="189">
        <v>0</v>
      </c>
      <c r="L75" s="189">
        <v>0</v>
      </c>
      <c r="M75" s="189">
        <v>0</v>
      </c>
      <c r="N75" s="189">
        <v>0</v>
      </c>
      <c r="O75" s="189">
        <v>0</v>
      </c>
      <c r="P75" s="189">
        <v>0</v>
      </c>
      <c r="Q75" s="189">
        <v>0</v>
      </c>
      <c r="R75" s="189">
        <v>0</v>
      </c>
      <c r="S75" s="189">
        <v>0</v>
      </c>
      <c r="T75" s="189">
        <v>0</v>
      </c>
      <c r="U75" s="189">
        <v>0</v>
      </c>
      <c r="V75" s="189">
        <v>0</v>
      </c>
      <c r="W75" s="189">
        <v>0</v>
      </c>
      <c r="X75" s="189">
        <v>0</v>
      </c>
      <c r="Y75" s="189">
        <v>0</v>
      </c>
      <c r="Z75" s="189">
        <v>0</v>
      </c>
      <c r="AA75" s="189">
        <v>0</v>
      </c>
      <c r="AB75" s="189">
        <v>0</v>
      </c>
      <c r="AC75" s="189">
        <v>0</v>
      </c>
      <c r="AD75" s="189">
        <v>0</v>
      </c>
      <c r="AE75" s="189">
        <v>0</v>
      </c>
      <c r="AF75" s="189">
        <v>0</v>
      </c>
      <c r="AG75" s="189">
        <v>0</v>
      </c>
      <c r="AH75" s="189">
        <v>0</v>
      </c>
      <c r="AI75" s="189">
        <v>0</v>
      </c>
      <c r="AJ75" s="189">
        <v>0</v>
      </c>
      <c r="AK75" s="189">
        <v>0</v>
      </c>
      <c r="AL75" s="189">
        <v>0</v>
      </c>
      <c r="AM75" s="189">
        <v>0</v>
      </c>
      <c r="AN75" s="189">
        <v>0</v>
      </c>
      <c r="AO75" s="189">
        <v>0</v>
      </c>
      <c r="AP75" s="189">
        <v>0</v>
      </c>
      <c r="AQ75" s="189">
        <v>0</v>
      </c>
      <c r="AR75" s="189">
        <v>0</v>
      </c>
      <c r="AS75" s="189">
        <v>0</v>
      </c>
      <c r="AT75" s="189">
        <v>0</v>
      </c>
      <c r="AU75" s="189">
        <v>0</v>
      </c>
      <c r="AV75" s="189">
        <v>0</v>
      </c>
      <c r="AW75" s="189">
        <v>0</v>
      </c>
      <c r="AX75" s="189">
        <v>0</v>
      </c>
      <c r="AY75" s="189">
        <v>0</v>
      </c>
      <c r="AZ75" s="189">
        <v>0</v>
      </c>
      <c r="BA75" s="189">
        <v>0</v>
      </c>
      <c r="BB75" s="189">
        <v>0</v>
      </c>
      <c r="BC75" s="189">
        <v>0</v>
      </c>
      <c r="BD75" s="189">
        <v>0</v>
      </c>
      <c r="BE75" s="189">
        <v>0</v>
      </c>
      <c r="BF75" s="189">
        <v>0</v>
      </c>
      <c r="BG75" s="189">
        <v>0</v>
      </c>
      <c r="BH75" s="189">
        <v>0</v>
      </c>
      <c r="BI75" s="189">
        <v>0</v>
      </c>
      <c r="BJ75" s="189">
        <v>0</v>
      </c>
      <c r="BK75" s="189">
        <v>0</v>
      </c>
      <c r="BL75" s="189">
        <v>0</v>
      </c>
      <c r="BM75" s="189">
        <v>0</v>
      </c>
      <c r="BN75" s="189">
        <v>0</v>
      </c>
      <c r="BO75" s="189">
        <v>0</v>
      </c>
      <c r="BP75" s="189">
        <v>0</v>
      </c>
      <c r="BQ75" s="189">
        <v>0</v>
      </c>
      <c r="BR75" s="189">
        <v>0</v>
      </c>
      <c r="BS75" s="189">
        <v>1</v>
      </c>
      <c r="BT75" s="189">
        <v>1</v>
      </c>
      <c r="BU75" s="189">
        <v>2</v>
      </c>
      <c r="BV75" s="189">
        <v>3</v>
      </c>
      <c r="BW75" s="189">
        <v>4</v>
      </c>
    </row>
    <row r="76" spans="2:75" s="211" customFormat="1" ht="25.5" customHeight="1" x14ac:dyDescent="0.2">
      <c r="B76" s="212" t="s">
        <v>18</v>
      </c>
      <c r="C76" s="192"/>
      <c r="D76" s="189">
        <v>0</v>
      </c>
      <c r="E76" s="189">
        <v>0</v>
      </c>
      <c r="F76" s="189">
        <v>0</v>
      </c>
      <c r="G76" s="189">
        <v>0</v>
      </c>
      <c r="H76" s="189">
        <v>0</v>
      </c>
      <c r="I76" s="189">
        <v>0</v>
      </c>
      <c r="J76" s="189">
        <v>0</v>
      </c>
      <c r="K76" s="189">
        <v>4621</v>
      </c>
      <c r="L76" s="189">
        <v>4729</v>
      </c>
      <c r="M76" s="189">
        <v>4832</v>
      </c>
      <c r="N76" s="189">
        <v>5412</v>
      </c>
      <c r="O76" s="189">
        <v>5541</v>
      </c>
      <c r="P76" s="189">
        <v>5661</v>
      </c>
      <c r="Q76" s="189">
        <v>5778</v>
      </c>
      <c r="R76" s="189">
        <v>5919</v>
      </c>
      <c r="S76" s="189">
        <v>5965</v>
      </c>
      <c r="T76" s="189">
        <v>6142</v>
      </c>
      <c r="U76" s="189">
        <v>6340</v>
      </c>
      <c r="V76" s="189">
        <v>6523</v>
      </c>
      <c r="W76" s="189">
        <v>6751</v>
      </c>
      <c r="X76" s="189">
        <v>6955</v>
      </c>
      <c r="Y76" s="189">
        <v>7151</v>
      </c>
      <c r="Z76" s="189">
        <v>7344</v>
      </c>
      <c r="AA76" s="189">
        <v>7495</v>
      </c>
      <c r="AB76" s="189">
        <v>7648</v>
      </c>
      <c r="AC76" s="189">
        <v>7803</v>
      </c>
      <c r="AD76" s="189">
        <v>7951</v>
      </c>
      <c r="AE76" s="189">
        <v>8128</v>
      </c>
      <c r="AF76" s="189">
        <v>8315</v>
      </c>
      <c r="AG76" s="189">
        <v>8436</v>
      </c>
      <c r="AH76" s="189">
        <v>8579</v>
      </c>
      <c r="AI76" s="189">
        <v>8727</v>
      </c>
      <c r="AJ76" s="189">
        <v>8895</v>
      </c>
      <c r="AK76" s="189">
        <v>9074</v>
      </c>
      <c r="AL76" s="189">
        <v>9164</v>
      </c>
      <c r="AM76" s="189">
        <v>9261</v>
      </c>
      <c r="AN76" s="189">
        <v>9298</v>
      </c>
      <c r="AO76" s="189">
        <v>9495</v>
      </c>
      <c r="AP76" s="189">
        <v>9627</v>
      </c>
      <c r="AQ76" s="189">
        <v>9700</v>
      </c>
      <c r="AR76" s="189">
        <v>9755</v>
      </c>
      <c r="AS76" s="189">
        <v>9755</v>
      </c>
      <c r="AT76" s="189">
        <v>9930</v>
      </c>
      <c r="AU76" s="189">
        <v>9990</v>
      </c>
      <c r="AV76" s="189">
        <v>10056</v>
      </c>
      <c r="AW76" s="189">
        <v>10061</v>
      </c>
      <c r="AX76" s="189">
        <v>10097</v>
      </c>
      <c r="AY76" s="189">
        <v>10384</v>
      </c>
      <c r="AZ76" s="189">
        <v>10536</v>
      </c>
      <c r="BA76" s="189">
        <v>10680</v>
      </c>
      <c r="BB76" s="189">
        <v>10782</v>
      </c>
      <c r="BC76" s="189">
        <v>10936</v>
      </c>
      <c r="BD76" s="189">
        <v>11004</v>
      </c>
      <c r="BE76" s="189">
        <v>11095</v>
      </c>
      <c r="BF76" s="189">
        <v>11195</v>
      </c>
      <c r="BG76" s="189">
        <v>11320</v>
      </c>
      <c r="BH76" s="189">
        <v>11477</v>
      </c>
      <c r="BI76" s="189">
        <v>11585</v>
      </c>
      <c r="BJ76" s="189">
        <v>11715</v>
      </c>
      <c r="BK76" s="189">
        <v>11938</v>
      </c>
      <c r="BL76" s="189">
        <v>12160</v>
      </c>
      <c r="BM76" s="189">
        <v>12410</v>
      </c>
      <c r="BN76" s="189">
        <v>12566</v>
      </c>
      <c r="BO76" s="189">
        <v>12667</v>
      </c>
      <c r="BP76" s="189">
        <v>12810</v>
      </c>
      <c r="BQ76" s="189">
        <v>12888</v>
      </c>
      <c r="BR76" s="189">
        <v>12932</v>
      </c>
      <c r="BS76" s="189">
        <v>12993</v>
      </c>
      <c r="BT76" s="189">
        <v>12996</v>
      </c>
      <c r="BU76" s="189">
        <v>12977</v>
      </c>
      <c r="BV76" s="189">
        <v>12921</v>
      </c>
      <c r="BW76" s="189">
        <v>12794</v>
      </c>
    </row>
    <row r="77" spans="2:75" s="211" customFormat="1" ht="12.95" customHeight="1" x14ac:dyDescent="0.2">
      <c r="B77" s="193" t="s">
        <v>128</v>
      </c>
      <c r="C77" s="213"/>
      <c r="D77" s="189">
        <v>0</v>
      </c>
      <c r="E77" s="189">
        <v>0</v>
      </c>
      <c r="F77" s="189">
        <v>0</v>
      </c>
      <c r="G77" s="189">
        <v>0</v>
      </c>
      <c r="H77" s="189">
        <v>0</v>
      </c>
      <c r="I77" s="189">
        <v>0</v>
      </c>
      <c r="J77" s="189">
        <v>0</v>
      </c>
      <c r="K77" s="189">
        <v>4621</v>
      </c>
      <c r="L77" s="189">
        <v>4729</v>
      </c>
      <c r="M77" s="189">
        <v>4832</v>
      </c>
      <c r="N77" s="189">
        <v>5412</v>
      </c>
      <c r="O77" s="189">
        <v>5541</v>
      </c>
      <c r="P77" s="189">
        <v>5661</v>
      </c>
      <c r="Q77" s="189">
        <v>5778</v>
      </c>
      <c r="R77" s="189">
        <v>5919</v>
      </c>
      <c r="S77" s="189">
        <v>5965</v>
      </c>
      <c r="T77" s="189">
        <v>6142</v>
      </c>
      <c r="U77" s="189">
        <v>6340</v>
      </c>
      <c r="V77" s="189">
        <v>6523</v>
      </c>
      <c r="W77" s="189">
        <v>6751</v>
      </c>
      <c r="X77" s="189">
        <v>6955</v>
      </c>
      <c r="Y77" s="189">
        <v>7151</v>
      </c>
      <c r="Z77" s="189">
        <v>7344</v>
      </c>
      <c r="AA77" s="189">
        <v>7495</v>
      </c>
      <c r="AB77" s="189">
        <v>7648</v>
      </c>
      <c r="AC77" s="189">
        <v>7803</v>
      </c>
      <c r="AD77" s="189">
        <v>7951</v>
      </c>
      <c r="AE77" s="189">
        <v>8128</v>
      </c>
      <c r="AF77" s="189">
        <v>8315</v>
      </c>
      <c r="AG77" s="189">
        <v>8436</v>
      </c>
      <c r="AH77" s="189">
        <v>8579</v>
      </c>
      <c r="AI77" s="189">
        <v>8727</v>
      </c>
      <c r="AJ77" s="189">
        <v>8895</v>
      </c>
      <c r="AK77" s="189">
        <v>9074</v>
      </c>
      <c r="AL77" s="189">
        <v>9164</v>
      </c>
      <c r="AM77" s="189">
        <v>9261</v>
      </c>
      <c r="AN77" s="189">
        <v>9298</v>
      </c>
      <c r="AO77" s="189">
        <v>9495</v>
      </c>
      <c r="AP77" s="189">
        <v>9627</v>
      </c>
      <c r="AQ77" s="189">
        <v>9700</v>
      </c>
      <c r="AR77" s="189">
        <v>9755</v>
      </c>
      <c r="AS77" s="189">
        <v>9755</v>
      </c>
      <c r="AT77" s="189">
        <v>9930</v>
      </c>
      <c r="AU77" s="189">
        <v>9990</v>
      </c>
      <c r="AV77" s="189">
        <v>10056</v>
      </c>
      <c r="AW77" s="189">
        <v>10061</v>
      </c>
      <c r="AX77" s="189">
        <v>10097</v>
      </c>
      <c r="AY77" s="189">
        <v>10384</v>
      </c>
      <c r="AZ77" s="189">
        <v>10536</v>
      </c>
      <c r="BA77" s="189">
        <v>10680</v>
      </c>
      <c r="BB77" s="189">
        <v>10782</v>
      </c>
      <c r="BC77" s="189">
        <v>10936</v>
      </c>
      <c r="BD77" s="189">
        <v>11004</v>
      </c>
      <c r="BE77" s="189">
        <v>11095</v>
      </c>
      <c r="BF77" s="189">
        <v>11195</v>
      </c>
      <c r="BG77" s="189">
        <v>11320</v>
      </c>
      <c r="BH77" s="189">
        <v>11477</v>
      </c>
      <c r="BI77" s="189">
        <v>11585</v>
      </c>
      <c r="BJ77" s="189">
        <v>11715</v>
      </c>
      <c r="BK77" s="189">
        <v>11938</v>
      </c>
      <c r="BL77" s="189">
        <v>12160</v>
      </c>
      <c r="BM77" s="189">
        <v>12410</v>
      </c>
      <c r="BN77" s="189">
        <v>12566</v>
      </c>
      <c r="BO77" s="189">
        <v>12667</v>
      </c>
      <c r="BP77" s="189">
        <v>12810</v>
      </c>
      <c r="BQ77" s="189">
        <v>12888</v>
      </c>
      <c r="BR77" s="189">
        <v>12932</v>
      </c>
      <c r="BS77" s="189">
        <v>12993</v>
      </c>
      <c r="BT77" s="189">
        <v>12996</v>
      </c>
      <c r="BU77" s="189">
        <v>12977</v>
      </c>
      <c r="BV77" s="189">
        <v>12921</v>
      </c>
      <c r="BW77" s="189">
        <v>12794</v>
      </c>
    </row>
    <row r="78" spans="2:75" s="211" customFormat="1" ht="12.95" customHeight="1" x14ac:dyDescent="0.2">
      <c r="B78" s="214" t="s">
        <v>205</v>
      </c>
      <c r="C78" s="213"/>
      <c r="D78" s="189">
        <v>0</v>
      </c>
      <c r="E78" s="189">
        <v>0</v>
      </c>
      <c r="F78" s="189">
        <v>0</v>
      </c>
      <c r="G78" s="189">
        <v>0</v>
      </c>
      <c r="H78" s="189">
        <v>0</v>
      </c>
      <c r="I78" s="189">
        <v>0</v>
      </c>
      <c r="J78" s="189">
        <v>0</v>
      </c>
      <c r="K78" s="189">
        <v>0</v>
      </c>
      <c r="L78" s="189">
        <v>0</v>
      </c>
      <c r="M78" s="189">
        <v>0</v>
      </c>
      <c r="N78" s="189">
        <v>0</v>
      </c>
      <c r="O78" s="189">
        <v>0</v>
      </c>
      <c r="P78" s="189">
        <v>0</v>
      </c>
      <c r="Q78" s="189">
        <v>0</v>
      </c>
      <c r="R78" s="189">
        <v>0</v>
      </c>
      <c r="S78" s="189">
        <v>0</v>
      </c>
      <c r="T78" s="189">
        <v>0</v>
      </c>
      <c r="U78" s="189">
        <v>0</v>
      </c>
      <c r="V78" s="189">
        <v>0</v>
      </c>
      <c r="W78" s="189">
        <v>0</v>
      </c>
      <c r="X78" s="189">
        <v>0</v>
      </c>
      <c r="Y78" s="189">
        <v>0</v>
      </c>
      <c r="Z78" s="189">
        <v>0</v>
      </c>
      <c r="AA78" s="189">
        <v>0</v>
      </c>
      <c r="AB78" s="189">
        <v>0</v>
      </c>
      <c r="AC78" s="189">
        <v>0</v>
      </c>
      <c r="AD78" s="189">
        <v>0</v>
      </c>
      <c r="AE78" s="189">
        <v>0</v>
      </c>
      <c r="AF78" s="189">
        <v>0</v>
      </c>
      <c r="AG78" s="189">
        <v>0</v>
      </c>
      <c r="AH78" s="189">
        <v>0</v>
      </c>
      <c r="AI78" s="189">
        <v>0</v>
      </c>
      <c r="AJ78" s="189">
        <v>0</v>
      </c>
      <c r="AK78" s="189">
        <v>0</v>
      </c>
      <c r="AL78" s="189">
        <v>0</v>
      </c>
      <c r="AM78" s="189">
        <v>0</v>
      </c>
      <c r="AN78" s="189">
        <v>0</v>
      </c>
      <c r="AO78" s="189">
        <v>0</v>
      </c>
      <c r="AP78" s="189">
        <v>0</v>
      </c>
      <c r="AQ78" s="189">
        <v>0</v>
      </c>
      <c r="AR78" s="189">
        <v>0</v>
      </c>
      <c r="AS78" s="189">
        <v>0</v>
      </c>
      <c r="AT78" s="189">
        <v>0</v>
      </c>
      <c r="AU78" s="189">
        <v>0</v>
      </c>
      <c r="AV78" s="189">
        <v>0</v>
      </c>
      <c r="AW78" s="189">
        <v>0</v>
      </c>
      <c r="AX78" s="189">
        <v>0</v>
      </c>
      <c r="AY78" s="189">
        <v>0</v>
      </c>
      <c r="AZ78" s="189">
        <v>0</v>
      </c>
      <c r="BA78" s="189">
        <v>0</v>
      </c>
      <c r="BB78" s="189">
        <v>0</v>
      </c>
      <c r="BC78" s="189">
        <v>0</v>
      </c>
      <c r="BD78" s="189">
        <v>10875</v>
      </c>
      <c r="BE78" s="189">
        <v>11018</v>
      </c>
      <c r="BF78" s="189">
        <v>11102</v>
      </c>
      <c r="BG78" s="189">
        <v>11231</v>
      </c>
      <c r="BH78" s="189">
        <v>11384</v>
      </c>
      <c r="BI78" s="189">
        <v>11492</v>
      </c>
      <c r="BJ78" s="189">
        <v>11617</v>
      </c>
      <c r="BK78" s="189">
        <v>11837</v>
      </c>
      <c r="BL78" s="189">
        <v>12053</v>
      </c>
      <c r="BM78" s="189">
        <v>12285</v>
      </c>
      <c r="BN78" s="189">
        <v>12460</v>
      </c>
      <c r="BO78" s="189">
        <v>12556</v>
      </c>
      <c r="BP78" s="189">
        <v>12737</v>
      </c>
      <c r="BQ78" s="189">
        <v>12814</v>
      </c>
      <c r="BR78" s="189">
        <v>12866</v>
      </c>
      <c r="BS78" s="189">
        <v>12930</v>
      </c>
      <c r="BT78" s="189">
        <v>12724</v>
      </c>
      <c r="BU78" s="189">
        <v>12300</v>
      </c>
      <c r="BV78" s="189">
        <v>11863</v>
      </c>
      <c r="BW78" s="189">
        <v>11418</v>
      </c>
    </row>
    <row r="79" spans="2:75" s="211" customFormat="1" ht="12.95" customHeight="1" x14ac:dyDescent="0.2">
      <c r="B79" s="215" t="s">
        <v>225</v>
      </c>
      <c r="C79" s="213"/>
      <c r="D79" s="189">
        <v>0</v>
      </c>
      <c r="E79" s="189">
        <v>0</v>
      </c>
      <c r="F79" s="189">
        <v>0</v>
      </c>
      <c r="G79" s="189">
        <v>0</v>
      </c>
      <c r="H79" s="189">
        <v>0</v>
      </c>
      <c r="I79" s="189">
        <v>0</v>
      </c>
      <c r="J79" s="189">
        <v>0</v>
      </c>
      <c r="K79" s="189">
        <v>0</v>
      </c>
      <c r="L79" s="189">
        <v>0</v>
      </c>
      <c r="M79" s="189">
        <v>0</v>
      </c>
      <c r="N79" s="189">
        <v>0</v>
      </c>
      <c r="O79" s="189">
        <v>0</v>
      </c>
      <c r="P79" s="189">
        <v>0</v>
      </c>
      <c r="Q79" s="189">
        <v>0</v>
      </c>
      <c r="R79" s="189">
        <v>0</v>
      </c>
      <c r="S79" s="189">
        <v>0</v>
      </c>
      <c r="T79" s="189">
        <v>0</v>
      </c>
      <c r="U79" s="189">
        <v>0</v>
      </c>
      <c r="V79" s="189">
        <v>0</v>
      </c>
      <c r="W79" s="189">
        <v>0</v>
      </c>
      <c r="X79" s="189">
        <v>0</v>
      </c>
      <c r="Y79" s="189">
        <v>0</v>
      </c>
      <c r="Z79" s="189">
        <v>0</v>
      </c>
      <c r="AA79" s="189">
        <v>0</v>
      </c>
      <c r="AB79" s="189">
        <v>0</v>
      </c>
      <c r="AC79" s="189">
        <v>0</v>
      </c>
      <c r="AD79" s="189">
        <v>0</v>
      </c>
      <c r="AE79" s="189">
        <v>0</v>
      </c>
      <c r="AF79" s="189">
        <v>0</v>
      </c>
      <c r="AG79" s="189">
        <v>0</v>
      </c>
      <c r="AH79" s="189">
        <v>0</v>
      </c>
      <c r="AI79" s="189">
        <v>80</v>
      </c>
      <c r="AJ79" s="189">
        <v>276</v>
      </c>
      <c r="AK79" s="189">
        <v>476</v>
      </c>
      <c r="AL79" s="189">
        <v>658</v>
      </c>
      <c r="AM79" s="189">
        <v>882</v>
      </c>
      <c r="AN79" s="189">
        <v>1009</v>
      </c>
      <c r="AO79" s="189">
        <v>1434</v>
      </c>
      <c r="AP79" s="189">
        <v>1786</v>
      </c>
      <c r="AQ79" s="189">
        <v>2077</v>
      </c>
      <c r="AR79" s="189">
        <v>2382</v>
      </c>
      <c r="AS79" s="189">
        <v>2515</v>
      </c>
      <c r="AT79" s="189">
        <v>3044</v>
      </c>
      <c r="AU79" s="189">
        <v>3349</v>
      </c>
      <c r="AV79" s="189">
        <v>3642</v>
      </c>
      <c r="AW79" s="189">
        <v>3925</v>
      </c>
      <c r="AX79" s="189">
        <v>4219</v>
      </c>
      <c r="AY79" s="189">
        <v>4552</v>
      </c>
      <c r="AZ79" s="189">
        <v>4927</v>
      </c>
      <c r="BA79" s="189">
        <v>5280</v>
      </c>
      <c r="BB79" s="189">
        <v>5615</v>
      </c>
      <c r="BC79" s="189">
        <v>5947</v>
      </c>
      <c r="BD79" s="189">
        <v>6276</v>
      </c>
      <c r="BE79" s="189">
        <v>6589</v>
      </c>
      <c r="BF79" s="189">
        <v>6851</v>
      </c>
      <c r="BG79" s="189">
        <v>7122</v>
      </c>
      <c r="BH79" s="189">
        <v>7425</v>
      </c>
      <c r="BI79" s="189">
        <v>7700</v>
      </c>
      <c r="BJ79" s="189">
        <v>7963</v>
      </c>
      <c r="BK79" s="189">
        <v>8324</v>
      </c>
      <c r="BL79" s="189">
        <v>8673</v>
      </c>
      <c r="BM79" s="189">
        <v>9052</v>
      </c>
      <c r="BN79" s="189">
        <v>9320</v>
      </c>
      <c r="BO79" s="189">
        <v>9549</v>
      </c>
      <c r="BP79" s="189">
        <v>9848</v>
      </c>
      <c r="BQ79" s="189">
        <v>10021</v>
      </c>
      <c r="BR79" s="189">
        <v>10225</v>
      </c>
      <c r="BS79" s="189">
        <v>10413</v>
      </c>
      <c r="BT79" s="189">
        <v>10346</v>
      </c>
      <c r="BU79" s="189">
        <v>10074</v>
      </c>
      <c r="BV79" s="189">
        <v>9784</v>
      </c>
      <c r="BW79" s="189">
        <v>9477</v>
      </c>
    </row>
    <row r="80" spans="2:75" s="211" customFormat="1" ht="12.95" customHeight="1" x14ac:dyDescent="0.2">
      <c r="B80" s="215" t="s">
        <v>226</v>
      </c>
      <c r="C80" s="213"/>
      <c r="D80" s="189">
        <v>0</v>
      </c>
      <c r="E80" s="189">
        <v>0</v>
      </c>
      <c r="F80" s="189">
        <v>0</v>
      </c>
      <c r="G80" s="189">
        <v>0</v>
      </c>
      <c r="H80" s="189">
        <v>0</v>
      </c>
      <c r="I80" s="189">
        <v>0</v>
      </c>
      <c r="J80" s="189">
        <v>0</v>
      </c>
      <c r="K80" s="189">
        <v>0</v>
      </c>
      <c r="L80" s="189">
        <v>0</v>
      </c>
      <c r="M80" s="189">
        <v>0</v>
      </c>
      <c r="N80" s="189">
        <v>0</v>
      </c>
      <c r="O80" s="189">
        <v>0</v>
      </c>
      <c r="P80" s="189">
        <v>0</v>
      </c>
      <c r="Q80" s="189">
        <v>0</v>
      </c>
      <c r="R80" s="189">
        <v>0</v>
      </c>
      <c r="S80" s="189">
        <v>0</v>
      </c>
      <c r="T80" s="189">
        <v>0</v>
      </c>
      <c r="U80" s="189">
        <v>0</v>
      </c>
      <c r="V80" s="189">
        <v>0</v>
      </c>
      <c r="W80" s="189">
        <v>0</v>
      </c>
      <c r="X80" s="189">
        <v>0</v>
      </c>
      <c r="Y80" s="189">
        <v>0</v>
      </c>
      <c r="Z80" s="189">
        <v>0</v>
      </c>
      <c r="AA80" s="189">
        <v>0</v>
      </c>
      <c r="AB80" s="189">
        <v>0</v>
      </c>
      <c r="AC80" s="189">
        <v>0</v>
      </c>
      <c r="AD80" s="189">
        <v>0</v>
      </c>
      <c r="AE80" s="189">
        <v>0</v>
      </c>
      <c r="AF80" s="189">
        <v>0</v>
      </c>
      <c r="AG80" s="189">
        <v>0</v>
      </c>
      <c r="AH80" s="189">
        <v>0</v>
      </c>
      <c r="AI80" s="189">
        <v>0</v>
      </c>
      <c r="AJ80" s="189">
        <v>0</v>
      </c>
      <c r="AK80" s="189">
        <v>0</v>
      </c>
      <c r="AL80" s="189">
        <v>0</v>
      </c>
      <c r="AM80" s="189">
        <v>0</v>
      </c>
      <c r="AN80" s="189">
        <v>0</v>
      </c>
      <c r="AO80" s="189">
        <v>0</v>
      </c>
      <c r="AP80" s="189">
        <v>0</v>
      </c>
      <c r="AQ80" s="189">
        <v>0</v>
      </c>
      <c r="AR80" s="189">
        <v>0</v>
      </c>
      <c r="AS80" s="189">
        <v>0</v>
      </c>
      <c r="AT80" s="189">
        <v>0</v>
      </c>
      <c r="AU80" s="189">
        <v>0</v>
      </c>
      <c r="AV80" s="189">
        <v>0</v>
      </c>
      <c r="AW80" s="189">
        <v>0</v>
      </c>
      <c r="AX80" s="189">
        <v>0</v>
      </c>
      <c r="AY80" s="189">
        <v>0</v>
      </c>
      <c r="AZ80" s="189">
        <v>0</v>
      </c>
      <c r="BA80" s="189">
        <v>0</v>
      </c>
      <c r="BB80" s="189">
        <v>0</v>
      </c>
      <c r="BC80" s="189">
        <v>0</v>
      </c>
      <c r="BD80" s="189">
        <v>8670</v>
      </c>
      <c r="BE80" s="189">
        <v>8834</v>
      </c>
      <c r="BF80" s="189">
        <v>8961</v>
      </c>
      <c r="BG80" s="189">
        <v>9117</v>
      </c>
      <c r="BH80" s="189">
        <v>9296</v>
      </c>
      <c r="BI80" s="189">
        <v>9439</v>
      </c>
      <c r="BJ80" s="189">
        <v>9594</v>
      </c>
      <c r="BK80" s="189">
        <v>9842</v>
      </c>
      <c r="BL80" s="189">
        <v>10087</v>
      </c>
      <c r="BM80" s="189">
        <v>10358</v>
      </c>
      <c r="BN80" s="189">
        <v>10563</v>
      </c>
      <c r="BO80" s="189">
        <v>10702</v>
      </c>
      <c r="BP80" s="189">
        <v>10874</v>
      </c>
      <c r="BQ80" s="189">
        <v>10984</v>
      </c>
      <c r="BR80" s="189">
        <v>11103</v>
      </c>
      <c r="BS80" s="189">
        <v>11218</v>
      </c>
      <c r="BT80" s="189">
        <v>11072</v>
      </c>
      <c r="BU80" s="189">
        <v>10732</v>
      </c>
      <c r="BV80" s="189">
        <v>10377</v>
      </c>
      <c r="BW80" s="189">
        <v>10017</v>
      </c>
    </row>
    <row r="81" spans="1:75" s="211" customFormat="1" ht="12.95" customHeight="1" x14ac:dyDescent="0.2">
      <c r="B81" s="214" t="s">
        <v>227</v>
      </c>
      <c r="C81" s="213"/>
      <c r="D81" s="189">
        <v>0</v>
      </c>
      <c r="E81" s="189">
        <v>0</v>
      </c>
      <c r="F81" s="189">
        <v>0</v>
      </c>
      <c r="G81" s="189">
        <v>0</v>
      </c>
      <c r="H81" s="189">
        <v>0</v>
      </c>
      <c r="I81" s="189">
        <v>0</v>
      </c>
      <c r="J81" s="189">
        <v>0</v>
      </c>
      <c r="K81" s="189">
        <v>0</v>
      </c>
      <c r="L81" s="189">
        <v>0</v>
      </c>
      <c r="M81" s="189">
        <v>0</v>
      </c>
      <c r="N81" s="189">
        <v>0</v>
      </c>
      <c r="O81" s="189">
        <v>0</v>
      </c>
      <c r="P81" s="189">
        <v>0</v>
      </c>
      <c r="Q81" s="189">
        <v>0</v>
      </c>
      <c r="R81" s="189">
        <v>0</v>
      </c>
      <c r="S81" s="189">
        <v>0</v>
      </c>
      <c r="T81" s="189">
        <v>0</v>
      </c>
      <c r="U81" s="189">
        <v>0</v>
      </c>
      <c r="V81" s="189">
        <v>0</v>
      </c>
      <c r="W81" s="189">
        <v>0</v>
      </c>
      <c r="X81" s="189">
        <v>0</v>
      </c>
      <c r="Y81" s="189">
        <v>0</v>
      </c>
      <c r="Z81" s="189">
        <v>0</v>
      </c>
      <c r="AA81" s="189">
        <v>0</v>
      </c>
      <c r="AB81" s="189">
        <v>0</v>
      </c>
      <c r="AC81" s="189">
        <v>0</v>
      </c>
      <c r="AD81" s="189">
        <v>0</v>
      </c>
      <c r="AE81" s="189">
        <v>0</v>
      </c>
      <c r="AF81" s="189">
        <v>0</v>
      </c>
      <c r="AG81" s="189">
        <v>0</v>
      </c>
      <c r="AH81" s="189">
        <v>0</v>
      </c>
      <c r="AI81" s="189">
        <v>0</v>
      </c>
      <c r="AJ81" s="189">
        <v>0</v>
      </c>
      <c r="AK81" s="189">
        <v>0</v>
      </c>
      <c r="AL81" s="189">
        <v>0</v>
      </c>
      <c r="AM81" s="189">
        <v>0</v>
      </c>
      <c r="AN81" s="189">
        <v>0</v>
      </c>
      <c r="AO81" s="189">
        <v>0</v>
      </c>
      <c r="AP81" s="189">
        <v>0</v>
      </c>
      <c r="AQ81" s="189">
        <v>0</v>
      </c>
      <c r="AR81" s="189">
        <v>0</v>
      </c>
      <c r="AS81" s="189">
        <v>0</v>
      </c>
      <c r="AT81" s="189">
        <v>0</v>
      </c>
      <c r="AU81" s="189">
        <v>0</v>
      </c>
      <c r="AV81" s="189">
        <v>0</v>
      </c>
      <c r="AW81" s="189">
        <v>0</v>
      </c>
      <c r="AX81" s="189">
        <v>0</v>
      </c>
      <c r="AY81" s="189">
        <v>0</v>
      </c>
      <c r="AZ81" s="189">
        <v>0</v>
      </c>
      <c r="BA81" s="189">
        <v>0</v>
      </c>
      <c r="BB81" s="189">
        <v>0</v>
      </c>
      <c r="BC81" s="189">
        <v>0</v>
      </c>
      <c r="BD81" s="189">
        <v>0</v>
      </c>
      <c r="BE81" s="189">
        <v>0</v>
      </c>
      <c r="BF81" s="189">
        <v>0</v>
      </c>
      <c r="BG81" s="189">
        <v>0</v>
      </c>
      <c r="BH81" s="189">
        <v>0</v>
      </c>
      <c r="BI81" s="189">
        <v>0</v>
      </c>
      <c r="BJ81" s="189">
        <v>8</v>
      </c>
      <c r="BK81" s="189">
        <v>24</v>
      </c>
      <c r="BL81" s="189">
        <v>46</v>
      </c>
      <c r="BM81" s="189">
        <v>58</v>
      </c>
      <c r="BN81" s="189">
        <v>66</v>
      </c>
      <c r="BO81" s="189">
        <v>59</v>
      </c>
      <c r="BP81" s="189">
        <v>56</v>
      </c>
      <c r="BQ81" s="189">
        <v>56</v>
      </c>
      <c r="BR81" s="189">
        <v>53</v>
      </c>
      <c r="BS81" s="189">
        <v>50</v>
      </c>
      <c r="BT81" s="189">
        <v>47</v>
      </c>
      <c r="BU81" s="189">
        <v>44</v>
      </c>
      <c r="BV81" s="189">
        <v>32</v>
      </c>
      <c r="BW81" s="189">
        <v>23</v>
      </c>
    </row>
    <row r="82" spans="1:75" s="211" customFormat="1" ht="12.95" customHeight="1" x14ac:dyDescent="0.2">
      <c r="B82" s="213" t="s">
        <v>228</v>
      </c>
      <c r="C82" s="213"/>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v>215</v>
      </c>
      <c r="BU82" s="189">
        <v>623</v>
      </c>
      <c r="BV82" s="189">
        <v>1003</v>
      </c>
      <c r="BW82" s="189">
        <v>1316</v>
      </c>
    </row>
    <row r="83" spans="1:75" s="211" customFormat="1" ht="12.95" customHeight="1" x14ac:dyDescent="0.2">
      <c r="B83" s="213" t="s">
        <v>229</v>
      </c>
      <c r="C83" s="213"/>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89"/>
      <c r="BR83" s="189"/>
      <c r="BS83" s="189"/>
      <c r="BT83" s="189">
        <v>66</v>
      </c>
      <c r="BU83" s="189">
        <v>188</v>
      </c>
      <c r="BV83" s="189">
        <v>298</v>
      </c>
      <c r="BW83" s="189">
        <v>377</v>
      </c>
    </row>
    <row r="84" spans="1:75" s="211" customFormat="1" ht="12.95" customHeight="1" x14ac:dyDescent="0.2">
      <c r="B84" s="193" t="s">
        <v>230</v>
      </c>
      <c r="C84" s="213"/>
      <c r="D84" s="189">
        <v>0</v>
      </c>
      <c r="E84" s="189">
        <v>0</v>
      </c>
      <c r="F84" s="189">
        <v>0</v>
      </c>
      <c r="G84" s="189">
        <v>0</v>
      </c>
      <c r="H84" s="189">
        <v>0</v>
      </c>
      <c r="I84" s="189">
        <v>0</v>
      </c>
      <c r="J84" s="189">
        <v>0</v>
      </c>
      <c r="K84" s="189">
        <v>0</v>
      </c>
      <c r="L84" s="189">
        <v>0</v>
      </c>
      <c r="M84" s="189">
        <v>0</v>
      </c>
      <c r="N84" s="189">
        <v>0</v>
      </c>
      <c r="O84" s="189">
        <v>0</v>
      </c>
      <c r="P84" s="189">
        <v>0</v>
      </c>
      <c r="Q84" s="189">
        <v>0</v>
      </c>
      <c r="R84" s="189">
        <v>0</v>
      </c>
      <c r="S84" s="189">
        <v>0</v>
      </c>
      <c r="T84" s="189">
        <v>0</v>
      </c>
      <c r="U84" s="189">
        <v>0</v>
      </c>
      <c r="V84" s="189">
        <v>0</v>
      </c>
      <c r="W84" s="189">
        <v>0</v>
      </c>
      <c r="X84" s="189">
        <v>0</v>
      </c>
      <c r="Y84" s="189">
        <v>0</v>
      </c>
      <c r="Z84" s="189">
        <v>0</v>
      </c>
      <c r="AA84" s="189">
        <v>130</v>
      </c>
      <c r="AB84" s="189">
        <v>123</v>
      </c>
      <c r="AC84" s="189">
        <v>110</v>
      </c>
      <c r="AD84" s="189">
        <v>98</v>
      </c>
      <c r="AE84" s="189">
        <v>93</v>
      </c>
      <c r="AF84" s="189">
        <v>79</v>
      </c>
      <c r="AG84" s="189">
        <v>72</v>
      </c>
      <c r="AH84" s="189">
        <v>63</v>
      </c>
      <c r="AI84" s="189">
        <v>55</v>
      </c>
      <c r="AJ84" s="189">
        <v>51</v>
      </c>
      <c r="AK84" s="189">
        <v>46</v>
      </c>
      <c r="AL84" s="189">
        <v>43</v>
      </c>
      <c r="AM84" s="189">
        <v>40</v>
      </c>
      <c r="AN84" s="189">
        <v>39</v>
      </c>
      <c r="AO84" s="189">
        <v>36</v>
      </c>
      <c r="AP84" s="189">
        <v>38</v>
      </c>
      <c r="AQ84" s="189">
        <v>37</v>
      </c>
      <c r="AR84" s="189">
        <v>36</v>
      </c>
      <c r="AS84" s="189">
        <v>35</v>
      </c>
      <c r="AT84" s="189">
        <v>32</v>
      </c>
      <c r="AU84" s="189">
        <v>31</v>
      </c>
      <c r="AV84" s="189">
        <v>29</v>
      </c>
      <c r="AW84" s="189">
        <v>28</v>
      </c>
      <c r="AX84" s="189">
        <v>27</v>
      </c>
      <c r="AY84" s="189">
        <v>28</v>
      </c>
      <c r="AZ84" s="189">
        <v>27</v>
      </c>
      <c r="BA84" s="189">
        <v>26</v>
      </c>
      <c r="BB84" s="189">
        <v>24</v>
      </c>
      <c r="BC84" s="189">
        <v>23</v>
      </c>
      <c r="BD84" s="189">
        <v>23</v>
      </c>
      <c r="BE84" s="189">
        <v>23</v>
      </c>
      <c r="BF84" s="189">
        <v>24</v>
      </c>
      <c r="BG84" s="189">
        <v>23</v>
      </c>
      <c r="BH84" s="189">
        <v>23</v>
      </c>
      <c r="BI84" s="189">
        <v>23</v>
      </c>
      <c r="BJ84" s="189">
        <v>23</v>
      </c>
      <c r="BK84" s="189">
        <v>25</v>
      </c>
      <c r="BL84" s="189">
        <v>26</v>
      </c>
      <c r="BM84" s="189">
        <v>28</v>
      </c>
      <c r="BN84" s="189">
        <v>29</v>
      </c>
      <c r="BO84" s="189">
        <v>33</v>
      </c>
      <c r="BP84" s="189">
        <v>35</v>
      </c>
      <c r="BQ84" s="189">
        <v>42</v>
      </c>
      <c r="BR84" s="189">
        <v>42</v>
      </c>
      <c r="BS84" s="189">
        <v>46</v>
      </c>
      <c r="BT84" s="189">
        <v>48</v>
      </c>
      <c r="BU84" s="189">
        <v>51</v>
      </c>
      <c r="BV84" s="189">
        <v>54</v>
      </c>
      <c r="BW84" s="189">
        <v>60</v>
      </c>
    </row>
    <row r="85" spans="1:75" s="182" customFormat="1" ht="26.25" customHeight="1" x14ac:dyDescent="0.2">
      <c r="B85" s="212" t="s">
        <v>164</v>
      </c>
      <c r="C85" s="192"/>
      <c r="D85" s="189">
        <v>0</v>
      </c>
      <c r="E85" s="189">
        <v>0</v>
      </c>
      <c r="F85" s="189">
        <v>0</v>
      </c>
      <c r="G85" s="189">
        <v>0</v>
      </c>
      <c r="H85" s="189">
        <v>0</v>
      </c>
      <c r="I85" s="189">
        <v>0</v>
      </c>
      <c r="J85" s="189">
        <v>0</v>
      </c>
      <c r="K85" s="189">
        <v>0</v>
      </c>
      <c r="L85" s="189">
        <v>0</v>
      </c>
      <c r="M85" s="189">
        <v>0</v>
      </c>
      <c r="N85" s="189">
        <v>0</v>
      </c>
      <c r="O85" s="189">
        <v>0</v>
      </c>
      <c r="P85" s="189">
        <v>0</v>
      </c>
      <c r="Q85" s="189">
        <v>0</v>
      </c>
      <c r="R85" s="189">
        <v>0</v>
      </c>
      <c r="S85" s="189">
        <v>0</v>
      </c>
      <c r="T85" s="189">
        <v>0</v>
      </c>
      <c r="U85" s="189">
        <v>0</v>
      </c>
      <c r="V85" s="189">
        <v>0</v>
      </c>
      <c r="W85" s="189">
        <v>0</v>
      </c>
      <c r="X85" s="189">
        <v>0</v>
      </c>
      <c r="Y85" s="189">
        <v>0</v>
      </c>
      <c r="Z85" s="189">
        <v>0</v>
      </c>
      <c r="AA85" s="189">
        <v>0</v>
      </c>
      <c r="AB85" s="189">
        <v>0</v>
      </c>
      <c r="AC85" s="189">
        <v>0</v>
      </c>
      <c r="AD85" s="189">
        <v>0</v>
      </c>
      <c r="AE85" s="189">
        <v>0</v>
      </c>
      <c r="AF85" s="189">
        <v>3</v>
      </c>
      <c r="AG85" s="189">
        <v>4</v>
      </c>
      <c r="AH85" s="189">
        <v>6</v>
      </c>
      <c r="AI85" s="189">
        <v>10</v>
      </c>
      <c r="AJ85" s="189">
        <v>14</v>
      </c>
      <c r="AK85" s="189">
        <v>17</v>
      </c>
      <c r="AL85" s="189">
        <v>19</v>
      </c>
      <c r="AM85" s="189">
        <v>21</v>
      </c>
      <c r="AN85" s="189">
        <v>24</v>
      </c>
      <c r="AO85" s="189">
        <v>27</v>
      </c>
      <c r="AP85" s="189">
        <v>29</v>
      </c>
      <c r="AQ85" s="189">
        <v>31</v>
      </c>
      <c r="AR85" s="189">
        <v>34</v>
      </c>
      <c r="AS85" s="189">
        <v>37</v>
      </c>
      <c r="AT85" s="189">
        <v>39</v>
      </c>
      <c r="AU85" s="189">
        <v>40</v>
      </c>
      <c r="AV85" s="189">
        <v>43</v>
      </c>
      <c r="AW85" s="189">
        <v>48</v>
      </c>
      <c r="AX85" s="189">
        <v>49</v>
      </c>
      <c r="AY85" s="189">
        <v>50</v>
      </c>
      <c r="AZ85" s="189">
        <v>36</v>
      </c>
      <c r="BA85" s="189">
        <v>37</v>
      </c>
      <c r="BB85" s="189">
        <v>39</v>
      </c>
      <c r="BC85" s="189">
        <v>40</v>
      </c>
      <c r="BD85" s="189">
        <v>41</v>
      </c>
      <c r="BE85" s="189">
        <v>41</v>
      </c>
      <c r="BF85" s="189">
        <v>41</v>
      </c>
      <c r="BG85" s="189">
        <v>41</v>
      </c>
      <c r="BH85" s="189">
        <v>42</v>
      </c>
      <c r="BI85" s="189">
        <v>42</v>
      </c>
      <c r="BJ85" s="189">
        <v>42</v>
      </c>
      <c r="BK85" s="189">
        <v>42</v>
      </c>
      <c r="BL85" s="189">
        <v>41</v>
      </c>
      <c r="BM85" s="189">
        <v>40</v>
      </c>
      <c r="BN85" s="189">
        <v>39</v>
      </c>
      <c r="BO85" s="189">
        <v>36</v>
      </c>
      <c r="BP85" s="189">
        <v>34</v>
      </c>
      <c r="BQ85" s="189">
        <v>31</v>
      </c>
      <c r="BR85" s="189">
        <v>29</v>
      </c>
      <c r="BS85" s="189">
        <v>27</v>
      </c>
      <c r="BT85" s="189">
        <v>25</v>
      </c>
      <c r="BU85" s="189">
        <v>24</v>
      </c>
      <c r="BV85" s="189">
        <v>23</v>
      </c>
      <c r="BW85" s="189">
        <v>22</v>
      </c>
    </row>
    <row r="86" spans="1:75" s="211" customFormat="1" ht="12.95" customHeight="1" thickBot="1" x14ac:dyDescent="0.25">
      <c r="A86" s="216"/>
      <c r="B86" s="216" t="s">
        <v>232</v>
      </c>
      <c r="C86" s="216"/>
      <c r="D86" s="217">
        <v>0</v>
      </c>
      <c r="E86" s="217">
        <v>0</v>
      </c>
      <c r="F86" s="217">
        <v>0</v>
      </c>
      <c r="G86" s="217">
        <v>0</v>
      </c>
      <c r="H86" s="217">
        <v>0</v>
      </c>
      <c r="I86" s="217">
        <v>0</v>
      </c>
      <c r="J86" s="217">
        <v>0</v>
      </c>
      <c r="K86" s="217">
        <v>0</v>
      </c>
      <c r="L86" s="217">
        <v>0</v>
      </c>
      <c r="M86" s="217">
        <v>0</v>
      </c>
      <c r="N86" s="217">
        <v>0</v>
      </c>
      <c r="O86" s="217">
        <v>0</v>
      </c>
      <c r="P86" s="217">
        <v>0</v>
      </c>
      <c r="Q86" s="217">
        <v>0</v>
      </c>
      <c r="R86" s="217">
        <v>0</v>
      </c>
      <c r="S86" s="217">
        <v>0</v>
      </c>
      <c r="T86" s="217">
        <v>0</v>
      </c>
      <c r="U86" s="217">
        <v>0</v>
      </c>
      <c r="V86" s="217">
        <v>0</v>
      </c>
      <c r="W86" s="217">
        <v>0</v>
      </c>
      <c r="X86" s="217">
        <v>0</v>
      </c>
      <c r="Y86" s="217">
        <v>0</v>
      </c>
      <c r="Z86" s="217">
        <v>0</v>
      </c>
      <c r="AA86" s="217">
        <v>0</v>
      </c>
      <c r="AB86" s="217">
        <v>0</v>
      </c>
      <c r="AC86" s="217">
        <v>0</v>
      </c>
      <c r="AD86" s="217">
        <v>0</v>
      </c>
      <c r="AE86" s="217">
        <v>0</v>
      </c>
      <c r="AF86" s="217">
        <v>0</v>
      </c>
      <c r="AG86" s="217">
        <v>0</v>
      </c>
      <c r="AH86" s="217">
        <v>0</v>
      </c>
      <c r="AI86" s="217">
        <v>0</v>
      </c>
      <c r="AJ86" s="217">
        <v>0</v>
      </c>
      <c r="AK86" s="217">
        <v>0</v>
      </c>
      <c r="AL86" s="217">
        <v>0</v>
      </c>
      <c r="AM86" s="217">
        <v>0</v>
      </c>
      <c r="AN86" s="217">
        <v>0</v>
      </c>
      <c r="AO86" s="217">
        <v>0</v>
      </c>
      <c r="AP86" s="217">
        <v>0</v>
      </c>
      <c r="AQ86" s="217">
        <v>0</v>
      </c>
      <c r="AR86" s="217">
        <v>0</v>
      </c>
      <c r="AS86" s="217">
        <v>0</v>
      </c>
      <c r="AT86" s="217">
        <v>0</v>
      </c>
      <c r="AU86" s="217">
        <v>0</v>
      </c>
      <c r="AV86" s="217">
        <v>0</v>
      </c>
      <c r="AW86" s="217">
        <v>0</v>
      </c>
      <c r="AX86" s="217">
        <v>0</v>
      </c>
      <c r="AY86" s="217">
        <v>0</v>
      </c>
      <c r="AZ86" s="217">
        <v>0</v>
      </c>
      <c r="BA86" s="217">
        <v>9759</v>
      </c>
      <c r="BB86" s="217">
        <v>9953</v>
      </c>
      <c r="BC86" s="217">
        <v>10084</v>
      </c>
      <c r="BD86" s="217">
        <v>11106</v>
      </c>
      <c r="BE86" s="217">
        <v>11202</v>
      </c>
      <c r="BF86" s="217">
        <v>11358</v>
      </c>
      <c r="BG86" s="217">
        <v>11486</v>
      </c>
      <c r="BH86" s="217">
        <v>11430</v>
      </c>
      <c r="BI86" s="217">
        <v>11555</v>
      </c>
      <c r="BJ86" s="217">
        <v>11750</v>
      </c>
      <c r="BK86" s="217">
        <v>12123</v>
      </c>
      <c r="BL86" s="217">
        <v>12421</v>
      </c>
      <c r="BM86" s="217">
        <v>12681</v>
      </c>
      <c r="BN86" s="217">
        <v>12783</v>
      </c>
      <c r="BO86" s="217">
        <v>12686</v>
      </c>
      <c r="BP86" s="217">
        <v>12683</v>
      </c>
      <c r="BQ86" s="217">
        <v>12560</v>
      </c>
      <c r="BR86" s="217">
        <v>12476</v>
      </c>
      <c r="BS86" s="217">
        <v>12291</v>
      </c>
      <c r="BT86" s="217">
        <v>12139</v>
      </c>
      <c r="BU86" s="217">
        <v>11879</v>
      </c>
      <c r="BV86" s="217">
        <v>11616</v>
      </c>
      <c r="BW86" s="217">
        <v>11452</v>
      </c>
    </row>
    <row r="87" spans="1:75" ht="13.5" thickTop="1" x14ac:dyDescent="0.2"/>
  </sheetData>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11"/>
  <sheetViews>
    <sheetView zoomScaleNormal="100" workbookViewId="0">
      <pane xSplit="3" ySplit="4" topLeftCell="BN5" activePane="bottomRight" state="frozen"/>
      <selection pane="topRight"/>
      <selection pane="bottomLeft"/>
      <selection pane="bottomRight"/>
    </sheetView>
  </sheetViews>
  <sheetFormatPr defaultColWidth="10.7109375" defaultRowHeight="12.75" x14ac:dyDescent="0.2"/>
  <cols>
    <col min="1" max="1" width="16" style="74" customWidth="1"/>
    <col min="2" max="2" width="75.7109375" style="74" customWidth="1"/>
    <col min="3" max="3" width="12.7109375" style="74" customWidth="1"/>
    <col min="4" max="16384" width="10.7109375" style="74"/>
  </cols>
  <sheetData>
    <row r="1" spans="1:75" s="15" customFormat="1" ht="13.5" thickBot="1" x14ac:dyDescent="0.25">
      <c r="B1" s="377" t="s">
        <v>20</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50"/>
      <c r="BU1" s="50"/>
    </row>
    <row r="2" spans="1:75" s="15" customFormat="1" ht="26.25" thickTop="1" x14ac:dyDescent="0.2">
      <c r="A2" s="18" t="s">
        <v>195</v>
      </c>
      <c r="B2" s="19" t="s">
        <v>236</v>
      </c>
      <c r="C2" s="20"/>
      <c r="D2" s="21" t="s">
        <v>21</v>
      </c>
      <c r="E2" s="21" t="s">
        <v>22</v>
      </c>
      <c r="F2" s="21" t="s">
        <v>23</v>
      </c>
      <c r="G2" s="21" t="s">
        <v>24</v>
      </c>
      <c r="H2" s="21" t="s">
        <v>25</v>
      </c>
      <c r="I2" s="21" t="s">
        <v>26</v>
      </c>
      <c r="J2" s="21" t="s">
        <v>27</v>
      </c>
      <c r="K2" s="21" t="s">
        <v>28</v>
      </c>
      <c r="L2" s="21" t="s">
        <v>29</v>
      </c>
      <c r="M2" s="21" t="s">
        <v>30</v>
      </c>
      <c r="N2" s="21" t="s">
        <v>31</v>
      </c>
      <c r="O2" s="21" t="s">
        <v>32</v>
      </c>
      <c r="P2" s="21" t="s">
        <v>33</v>
      </c>
      <c r="Q2" s="21" t="s">
        <v>34</v>
      </c>
      <c r="R2" s="21" t="s">
        <v>35</v>
      </c>
      <c r="S2" s="21" t="s">
        <v>36</v>
      </c>
      <c r="T2" s="21" t="s">
        <v>37</v>
      </c>
      <c r="U2" s="21" t="s">
        <v>38</v>
      </c>
      <c r="V2" s="21" t="s">
        <v>39</v>
      </c>
      <c r="W2" s="21" t="s">
        <v>40</v>
      </c>
      <c r="X2" s="21" t="s">
        <v>41</v>
      </c>
      <c r="Y2" s="21" t="s">
        <v>42</v>
      </c>
      <c r="Z2" s="21" t="s">
        <v>43</v>
      </c>
      <c r="AA2" s="21" t="s">
        <v>44</v>
      </c>
      <c r="AB2" s="21" t="s">
        <v>45</v>
      </c>
      <c r="AC2" s="21" t="s">
        <v>46</v>
      </c>
      <c r="AD2" s="21" t="s">
        <v>47</v>
      </c>
      <c r="AE2" s="21" t="s">
        <v>48</v>
      </c>
      <c r="AF2" s="21" t="s">
        <v>49</v>
      </c>
      <c r="AG2" s="21" t="s">
        <v>50</v>
      </c>
      <c r="AH2" s="21" t="s">
        <v>51</v>
      </c>
      <c r="AI2" s="21" t="s">
        <v>52</v>
      </c>
      <c r="AJ2" s="21" t="s">
        <v>53</v>
      </c>
      <c r="AK2" s="21" t="s">
        <v>54</v>
      </c>
      <c r="AL2" s="21" t="s">
        <v>55</v>
      </c>
      <c r="AM2" s="21" t="s">
        <v>56</v>
      </c>
      <c r="AN2" s="21" t="s">
        <v>57</v>
      </c>
      <c r="AO2" s="21" t="s">
        <v>58</v>
      </c>
      <c r="AP2" s="21" t="s">
        <v>59</v>
      </c>
      <c r="AQ2" s="21" t="s">
        <v>60</v>
      </c>
      <c r="AR2" s="21" t="s">
        <v>61</v>
      </c>
      <c r="AS2" s="21" t="s">
        <v>62</v>
      </c>
      <c r="AT2" s="21" t="s">
        <v>63</v>
      </c>
      <c r="AU2" s="21" t="s">
        <v>64</v>
      </c>
      <c r="AV2" s="21" t="s">
        <v>65</v>
      </c>
      <c r="AW2" s="21" t="s">
        <v>66</v>
      </c>
      <c r="AX2" s="21" t="s">
        <v>67</v>
      </c>
      <c r="AY2" s="21" t="s">
        <v>68</v>
      </c>
      <c r="AZ2" s="21" t="s">
        <v>69</v>
      </c>
      <c r="BA2" s="21" t="s">
        <v>70</v>
      </c>
      <c r="BB2" s="21" t="s">
        <v>71</v>
      </c>
      <c r="BC2" s="21" t="s">
        <v>72</v>
      </c>
      <c r="BD2" s="21" t="s">
        <v>73</v>
      </c>
      <c r="BE2" s="21" t="s">
        <v>74</v>
      </c>
      <c r="BF2" s="21" t="s">
        <v>75</v>
      </c>
      <c r="BG2" s="21" t="s">
        <v>76</v>
      </c>
      <c r="BH2" s="21" t="s">
        <v>77</v>
      </c>
      <c r="BI2" s="21" t="s">
        <v>78</v>
      </c>
      <c r="BJ2" s="21" t="s">
        <v>79</v>
      </c>
      <c r="BK2" s="21" t="s">
        <v>80</v>
      </c>
      <c r="BL2" s="21" t="s">
        <v>81</v>
      </c>
      <c r="BM2" s="21" t="s">
        <v>82</v>
      </c>
      <c r="BN2" s="21" t="s">
        <v>83</v>
      </c>
      <c r="BO2" s="21" t="s">
        <v>84</v>
      </c>
      <c r="BP2" s="21" t="s">
        <v>85</v>
      </c>
      <c r="BQ2" s="21" t="s">
        <v>86</v>
      </c>
      <c r="BR2" s="21" t="s">
        <v>87</v>
      </c>
      <c r="BS2" s="21" t="s">
        <v>88</v>
      </c>
      <c r="BT2" s="21" t="s">
        <v>89</v>
      </c>
      <c r="BU2" s="23" t="s">
        <v>90</v>
      </c>
      <c r="BV2" s="23" t="s">
        <v>100</v>
      </c>
      <c r="BW2" s="23" t="s">
        <v>120</v>
      </c>
    </row>
    <row r="3" spans="1:75" s="24" customFormat="1" x14ac:dyDescent="0.2">
      <c r="B3" s="25"/>
      <c r="D3" s="26" t="s">
        <v>91</v>
      </c>
      <c r="E3" s="26" t="s">
        <v>91</v>
      </c>
      <c r="F3" s="26" t="s">
        <v>91</v>
      </c>
      <c r="G3" s="26" t="s">
        <v>91</v>
      </c>
      <c r="H3" s="26" t="s">
        <v>91</v>
      </c>
      <c r="I3" s="26" t="s">
        <v>91</v>
      </c>
      <c r="J3" s="26" t="s">
        <v>91</v>
      </c>
      <c r="K3" s="26" t="s">
        <v>91</v>
      </c>
      <c r="L3" s="26" t="s">
        <v>91</v>
      </c>
      <c r="M3" s="26" t="s">
        <v>91</v>
      </c>
      <c r="N3" s="26" t="s">
        <v>91</v>
      </c>
      <c r="O3" s="26" t="s">
        <v>91</v>
      </c>
      <c r="P3" s="26" t="s">
        <v>91</v>
      </c>
      <c r="Q3" s="26" t="s">
        <v>91</v>
      </c>
      <c r="R3" s="26" t="s">
        <v>91</v>
      </c>
      <c r="S3" s="26" t="s">
        <v>91</v>
      </c>
      <c r="T3" s="26" t="s">
        <v>91</v>
      </c>
      <c r="U3" s="26" t="s">
        <v>91</v>
      </c>
      <c r="V3" s="26" t="s">
        <v>91</v>
      </c>
      <c r="W3" s="26" t="s">
        <v>91</v>
      </c>
      <c r="X3" s="26" t="s">
        <v>91</v>
      </c>
      <c r="Y3" s="26" t="s">
        <v>91</v>
      </c>
      <c r="Z3" s="26" t="s">
        <v>91</v>
      </c>
      <c r="AA3" s="26" t="s">
        <v>91</v>
      </c>
      <c r="AB3" s="26" t="s">
        <v>91</v>
      </c>
      <c r="AC3" s="26" t="s">
        <v>91</v>
      </c>
      <c r="AD3" s="26" t="s">
        <v>91</v>
      </c>
      <c r="AE3" s="26" t="s">
        <v>91</v>
      </c>
      <c r="AF3" s="26" t="s">
        <v>91</v>
      </c>
      <c r="AG3" s="26" t="s">
        <v>91</v>
      </c>
      <c r="AH3" s="26" t="s">
        <v>91</v>
      </c>
      <c r="AI3" s="26" t="s">
        <v>91</v>
      </c>
      <c r="AJ3" s="26" t="s">
        <v>91</v>
      </c>
      <c r="AK3" s="26" t="s">
        <v>91</v>
      </c>
      <c r="AL3" s="26" t="s">
        <v>91</v>
      </c>
      <c r="AM3" s="26" t="s">
        <v>91</v>
      </c>
      <c r="AN3" s="26" t="s">
        <v>91</v>
      </c>
      <c r="AO3" s="26" t="s">
        <v>91</v>
      </c>
      <c r="AP3" s="26" t="s">
        <v>91</v>
      </c>
      <c r="AQ3" s="26" t="s">
        <v>91</v>
      </c>
      <c r="AR3" s="26" t="s">
        <v>91</v>
      </c>
      <c r="AS3" s="26" t="s">
        <v>91</v>
      </c>
      <c r="AT3" s="26" t="s">
        <v>91</v>
      </c>
      <c r="AU3" s="26" t="s">
        <v>91</v>
      </c>
      <c r="AV3" s="26" t="s">
        <v>91</v>
      </c>
      <c r="AW3" s="26" t="s">
        <v>91</v>
      </c>
      <c r="AX3" s="26" t="s">
        <v>91</v>
      </c>
      <c r="AY3" s="26" t="s">
        <v>91</v>
      </c>
      <c r="AZ3" s="26" t="s">
        <v>91</v>
      </c>
      <c r="BA3" s="26" t="s">
        <v>91</v>
      </c>
      <c r="BB3" s="26" t="s">
        <v>91</v>
      </c>
      <c r="BC3" s="26" t="s">
        <v>91</v>
      </c>
      <c r="BD3" s="26" t="s">
        <v>91</v>
      </c>
      <c r="BE3" s="26" t="s">
        <v>91</v>
      </c>
      <c r="BF3" s="26" t="s">
        <v>91</v>
      </c>
      <c r="BG3" s="26" t="s">
        <v>91</v>
      </c>
      <c r="BH3" s="26" t="s">
        <v>91</v>
      </c>
      <c r="BI3" s="26" t="s">
        <v>91</v>
      </c>
      <c r="BJ3" s="26" t="s">
        <v>91</v>
      </c>
      <c r="BK3" s="26" t="s">
        <v>91</v>
      </c>
      <c r="BL3" s="26" t="s">
        <v>91</v>
      </c>
      <c r="BM3" s="26" t="s">
        <v>91</v>
      </c>
      <c r="BN3" s="26" t="s">
        <v>91</v>
      </c>
      <c r="BO3" s="26" t="s">
        <v>91</v>
      </c>
      <c r="BP3" s="26" t="s">
        <v>91</v>
      </c>
      <c r="BQ3" s="26" t="s">
        <v>91</v>
      </c>
      <c r="BR3" s="26" t="s">
        <v>121</v>
      </c>
      <c r="BS3" s="26" t="s">
        <v>121</v>
      </c>
      <c r="BT3" s="26" t="s">
        <v>121</v>
      </c>
      <c r="BU3" s="26" t="s">
        <v>121</v>
      </c>
      <c r="BV3" s="26" t="s">
        <v>121</v>
      </c>
      <c r="BW3" s="26" t="s">
        <v>121</v>
      </c>
    </row>
    <row r="4" spans="1:75" s="15" customFormat="1" x14ac:dyDescent="0.2">
      <c r="A4" s="27"/>
      <c r="B4" s="14"/>
      <c r="C4" s="27"/>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52"/>
      <c r="BU4" s="52"/>
      <c r="BV4" s="52"/>
      <c r="BW4" s="52"/>
    </row>
    <row r="5" spans="1:75" s="15" customFormat="1" ht="25.5" customHeight="1" x14ac:dyDescent="0.2">
      <c r="B5" s="58" t="s">
        <v>237</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218" t="s">
        <v>95</v>
      </c>
      <c r="BI5" s="31"/>
      <c r="BJ5" s="31"/>
      <c r="BK5" s="31"/>
      <c r="BL5" s="31"/>
      <c r="BM5" s="31"/>
      <c r="BN5" s="31"/>
      <c r="BO5" s="31"/>
      <c r="BP5" s="31"/>
      <c r="BQ5" s="31"/>
      <c r="BR5" s="31"/>
      <c r="BS5" s="31"/>
      <c r="BT5" s="31"/>
      <c r="BU5" s="31"/>
      <c r="BV5" s="31"/>
      <c r="BW5" s="31"/>
    </row>
    <row r="6" spans="1:75" s="15" customFormat="1" x14ac:dyDescent="0.2">
      <c r="B6" s="56" t="s">
        <v>238</v>
      </c>
      <c r="AH6" s="31">
        <f>'Pension Credit'!AH4</f>
        <v>561</v>
      </c>
      <c r="AI6" s="31">
        <f>'Pension Credit'!AI4</f>
        <v>624</v>
      </c>
      <c r="AJ6" s="31">
        <f>'Pension Credit'!AJ4</f>
        <v>729</v>
      </c>
      <c r="AK6" s="31">
        <f>'Pension Credit'!AK4</f>
        <v>924.13</v>
      </c>
      <c r="AL6" s="31">
        <f>'Pension Credit'!AL4</f>
        <v>941</v>
      </c>
      <c r="AM6" s="31">
        <f>'Pension Credit'!AM4</f>
        <v>985</v>
      </c>
      <c r="AN6" s="31">
        <f>'Pension Credit'!AN4</f>
        <v>1189</v>
      </c>
      <c r="AO6" s="31">
        <f>'Pension Credit'!AO4</f>
        <v>1371</v>
      </c>
      <c r="AP6" s="31">
        <f>'Pension Credit'!AP4</f>
        <v>1458</v>
      </c>
      <c r="AQ6" s="31">
        <f>'Pension Credit'!AQ4</f>
        <v>1574</v>
      </c>
      <c r="AR6" s="31">
        <f>'Pension Credit'!AR4</f>
        <v>1853.9770000000001</v>
      </c>
      <c r="AS6" s="31">
        <f>'Pension Credit'!AS4</f>
        <v>2050.058</v>
      </c>
      <c r="AT6" s="31">
        <f>'Pension Credit'!AT4</f>
        <v>2305.1849999999999</v>
      </c>
      <c r="AU6" s="31">
        <f>'Pension Credit'!AU4</f>
        <v>2758</v>
      </c>
      <c r="AV6" s="31">
        <f>'Pension Credit'!AV4</f>
        <v>3728</v>
      </c>
      <c r="AW6" s="31">
        <f>'Pension Credit'!AW4</f>
        <v>3939</v>
      </c>
      <c r="AX6" s="31">
        <f>'Pension Credit'!AX4</f>
        <v>3969</v>
      </c>
      <c r="AY6" s="31">
        <f>'Pension Credit'!AY4</f>
        <v>3888</v>
      </c>
      <c r="AZ6" s="31">
        <f>'Pension Credit'!AZ4</f>
        <v>3815</v>
      </c>
      <c r="BA6" s="31">
        <f>'Pension Credit'!BA4</f>
        <v>3773</v>
      </c>
      <c r="BB6" s="31">
        <f>'Pension Credit'!BB4</f>
        <v>3619</v>
      </c>
      <c r="BC6" s="31">
        <f>'Pension Credit'!BC4</f>
        <v>3781</v>
      </c>
      <c r="BD6" s="31">
        <f>'Pension Credit'!BD4</f>
        <v>4095</v>
      </c>
      <c r="BE6" s="31">
        <f>'Pension Credit'!BE4</f>
        <v>4486</v>
      </c>
      <c r="BF6" s="31">
        <f>'Pension Credit'!BF4</f>
        <v>4484</v>
      </c>
      <c r="BG6" s="31">
        <f>'Pension Credit'!BG4</f>
        <v>4851.1851234350615</v>
      </c>
      <c r="BH6" s="73">
        <f>'Pension Credit'!BH5</f>
        <v>5970.616</v>
      </c>
      <c r="BI6" s="33">
        <f>'Pension Credit'!BI5</f>
        <v>6426.2752195999992</v>
      </c>
      <c r="BJ6" s="33">
        <f>'Pension Credit'!BJ5</f>
        <v>6868.5436595999981</v>
      </c>
      <c r="BK6" s="33">
        <f>'Pension Credit'!BK5</f>
        <v>7367.1248207140325</v>
      </c>
      <c r="BL6" s="33">
        <f>'Pension Credit'!BL5</f>
        <v>7703.3184822999983</v>
      </c>
      <c r="BM6" s="33">
        <f>'Pension Credit'!BM5</f>
        <v>8128.8851483600001</v>
      </c>
      <c r="BN6" s="33">
        <f>'Pension Credit'!BN5</f>
        <v>8242.1568431600008</v>
      </c>
      <c r="BO6" s="33">
        <f>'Pension Credit'!BO5</f>
        <v>8052.1531093099993</v>
      </c>
      <c r="BP6" s="33">
        <f>'Pension Credit'!BP5</f>
        <v>7510.8751163199995</v>
      </c>
      <c r="BQ6" s="33">
        <f>'Pension Credit'!BQ5</f>
        <v>7041.5234761999709</v>
      </c>
      <c r="BR6" s="33">
        <f>'Pension Credit'!BR5</f>
        <v>6627.6815539714244</v>
      </c>
      <c r="BS6" s="33">
        <f>'Pension Credit'!BS5</f>
        <v>6240.6564889910733</v>
      </c>
      <c r="BT6" s="33">
        <f>'Pension Credit'!BT5</f>
        <v>5897.0010681607073</v>
      </c>
      <c r="BU6" s="33">
        <f>'Pension Credit'!BU5</f>
        <v>5659.8774757770934</v>
      </c>
      <c r="BV6" s="33">
        <f>'Pension Credit'!BV5</f>
        <v>5442.6556886604712</v>
      </c>
      <c r="BW6" s="33">
        <f>'Pension Credit'!BW5</f>
        <v>5400.3735248339772</v>
      </c>
    </row>
    <row r="7" spans="1:75" s="15" customFormat="1" x14ac:dyDescent="0.2">
      <c r="B7" s="56" t="s">
        <v>239</v>
      </c>
      <c r="AH7" s="31">
        <f>'Incapacity benefits'!AH40</f>
        <v>130</v>
      </c>
      <c r="AI7" s="31">
        <f>'Incapacity benefits'!AI40</f>
        <v>146</v>
      </c>
      <c r="AJ7" s="31">
        <f>'Incapacity benefits'!AJ40</f>
        <v>172</v>
      </c>
      <c r="AK7" s="31">
        <f>'Incapacity benefits'!AK40</f>
        <v>198</v>
      </c>
      <c r="AL7" s="31">
        <f>'Incapacity benefits'!AL40</f>
        <v>259</v>
      </c>
      <c r="AM7" s="31">
        <f>'Incapacity benefits'!AM40</f>
        <v>305</v>
      </c>
      <c r="AN7" s="31">
        <f>'Incapacity benefits'!AN40</f>
        <v>353</v>
      </c>
      <c r="AO7" s="31">
        <f>'Incapacity benefits'!AO40</f>
        <v>432</v>
      </c>
      <c r="AP7" s="31">
        <f>'Incapacity benefits'!AP40</f>
        <v>539</v>
      </c>
      <c r="AQ7" s="31">
        <f>'Incapacity benefits'!AQ40</f>
        <v>587</v>
      </c>
      <c r="AR7" s="31">
        <f>'Incapacity benefits'!AR40</f>
        <v>772</v>
      </c>
      <c r="AS7" s="31">
        <f>'Incapacity benefits'!AS40</f>
        <v>902</v>
      </c>
      <c r="AT7" s="31">
        <f>'Incapacity benefits'!AT40</f>
        <v>1081.992</v>
      </c>
      <c r="AU7" s="31">
        <f>'Incapacity benefits'!AU40</f>
        <v>1399</v>
      </c>
      <c r="AV7" s="31">
        <f>'Incapacity benefits'!AV40</f>
        <v>1899</v>
      </c>
      <c r="AW7" s="31">
        <f>'Incapacity benefits'!AW40</f>
        <v>2358</v>
      </c>
      <c r="AX7" s="31">
        <f>'Incapacity benefits'!AX40</f>
        <v>2758</v>
      </c>
      <c r="AY7" s="31">
        <f>'Incapacity benefits'!AY40</f>
        <v>3222</v>
      </c>
      <c r="AZ7" s="31">
        <f>'Incapacity benefits'!AZ40</f>
        <v>3507</v>
      </c>
      <c r="BA7" s="31">
        <f>'Incapacity benefits'!BA40</f>
        <v>3679</v>
      </c>
      <c r="BB7" s="31">
        <f>'Incapacity benefits'!BB40</f>
        <v>3848</v>
      </c>
      <c r="BC7" s="31">
        <f>'Incapacity benefits'!BC40</f>
        <v>4051</v>
      </c>
      <c r="BD7" s="31">
        <f>'Incapacity benefits'!BD40</f>
        <v>4400</v>
      </c>
      <c r="BE7" s="31">
        <f>'Incapacity benefits'!BE40</f>
        <v>4769</v>
      </c>
      <c r="BF7" s="31">
        <f>'Incapacity benefits'!BF40</f>
        <v>4773</v>
      </c>
      <c r="BG7" s="31">
        <f>'Incapacity benefits'!BG40</f>
        <v>5005</v>
      </c>
      <c r="BH7" s="73">
        <v>4716.6390675993789</v>
      </c>
      <c r="BI7" s="33">
        <v>4532.1900443650775</v>
      </c>
      <c r="BJ7" s="33">
        <v>4574.2510630700235</v>
      </c>
      <c r="BK7" s="33">
        <v>5056.8584049752199</v>
      </c>
      <c r="BL7" s="33">
        <v>5161.5598443521649</v>
      </c>
      <c r="BM7" s="33">
        <v>5671.3574190053178</v>
      </c>
      <c r="BN7" s="33">
        <v>5911.9173861293239</v>
      </c>
      <c r="BO7" s="33">
        <v>6240.5186824794737</v>
      </c>
      <c r="BP7" s="33">
        <v>6989.1923194057472</v>
      </c>
      <c r="BQ7" s="33">
        <v>7892.765292020169</v>
      </c>
      <c r="BR7" s="33">
        <v>8896.3441081857218</v>
      </c>
      <c r="BS7" s="33">
        <v>9244.7009243188459</v>
      </c>
      <c r="BT7" s="33">
        <v>9242.5397523438114</v>
      </c>
      <c r="BU7" s="33">
        <v>9117.0204537620393</v>
      </c>
      <c r="BV7" s="33">
        <v>9253.3515190703092</v>
      </c>
      <c r="BW7" s="33">
        <v>9646.0737480517237</v>
      </c>
    </row>
    <row r="8" spans="1:75" s="15" customFormat="1" x14ac:dyDescent="0.2">
      <c r="B8" s="56" t="s">
        <v>240</v>
      </c>
      <c r="AH8" s="31">
        <f>'Income Support'!AH26</f>
        <v>334</v>
      </c>
      <c r="AI8" s="31">
        <f>'Income Support'!AI26</f>
        <v>355</v>
      </c>
      <c r="AJ8" s="31">
        <f>'Income Support'!AJ26</f>
        <v>436</v>
      </c>
      <c r="AK8" s="31">
        <f>'Income Support'!AK26</f>
        <v>564.62</v>
      </c>
      <c r="AL8" s="31">
        <f>'Income Support'!AL26</f>
        <v>780</v>
      </c>
      <c r="AM8" s="31">
        <f>'Income Support'!AM26</f>
        <v>956</v>
      </c>
      <c r="AN8" s="31">
        <f>'Income Support'!AN26</f>
        <v>1086</v>
      </c>
      <c r="AO8" s="31">
        <f>'Income Support'!AO26</f>
        <v>1313</v>
      </c>
      <c r="AP8" s="31">
        <f>'Income Support'!AP26</f>
        <v>1483</v>
      </c>
      <c r="AQ8" s="31">
        <f>'Income Support'!AQ26</f>
        <v>1596</v>
      </c>
      <c r="AR8" s="31">
        <f>'Income Support'!AR26</f>
        <v>1762</v>
      </c>
      <c r="AS8" s="31">
        <f>'Income Support'!AS26</f>
        <v>1930</v>
      </c>
      <c r="AT8" s="31">
        <f>'Income Support'!AT26</f>
        <v>2286.4560000000001</v>
      </c>
      <c r="AU8" s="31">
        <f>'Income Support'!AU26</f>
        <v>2860</v>
      </c>
      <c r="AV8" s="31">
        <f>'Income Support'!AV26</f>
        <v>3448</v>
      </c>
      <c r="AW8" s="31">
        <f>'Income Support'!AW26</f>
        <v>3735</v>
      </c>
      <c r="AX8" s="31">
        <f>'Income Support'!AX26</f>
        <v>4051</v>
      </c>
      <c r="AY8" s="31">
        <f>'Income Support'!AY26</f>
        <v>4265</v>
      </c>
      <c r="AZ8" s="31">
        <f>'Income Support'!AZ26</f>
        <v>4313</v>
      </c>
      <c r="BA8" s="31">
        <f>'Income Support'!BA26</f>
        <v>4106</v>
      </c>
      <c r="BB8" s="31">
        <f>'Income Support'!BB26</f>
        <v>3941</v>
      </c>
      <c r="BC8" s="31">
        <f>'Income Support'!BC26</f>
        <v>3963</v>
      </c>
      <c r="BD8" s="31">
        <f>'Income Support'!BD26</f>
        <v>4334</v>
      </c>
      <c r="BE8" s="31">
        <f>'Income Support'!BE26</f>
        <v>4520</v>
      </c>
      <c r="BF8" s="31">
        <f>'Income Support'!BF26</f>
        <v>4626</v>
      </c>
      <c r="BG8" s="31">
        <f>'Income Support'!BG26</f>
        <v>4854</v>
      </c>
      <c r="BH8" s="73">
        <f>'Income Support'!BH7</f>
        <v>4596.7527005283919</v>
      </c>
      <c r="BI8" s="33">
        <f>'Income Support'!BI7</f>
        <v>3943.0085425279776</v>
      </c>
      <c r="BJ8" s="33">
        <f>'Income Support'!BJ7</f>
        <v>3604.4662883198689</v>
      </c>
      <c r="BK8" s="33">
        <f>'Income Support'!BK7</f>
        <v>3385.7518830201843</v>
      </c>
      <c r="BL8" s="33">
        <f>'Income Support'!BL7</f>
        <v>3061.3235328641586</v>
      </c>
      <c r="BM8" s="33">
        <f>'Income Support'!BM7</f>
        <v>2842.3252079987506</v>
      </c>
      <c r="BN8" s="33">
        <f>'Income Support'!BN7</f>
        <v>2586.2728269605445</v>
      </c>
      <c r="BO8" s="33">
        <f>'Income Support'!BO7</f>
        <v>2263.4606812055576</v>
      </c>
      <c r="BP8" s="33">
        <f>'Income Support'!BP7</f>
        <v>2085.1020623717477</v>
      </c>
      <c r="BQ8" s="33">
        <f>'Income Support'!BQ7</f>
        <v>1854.0650250978513</v>
      </c>
      <c r="BR8" s="33">
        <f>'Income Support'!BR7</f>
        <v>1757.8075977658532</v>
      </c>
      <c r="BS8" s="33">
        <f>'Income Support'!BS7</f>
        <v>1756.141613635976</v>
      </c>
      <c r="BT8" s="33">
        <f>'Income Support'!BT7</f>
        <v>1748.9576201082295</v>
      </c>
      <c r="BU8" s="33">
        <f>'Income Support'!BU7</f>
        <v>1748.6520939853565</v>
      </c>
      <c r="BV8" s="33">
        <f>'Income Support'!BV7</f>
        <v>1793.1555289925564</v>
      </c>
      <c r="BW8" s="33">
        <f>'Income Support'!BW7</f>
        <v>1815.7525985445654</v>
      </c>
    </row>
    <row r="9" spans="1:75" s="15" customFormat="1" x14ac:dyDescent="0.2">
      <c r="B9" s="56" t="s">
        <v>241</v>
      </c>
      <c r="AH9" s="31">
        <f>'Income Support'!AH23+'Table 1a'!AH40</f>
        <v>515</v>
      </c>
      <c r="AI9" s="31">
        <f>'Income Support'!AI23+'Table 1a'!AI40</f>
        <v>523</v>
      </c>
      <c r="AJ9" s="31">
        <f>'Income Support'!AJ23+'Table 1a'!AJ40</f>
        <v>794</v>
      </c>
      <c r="AK9" s="31">
        <f>'Income Support'!AK23+'Table 1a'!AK40</f>
        <v>1512.04</v>
      </c>
      <c r="AL9" s="31">
        <f>'Income Support'!AL23+'Table 1a'!AL40</f>
        <v>2567</v>
      </c>
      <c r="AM9" s="31">
        <f>'Income Support'!AM23+'Table 1a'!AM40</f>
        <v>3257</v>
      </c>
      <c r="AN9" s="31">
        <f>'Income Support'!AN23+'Table 1a'!AN40</f>
        <v>3730</v>
      </c>
      <c r="AO9" s="31">
        <f>'Income Support'!AO23+'Table 1a'!AO40</f>
        <v>4214</v>
      </c>
      <c r="AP9" s="31">
        <f>'Income Support'!AP23+'Table 1a'!AP40</f>
        <v>4336</v>
      </c>
      <c r="AQ9" s="31">
        <f>'Income Support'!AQ23+'Table 1a'!AQ40</f>
        <v>3985</v>
      </c>
      <c r="AR9" s="31">
        <f>'Income Support'!AR23+'Table 1a'!AR40</f>
        <v>3045</v>
      </c>
      <c r="AS9" s="31">
        <f>'Income Support'!AS23+'Table 1a'!AS40</f>
        <v>2631</v>
      </c>
      <c r="AT9" s="31">
        <f>'Income Support'!AT23+'Table 1a'!AT40</f>
        <v>2940.4780000000001</v>
      </c>
      <c r="AU9" s="31">
        <f>'Income Support'!AU23+'Table 1a'!AU40</f>
        <v>4200</v>
      </c>
      <c r="AV9" s="31">
        <f>'Income Support'!AV23+'Table 1a'!AV40</f>
        <v>5379</v>
      </c>
      <c r="AW9" s="31">
        <f>'Income Support'!AW23+'Table 1a'!AW40</f>
        <v>5737</v>
      </c>
      <c r="AX9" s="31">
        <f>'Income Support'!AX23+'Table 1a'!AX40</f>
        <v>5183</v>
      </c>
      <c r="AY9" s="31">
        <f>'Income Support'!AY23+'Table 1a'!AY40</f>
        <v>4823</v>
      </c>
      <c r="AZ9" s="31">
        <f>'Income Support'!AZ23+'Table 1a'!AZ40</f>
        <v>4192.2150000000001</v>
      </c>
      <c r="BA9" s="31">
        <f>'Table 1a'!BA40</f>
        <v>3418.4580000000001</v>
      </c>
      <c r="BB9" s="31">
        <f>'Table 1a'!BB40</f>
        <v>3083.4490000000001</v>
      </c>
      <c r="BC9" s="31">
        <f>'Table 1a'!BC40</f>
        <v>2796.067</v>
      </c>
      <c r="BD9" s="31">
        <f>'Table 1a'!BD40</f>
        <v>2435.2660000000001</v>
      </c>
      <c r="BE9" s="31">
        <f>'Table 1a'!BE40</f>
        <v>2135.8090000000002</v>
      </c>
      <c r="BF9" s="31">
        <f>'Table 1a'!BF40</f>
        <v>2105.4681379400004</v>
      </c>
      <c r="BG9" s="31">
        <f>'Table 1a'!BG40</f>
        <v>2051.9794873882602</v>
      </c>
      <c r="BH9" s="73">
        <f>'Table 1a'!BH40</f>
        <v>1759.2470000000001</v>
      </c>
      <c r="BI9" s="33">
        <f>'Table 1a'!BI40</f>
        <v>1824.9606072800002</v>
      </c>
      <c r="BJ9" s="33">
        <f>'Table 1a'!BJ40</f>
        <v>1961.87288926</v>
      </c>
      <c r="BK9" s="33">
        <f>'Table 1a'!BK40</f>
        <v>1817.4577446102965</v>
      </c>
      <c r="BL9" s="33">
        <f>'Table 1a'!BL40</f>
        <v>2129.1275195499998</v>
      </c>
      <c r="BM9" s="33">
        <f>'Table 1a'!BM40</f>
        <v>3595.32545321</v>
      </c>
      <c r="BN9" s="33">
        <f>'Table 1a'!BN40</f>
        <v>3672.3248568335066</v>
      </c>
      <c r="BO9" s="33">
        <f>'Table 1a'!BO40</f>
        <v>4184.1081413699985</v>
      </c>
      <c r="BP9" s="33">
        <f>'Table 1a'!BP40</f>
        <v>4507.4715771600004</v>
      </c>
      <c r="BQ9" s="33">
        <f>'Table 1a'!BQ40</f>
        <v>3811.5221476399997</v>
      </c>
      <c r="BR9" s="33">
        <f>'Table 1a'!BR40</f>
        <v>2665.3238594235859</v>
      </c>
      <c r="BS9" s="33">
        <f>'Table 1a'!BS40</f>
        <v>2151.2863709313697</v>
      </c>
      <c r="BT9" s="33">
        <f>'Table 1a'!BT40</f>
        <v>2201.467099831656</v>
      </c>
      <c r="BU9" s="33">
        <f>'Table 1a'!BU40</f>
        <v>2319.7609250820065</v>
      </c>
      <c r="BV9" s="33">
        <f>'Table 1a'!BV40</f>
        <v>2417.4570595921559</v>
      </c>
      <c r="BW9" s="33">
        <f>'Table 1a'!BW40</f>
        <v>2480.2784500247121</v>
      </c>
    </row>
    <row r="10" spans="1:75" s="15" customFormat="1" x14ac:dyDescent="0.2">
      <c r="B10" s="56" t="s">
        <v>242</v>
      </c>
      <c r="AH10" s="31">
        <f>'Income Support'!AH28</f>
        <v>21</v>
      </c>
      <c r="AI10" s="31">
        <f>'Income Support'!AI28</f>
        <v>27</v>
      </c>
      <c r="AJ10" s="31">
        <f>'Income Support'!AJ28</f>
        <v>34</v>
      </c>
      <c r="AK10" s="31">
        <f>'Income Support'!AK28</f>
        <v>46.26</v>
      </c>
      <c r="AL10" s="31">
        <f>'Income Support'!AL28</f>
        <v>65</v>
      </c>
      <c r="AM10" s="31">
        <f>'Income Support'!AM28</f>
        <v>89</v>
      </c>
      <c r="AN10" s="31">
        <f>'Income Support'!AN28</f>
        <v>112</v>
      </c>
      <c r="AO10" s="31">
        <f>'Income Support'!AO28</f>
        <v>116</v>
      </c>
      <c r="AP10" s="31">
        <f>'Income Support'!AP28</f>
        <v>149</v>
      </c>
      <c r="AQ10" s="31">
        <f>'Income Support'!AQ28</f>
        <v>214</v>
      </c>
      <c r="AR10" s="31">
        <f>'Income Support'!AR28</f>
        <v>149</v>
      </c>
      <c r="AS10" s="31">
        <f>'Income Support'!AS28</f>
        <v>162</v>
      </c>
      <c r="AT10" s="31">
        <f>'Income Support'!AT28</f>
        <v>281.07400000000001</v>
      </c>
      <c r="AU10" s="31">
        <f>'Income Support'!AU28</f>
        <v>429.02289951173043</v>
      </c>
      <c r="AV10" s="31">
        <f>'Income Support'!AV28</f>
        <v>335.98800000000119</v>
      </c>
      <c r="AW10" s="31">
        <f>'Income Support'!AW28</f>
        <v>340.62299999999959</v>
      </c>
      <c r="AX10" s="31">
        <f>'Income Support'!AX28</f>
        <v>426.04799999999886</v>
      </c>
      <c r="AY10" s="31">
        <f>'Income Support'!AY28</f>
        <v>494.53299999999945</v>
      </c>
      <c r="AZ10" s="31">
        <f>'Income Support'!AZ28</f>
        <v>450.69499999999999</v>
      </c>
      <c r="BA10" s="31">
        <f>'Income Support'!BA28</f>
        <v>407.31700000000092</v>
      </c>
      <c r="BB10" s="31">
        <f>'Income Support'!BB28</f>
        <v>382.68999999999869</v>
      </c>
      <c r="BC10" s="31">
        <f>'Income Support'!BC28</f>
        <v>287.32200000000012</v>
      </c>
      <c r="BD10" s="31">
        <f>'Income Support'!BD28</f>
        <v>292.22699999999895</v>
      </c>
      <c r="BE10" s="31">
        <f>'Income Support'!BE28</f>
        <v>325.9071194121716</v>
      </c>
      <c r="BF10" s="31">
        <f>'Income Support'!BF28</f>
        <v>354.31471095259985</v>
      </c>
      <c r="BG10" s="31">
        <f>'Income Support'!BG28</f>
        <v>484.93625241992959</v>
      </c>
      <c r="BH10" s="73">
        <f>'Income Support'!BH8+'Income Support'!BH9</f>
        <v>715.52123187222992</v>
      </c>
      <c r="BI10" s="33">
        <f>'Income Support'!BI8+'Income Support'!BI9</f>
        <v>674.79741771194449</v>
      </c>
      <c r="BJ10" s="33">
        <f>'Income Support'!BJ8+'Income Support'!BJ9</f>
        <v>660.05349752010784</v>
      </c>
      <c r="BK10" s="33">
        <f>'Income Support'!BK8+'Income Support'!BK9</f>
        <v>585.37558126336353</v>
      </c>
      <c r="BL10" s="33">
        <f>'Income Support'!BL8+'Income Support'!BL9</f>
        <v>524.65819704367539</v>
      </c>
      <c r="BM10" s="33">
        <f>'Income Support'!BM8+'Income Support'!BM9</f>
        <v>546.51470718593077</v>
      </c>
      <c r="BN10" s="33">
        <f>'Income Support'!BN8+'Income Support'!BN9</f>
        <v>635.11132170833844</v>
      </c>
      <c r="BO10" s="33">
        <f>'Income Support'!BO8+'Income Support'!BO9</f>
        <v>648.82137914496843</v>
      </c>
      <c r="BP10" s="33">
        <f>'Income Support'!BP8+'Income Support'!BP9</f>
        <v>709.52040998250732</v>
      </c>
      <c r="BQ10" s="33">
        <f>'Income Support'!BQ8+'Income Support'!BQ9</f>
        <v>733.66981474197974</v>
      </c>
      <c r="BR10" s="33">
        <f>'Income Support'!BR8+'Income Support'!BR9</f>
        <v>816.45652799201252</v>
      </c>
      <c r="BS10" s="33">
        <f>'Income Support'!BS8+'Income Support'!BS9</f>
        <v>874.57500511092064</v>
      </c>
      <c r="BT10" s="33">
        <f>'Income Support'!BT8+'Income Support'!BT9</f>
        <v>902.74068251963638</v>
      </c>
      <c r="BU10" s="33">
        <f>'Income Support'!BU8+'Income Support'!BU9</f>
        <v>965.14539046419986</v>
      </c>
      <c r="BV10" s="33">
        <f>'Income Support'!BV8+'Income Support'!BV9</f>
        <v>1047.5676649300256</v>
      </c>
      <c r="BW10" s="33">
        <f>'Income Support'!BW8+'Income Support'!BW9</f>
        <v>1109.7653758179865</v>
      </c>
    </row>
    <row r="11" spans="1:75" s="15" customFormat="1" ht="26.1" customHeight="1" x14ac:dyDescent="0.2">
      <c r="B11" s="56" t="s">
        <v>243</v>
      </c>
      <c r="AH11" s="31">
        <f t="shared" ref="AH11:BV11" si="0">SUM(AH7:AH10)</f>
        <v>1000</v>
      </c>
      <c r="AI11" s="31">
        <f t="shared" si="0"/>
        <v>1051</v>
      </c>
      <c r="AJ11" s="31">
        <f t="shared" si="0"/>
        <v>1436</v>
      </c>
      <c r="AK11" s="31">
        <f t="shared" si="0"/>
        <v>2320.92</v>
      </c>
      <c r="AL11" s="31">
        <f t="shared" si="0"/>
        <v>3671</v>
      </c>
      <c r="AM11" s="31">
        <f t="shared" si="0"/>
        <v>4607</v>
      </c>
      <c r="AN11" s="31">
        <f t="shared" si="0"/>
        <v>5281</v>
      </c>
      <c r="AO11" s="31">
        <f t="shared" si="0"/>
        <v>6075</v>
      </c>
      <c r="AP11" s="31">
        <f t="shared" si="0"/>
        <v>6507</v>
      </c>
      <c r="AQ11" s="31">
        <f t="shared" si="0"/>
        <v>6382</v>
      </c>
      <c r="AR11" s="31">
        <f t="shared" si="0"/>
        <v>5728</v>
      </c>
      <c r="AS11" s="31">
        <f t="shared" si="0"/>
        <v>5625</v>
      </c>
      <c r="AT11" s="31">
        <f t="shared" si="0"/>
        <v>6590</v>
      </c>
      <c r="AU11" s="31">
        <f t="shared" si="0"/>
        <v>8888.0228995117304</v>
      </c>
      <c r="AV11" s="31">
        <f t="shared" si="0"/>
        <v>11061.988000000001</v>
      </c>
      <c r="AW11" s="31">
        <f t="shared" si="0"/>
        <v>12170.623</v>
      </c>
      <c r="AX11" s="31">
        <f t="shared" si="0"/>
        <v>12418.047999999999</v>
      </c>
      <c r="AY11" s="31">
        <f t="shared" si="0"/>
        <v>12804.532999999999</v>
      </c>
      <c r="AZ11" s="31">
        <f t="shared" si="0"/>
        <v>12462.91</v>
      </c>
      <c r="BA11" s="31">
        <f t="shared" si="0"/>
        <v>11610.775000000001</v>
      </c>
      <c r="BB11" s="31">
        <f t="shared" si="0"/>
        <v>11255.138999999999</v>
      </c>
      <c r="BC11" s="31">
        <f t="shared" si="0"/>
        <v>11097.388999999999</v>
      </c>
      <c r="BD11" s="31">
        <f t="shared" si="0"/>
        <v>11461.492999999999</v>
      </c>
      <c r="BE11" s="31">
        <f t="shared" si="0"/>
        <v>11750.716119412173</v>
      </c>
      <c r="BF11" s="31">
        <f t="shared" si="0"/>
        <v>11858.782848892601</v>
      </c>
      <c r="BG11" s="31">
        <f t="shared" si="0"/>
        <v>12395.91573980819</v>
      </c>
      <c r="BH11" s="73">
        <f t="shared" si="0"/>
        <v>11788.16</v>
      </c>
      <c r="BI11" s="33">
        <f t="shared" si="0"/>
        <v>10974.956611885</v>
      </c>
      <c r="BJ11" s="33">
        <f t="shared" si="0"/>
        <v>10800.64373817</v>
      </c>
      <c r="BK11" s="33">
        <f t="shared" si="0"/>
        <v>10845.443613869065</v>
      </c>
      <c r="BL11" s="33">
        <f t="shared" si="0"/>
        <v>10876.669093809998</v>
      </c>
      <c r="BM11" s="33">
        <f t="shared" si="0"/>
        <v>12655.522787399999</v>
      </c>
      <c r="BN11" s="33">
        <f t="shared" si="0"/>
        <v>12805.626391631713</v>
      </c>
      <c r="BO11" s="33">
        <f t="shared" si="0"/>
        <v>13336.9088842</v>
      </c>
      <c r="BP11" s="33">
        <f t="shared" si="0"/>
        <v>14291.286368920002</v>
      </c>
      <c r="BQ11" s="33">
        <f t="shared" si="0"/>
        <v>14292.022279499999</v>
      </c>
      <c r="BR11" s="33">
        <f t="shared" si="0"/>
        <v>14135.932093367173</v>
      </c>
      <c r="BS11" s="33">
        <f t="shared" si="0"/>
        <v>14026.703913997113</v>
      </c>
      <c r="BT11" s="33">
        <f t="shared" si="0"/>
        <v>14095.705154803332</v>
      </c>
      <c r="BU11" s="33">
        <f t="shared" si="0"/>
        <v>14150.578863293602</v>
      </c>
      <c r="BV11" s="33">
        <f t="shared" si="0"/>
        <v>14511.531772585047</v>
      </c>
      <c r="BW11" s="33">
        <f>SUM(BW7:BW10)</f>
        <v>15051.870172438987</v>
      </c>
    </row>
    <row r="12" spans="1:75" s="15" customFormat="1" x14ac:dyDescent="0.2">
      <c r="B12" s="56" t="s">
        <v>244</v>
      </c>
      <c r="AH12" s="31">
        <f t="shared" ref="AH12:BV12" si="1">AH11+AH6</f>
        <v>1561</v>
      </c>
      <c r="AI12" s="31">
        <f t="shared" si="1"/>
        <v>1675</v>
      </c>
      <c r="AJ12" s="31">
        <f t="shared" si="1"/>
        <v>2165</v>
      </c>
      <c r="AK12" s="31">
        <f t="shared" si="1"/>
        <v>3245.05</v>
      </c>
      <c r="AL12" s="31">
        <f t="shared" si="1"/>
        <v>4612</v>
      </c>
      <c r="AM12" s="31">
        <f t="shared" si="1"/>
        <v>5592</v>
      </c>
      <c r="AN12" s="31">
        <f t="shared" si="1"/>
        <v>6470</v>
      </c>
      <c r="AO12" s="31">
        <f t="shared" si="1"/>
        <v>7446</v>
      </c>
      <c r="AP12" s="31">
        <f t="shared" si="1"/>
        <v>7965</v>
      </c>
      <c r="AQ12" s="31">
        <f t="shared" si="1"/>
        <v>7956</v>
      </c>
      <c r="AR12" s="31">
        <f t="shared" si="1"/>
        <v>7581.9769999999999</v>
      </c>
      <c r="AS12" s="31">
        <f t="shared" si="1"/>
        <v>7675.058</v>
      </c>
      <c r="AT12" s="31">
        <f t="shared" si="1"/>
        <v>8895.1849999999995</v>
      </c>
      <c r="AU12" s="31">
        <f t="shared" si="1"/>
        <v>11646.02289951173</v>
      </c>
      <c r="AV12" s="31">
        <f t="shared" si="1"/>
        <v>14789.988000000001</v>
      </c>
      <c r="AW12" s="31">
        <f t="shared" si="1"/>
        <v>16109.623</v>
      </c>
      <c r="AX12" s="31">
        <f t="shared" si="1"/>
        <v>16387.047999999999</v>
      </c>
      <c r="AY12" s="31">
        <f t="shared" si="1"/>
        <v>16692.532999999999</v>
      </c>
      <c r="AZ12" s="31">
        <f t="shared" si="1"/>
        <v>16277.91</v>
      </c>
      <c r="BA12" s="31">
        <f t="shared" si="1"/>
        <v>15383.775000000001</v>
      </c>
      <c r="BB12" s="31">
        <f t="shared" si="1"/>
        <v>14874.138999999999</v>
      </c>
      <c r="BC12" s="31">
        <f t="shared" si="1"/>
        <v>14878.388999999999</v>
      </c>
      <c r="BD12" s="31">
        <f t="shared" si="1"/>
        <v>15556.492999999999</v>
      </c>
      <c r="BE12" s="31">
        <f t="shared" si="1"/>
        <v>16236.716119412173</v>
      </c>
      <c r="BF12" s="31">
        <f t="shared" si="1"/>
        <v>16342.782848892601</v>
      </c>
      <c r="BG12" s="31">
        <f t="shared" si="1"/>
        <v>17247.100863243249</v>
      </c>
      <c r="BH12" s="73">
        <f t="shared" si="1"/>
        <v>17758.775999999998</v>
      </c>
      <c r="BI12" s="33">
        <f t="shared" si="1"/>
        <v>17401.231831484998</v>
      </c>
      <c r="BJ12" s="33">
        <f t="shared" si="1"/>
        <v>17669.187397769998</v>
      </c>
      <c r="BK12" s="33">
        <f t="shared" si="1"/>
        <v>18212.568434583096</v>
      </c>
      <c r="BL12" s="33">
        <f t="shared" si="1"/>
        <v>18579.987576109997</v>
      </c>
      <c r="BM12" s="33">
        <f t="shared" si="1"/>
        <v>20784.407935759999</v>
      </c>
      <c r="BN12" s="33">
        <f t="shared" si="1"/>
        <v>21047.783234791714</v>
      </c>
      <c r="BO12" s="33">
        <f t="shared" si="1"/>
        <v>21389.06199351</v>
      </c>
      <c r="BP12" s="33">
        <f t="shared" si="1"/>
        <v>21802.161485240002</v>
      </c>
      <c r="BQ12" s="33">
        <f t="shared" si="1"/>
        <v>21333.545755699968</v>
      </c>
      <c r="BR12" s="33">
        <f t="shared" si="1"/>
        <v>20763.6136473386</v>
      </c>
      <c r="BS12" s="33">
        <f t="shared" si="1"/>
        <v>20267.360402988186</v>
      </c>
      <c r="BT12" s="33">
        <f t="shared" si="1"/>
        <v>19992.70622296404</v>
      </c>
      <c r="BU12" s="33">
        <f t="shared" si="1"/>
        <v>19810.456339070697</v>
      </c>
      <c r="BV12" s="33">
        <f t="shared" si="1"/>
        <v>19954.187461245518</v>
      </c>
      <c r="BW12" s="33">
        <f>BW11+BW6</f>
        <v>20452.243697272963</v>
      </c>
    </row>
    <row r="13" spans="1:75" s="15" customFormat="1" ht="25.5" customHeight="1" x14ac:dyDescent="0.2">
      <c r="B13" s="58" t="s">
        <v>245</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73"/>
      <c r="BI13" s="31"/>
      <c r="BJ13" s="31"/>
      <c r="BK13" s="31"/>
      <c r="BL13" s="31"/>
      <c r="BM13" s="31"/>
      <c r="BN13" s="31"/>
      <c r="BO13" s="31"/>
      <c r="BP13" s="31"/>
      <c r="BQ13" s="31"/>
      <c r="BR13" s="31"/>
      <c r="BS13" s="31"/>
      <c r="BT13" s="31"/>
      <c r="BU13" s="31"/>
      <c r="BV13" s="31"/>
      <c r="BW13" s="31"/>
    </row>
    <row r="14" spans="1:75" s="15" customFormat="1" x14ac:dyDescent="0.2">
      <c r="B14" s="56" t="s">
        <v>238</v>
      </c>
      <c r="D14" s="15" t="s">
        <v>123</v>
      </c>
      <c r="E14" s="15" t="s">
        <v>123</v>
      </c>
      <c r="F14" s="15" t="s">
        <v>123</v>
      </c>
      <c r="G14" s="15" t="s">
        <v>123</v>
      </c>
      <c r="H14" s="15" t="s">
        <v>123</v>
      </c>
      <c r="I14" s="15" t="s">
        <v>123</v>
      </c>
      <c r="J14" s="15" t="s">
        <v>123</v>
      </c>
      <c r="K14" s="15" t="s">
        <v>123</v>
      </c>
      <c r="L14" s="15" t="s">
        <v>123</v>
      </c>
      <c r="M14" s="15" t="s">
        <v>123</v>
      </c>
      <c r="N14" s="15" t="s">
        <v>123</v>
      </c>
      <c r="O14" s="15" t="s">
        <v>123</v>
      </c>
      <c r="P14" s="15" t="s">
        <v>123</v>
      </c>
      <c r="Q14" s="15" t="s">
        <v>123</v>
      </c>
      <c r="R14" s="15" t="s">
        <v>123</v>
      </c>
      <c r="S14" s="15" t="s">
        <v>123</v>
      </c>
      <c r="T14" s="15" t="s">
        <v>123</v>
      </c>
      <c r="U14" s="15" t="s">
        <v>123</v>
      </c>
      <c r="V14" s="15" t="s">
        <v>123</v>
      </c>
      <c r="W14" s="15" t="s">
        <v>123</v>
      </c>
      <c r="X14" s="15" t="s">
        <v>123</v>
      </c>
      <c r="Y14" s="15" t="s">
        <v>123</v>
      </c>
      <c r="Z14" s="15" t="s">
        <v>123</v>
      </c>
      <c r="AA14" s="15" t="s">
        <v>123</v>
      </c>
      <c r="AB14" s="15" t="s">
        <v>123</v>
      </c>
      <c r="AC14" s="15" t="s">
        <v>123</v>
      </c>
      <c r="AD14" s="15" t="s">
        <v>123</v>
      </c>
      <c r="AE14" s="15" t="s">
        <v>123</v>
      </c>
      <c r="AF14" s="15" t="s">
        <v>123</v>
      </c>
      <c r="AG14" s="15" t="s">
        <v>123</v>
      </c>
      <c r="AH14" s="31" t="s">
        <v>123</v>
      </c>
      <c r="AI14" s="31" t="s">
        <v>123</v>
      </c>
      <c r="AJ14" s="31" t="s">
        <v>123</v>
      </c>
      <c r="AK14" s="31" t="s">
        <v>123</v>
      </c>
      <c r="AL14" s="31" t="s">
        <v>123</v>
      </c>
      <c r="AM14" s="31" t="s">
        <v>123</v>
      </c>
      <c r="AN14" s="31" t="s">
        <v>123</v>
      </c>
      <c r="AO14" s="31" t="s">
        <v>123</v>
      </c>
      <c r="AP14" s="31" t="s">
        <v>123</v>
      </c>
      <c r="AQ14" s="31" t="s">
        <v>123</v>
      </c>
      <c r="AR14" s="31" t="s">
        <v>123</v>
      </c>
      <c r="AS14" s="31" t="s">
        <v>123</v>
      </c>
      <c r="AT14" s="31" t="s">
        <v>123</v>
      </c>
      <c r="AU14" s="31" t="s">
        <v>123</v>
      </c>
      <c r="AV14" s="31" t="s">
        <v>123</v>
      </c>
      <c r="AW14" s="31" t="s">
        <v>123</v>
      </c>
      <c r="AX14" s="31" t="s">
        <v>123</v>
      </c>
      <c r="AY14" s="31" t="s">
        <v>123</v>
      </c>
      <c r="AZ14" s="31" t="s">
        <v>123</v>
      </c>
      <c r="BA14" s="31" t="s">
        <v>123</v>
      </c>
      <c r="BB14" s="31" t="s">
        <v>123</v>
      </c>
      <c r="BC14" s="31" t="s">
        <v>123</v>
      </c>
      <c r="BD14" s="31" t="s">
        <v>123</v>
      </c>
      <c r="BE14" s="31" t="s">
        <v>123</v>
      </c>
      <c r="BF14" s="31" t="s">
        <v>123</v>
      </c>
      <c r="BG14" s="31" t="s">
        <v>123</v>
      </c>
      <c r="BH14" s="73">
        <v>121.05953759158153</v>
      </c>
      <c r="BI14" s="31">
        <v>152.53198222015865</v>
      </c>
      <c r="BJ14" s="31">
        <v>162.23373740497976</v>
      </c>
      <c r="BK14" s="31">
        <v>193.06182664859969</v>
      </c>
      <c r="BL14" s="31">
        <v>186.3862160482044</v>
      </c>
      <c r="BM14" s="31">
        <v>198.45486828607949</v>
      </c>
      <c r="BN14" s="31">
        <v>166.65935362188898</v>
      </c>
      <c r="BO14" s="31">
        <v>119.86283808799651</v>
      </c>
      <c r="BP14" s="31">
        <v>110.73822917836833</v>
      </c>
      <c r="BQ14" s="31">
        <v>103.90776052208854</v>
      </c>
      <c r="BR14" s="31">
        <v>92.615345150057721</v>
      </c>
      <c r="BS14" s="31">
        <v>69.701990579769515</v>
      </c>
      <c r="BT14" s="31">
        <v>58.495201738119391</v>
      </c>
      <c r="BU14" s="31">
        <v>54.98943827520683</v>
      </c>
      <c r="BV14" s="31">
        <v>54.81340161355174</v>
      </c>
      <c r="BW14" s="31">
        <v>52.967024946243733</v>
      </c>
    </row>
    <row r="15" spans="1:75" s="15" customFormat="1" x14ac:dyDescent="0.2">
      <c r="B15" s="145" t="s">
        <v>136</v>
      </c>
      <c r="D15" s="15" t="s">
        <v>123</v>
      </c>
      <c r="E15" s="15" t="s">
        <v>123</v>
      </c>
      <c r="F15" s="15" t="s">
        <v>123</v>
      </c>
      <c r="G15" s="15" t="s">
        <v>123</v>
      </c>
      <c r="H15" s="15" t="s">
        <v>123</v>
      </c>
      <c r="I15" s="15" t="s">
        <v>123</v>
      </c>
      <c r="J15" s="15" t="s">
        <v>123</v>
      </c>
      <c r="K15" s="15" t="s">
        <v>123</v>
      </c>
      <c r="L15" s="15" t="s">
        <v>123</v>
      </c>
      <c r="M15" s="15" t="s">
        <v>123</v>
      </c>
      <c r="N15" s="15" t="s">
        <v>123</v>
      </c>
      <c r="O15" s="15" t="s">
        <v>123</v>
      </c>
      <c r="P15" s="15" t="s">
        <v>123</v>
      </c>
      <c r="Q15" s="15" t="s">
        <v>123</v>
      </c>
      <c r="R15" s="15" t="s">
        <v>123</v>
      </c>
      <c r="S15" s="15" t="s">
        <v>123</v>
      </c>
      <c r="T15" s="15" t="s">
        <v>123</v>
      </c>
      <c r="U15" s="15" t="s">
        <v>123</v>
      </c>
      <c r="V15" s="15" t="s">
        <v>123</v>
      </c>
      <c r="W15" s="15" t="s">
        <v>123</v>
      </c>
      <c r="X15" s="15" t="s">
        <v>123</v>
      </c>
      <c r="Y15" s="15" t="s">
        <v>123</v>
      </c>
      <c r="Z15" s="15" t="s">
        <v>123</v>
      </c>
      <c r="AA15" s="15" t="s">
        <v>123</v>
      </c>
      <c r="AB15" s="15" t="s">
        <v>123</v>
      </c>
      <c r="AC15" s="15" t="s">
        <v>123</v>
      </c>
      <c r="AD15" s="15" t="s">
        <v>123</v>
      </c>
      <c r="AE15" s="15" t="s">
        <v>123</v>
      </c>
      <c r="AF15" s="15" t="s">
        <v>123</v>
      </c>
      <c r="AG15" s="15" t="s">
        <v>123</v>
      </c>
      <c r="AH15" s="31" t="s">
        <v>123</v>
      </c>
      <c r="AI15" s="31" t="s">
        <v>123</v>
      </c>
      <c r="AJ15" s="31" t="s">
        <v>123</v>
      </c>
      <c r="AK15" s="31" t="s">
        <v>123</v>
      </c>
      <c r="AL15" s="31" t="s">
        <v>123</v>
      </c>
      <c r="AM15" s="31" t="s">
        <v>123</v>
      </c>
      <c r="AN15" s="31" t="s">
        <v>123</v>
      </c>
      <c r="AO15" s="31" t="s">
        <v>123</v>
      </c>
      <c r="AP15" s="31" t="s">
        <v>123</v>
      </c>
      <c r="AQ15" s="31" t="s">
        <v>123</v>
      </c>
      <c r="AR15" s="31" t="s">
        <v>123</v>
      </c>
      <c r="AS15" s="31" t="s">
        <v>123</v>
      </c>
      <c r="AT15" s="31" t="s">
        <v>123</v>
      </c>
      <c r="AU15" s="31" t="s">
        <v>123</v>
      </c>
      <c r="AV15" s="31" t="s">
        <v>123</v>
      </c>
      <c r="AW15" s="31" t="s">
        <v>123</v>
      </c>
      <c r="AX15" s="31" t="s">
        <v>123</v>
      </c>
      <c r="AY15" s="31" t="s">
        <v>123</v>
      </c>
      <c r="AZ15" s="31" t="s">
        <v>123</v>
      </c>
      <c r="BA15" s="31" t="s">
        <v>123</v>
      </c>
      <c r="BB15" s="31" t="s">
        <v>123</v>
      </c>
      <c r="BC15" s="31" t="s">
        <v>123</v>
      </c>
      <c r="BD15" s="31" t="s">
        <v>123</v>
      </c>
      <c r="BE15" s="31" t="s">
        <v>123</v>
      </c>
      <c r="BF15" s="31" t="s">
        <v>123</v>
      </c>
      <c r="BG15" s="31" t="s">
        <v>123</v>
      </c>
      <c r="BH15" s="73">
        <v>0</v>
      </c>
      <c r="BI15" s="31">
        <v>0</v>
      </c>
      <c r="BJ15" s="31">
        <v>0</v>
      </c>
      <c r="BK15" s="31">
        <v>0</v>
      </c>
      <c r="BL15" s="31">
        <v>0.53912335720161619</v>
      </c>
      <c r="BM15" s="31">
        <v>25.818976858893286</v>
      </c>
      <c r="BN15" s="31">
        <v>51.262814380029717</v>
      </c>
      <c r="BO15" s="31">
        <v>58.557757927338557</v>
      </c>
      <c r="BP15" s="31">
        <v>93.411892766059182</v>
      </c>
      <c r="BQ15" s="31">
        <v>135.36996593324153</v>
      </c>
      <c r="BR15" s="31">
        <v>161.04979618590446</v>
      </c>
      <c r="BS15" s="31">
        <v>176.20084889755654</v>
      </c>
      <c r="BT15" s="31">
        <v>140.04671704237296</v>
      </c>
      <c r="BU15" s="31">
        <v>144.68322985787498</v>
      </c>
      <c r="BV15" s="31">
        <v>166.02776786587333</v>
      </c>
      <c r="BW15" s="31">
        <v>194.98404103682407</v>
      </c>
    </row>
    <row r="16" spans="1:75" s="15" customFormat="1" x14ac:dyDescent="0.2">
      <c r="B16" s="154" t="s">
        <v>246</v>
      </c>
      <c r="D16" s="15" t="s">
        <v>123</v>
      </c>
      <c r="E16" s="15" t="s">
        <v>123</v>
      </c>
      <c r="F16" s="15" t="s">
        <v>123</v>
      </c>
      <c r="G16" s="15" t="s">
        <v>123</v>
      </c>
      <c r="H16" s="15" t="s">
        <v>123</v>
      </c>
      <c r="I16" s="15" t="s">
        <v>123</v>
      </c>
      <c r="J16" s="15" t="s">
        <v>123</v>
      </c>
      <c r="K16" s="15" t="s">
        <v>123</v>
      </c>
      <c r="L16" s="15" t="s">
        <v>123</v>
      </c>
      <c r="M16" s="15" t="s">
        <v>123</v>
      </c>
      <c r="N16" s="15" t="s">
        <v>123</v>
      </c>
      <c r="O16" s="15" t="s">
        <v>123</v>
      </c>
      <c r="P16" s="15" t="s">
        <v>123</v>
      </c>
      <c r="Q16" s="15" t="s">
        <v>123</v>
      </c>
      <c r="R16" s="15" t="s">
        <v>123</v>
      </c>
      <c r="S16" s="15" t="s">
        <v>123</v>
      </c>
      <c r="T16" s="15" t="s">
        <v>123</v>
      </c>
      <c r="U16" s="15" t="s">
        <v>123</v>
      </c>
      <c r="V16" s="15" t="s">
        <v>123</v>
      </c>
      <c r="W16" s="15" t="s">
        <v>123</v>
      </c>
      <c r="X16" s="15" t="s">
        <v>123</v>
      </c>
      <c r="Y16" s="15" t="s">
        <v>123</v>
      </c>
      <c r="Z16" s="15" t="s">
        <v>123</v>
      </c>
      <c r="AA16" s="15" t="s">
        <v>123</v>
      </c>
      <c r="AB16" s="15" t="s">
        <v>123</v>
      </c>
      <c r="AC16" s="15" t="s">
        <v>123</v>
      </c>
      <c r="AD16" s="15" t="s">
        <v>123</v>
      </c>
      <c r="AE16" s="15" t="s">
        <v>123</v>
      </c>
      <c r="AF16" s="15" t="s">
        <v>123</v>
      </c>
      <c r="AG16" s="15" t="s">
        <v>123</v>
      </c>
      <c r="AH16" s="31" t="s">
        <v>123</v>
      </c>
      <c r="AI16" s="31" t="s">
        <v>123</v>
      </c>
      <c r="AJ16" s="31" t="s">
        <v>123</v>
      </c>
      <c r="AK16" s="31" t="s">
        <v>123</v>
      </c>
      <c r="AL16" s="31" t="s">
        <v>123</v>
      </c>
      <c r="AM16" s="31" t="s">
        <v>123</v>
      </c>
      <c r="AN16" s="31" t="s">
        <v>123</v>
      </c>
      <c r="AO16" s="31" t="s">
        <v>123</v>
      </c>
      <c r="AP16" s="31" t="s">
        <v>123</v>
      </c>
      <c r="AQ16" s="31" t="s">
        <v>123</v>
      </c>
      <c r="AR16" s="31" t="s">
        <v>123</v>
      </c>
      <c r="AS16" s="31" t="s">
        <v>123</v>
      </c>
      <c r="AT16" s="31" t="s">
        <v>123</v>
      </c>
      <c r="AU16" s="31" t="s">
        <v>123</v>
      </c>
      <c r="AV16" s="31" t="s">
        <v>123</v>
      </c>
      <c r="AW16" s="31" t="s">
        <v>123</v>
      </c>
      <c r="AX16" s="31" t="s">
        <v>123</v>
      </c>
      <c r="AY16" s="31" t="s">
        <v>123</v>
      </c>
      <c r="AZ16" s="31" t="s">
        <v>123</v>
      </c>
      <c r="BA16" s="31" t="s">
        <v>123</v>
      </c>
      <c r="BB16" s="31" t="s">
        <v>123</v>
      </c>
      <c r="BC16" s="31" t="s">
        <v>123</v>
      </c>
      <c r="BD16" s="31" t="s">
        <v>123</v>
      </c>
      <c r="BE16" s="31" t="s">
        <v>123</v>
      </c>
      <c r="BF16" s="31" t="s">
        <v>123</v>
      </c>
      <c r="BG16" s="31" t="s">
        <v>123</v>
      </c>
      <c r="BH16" s="73" t="s">
        <v>123</v>
      </c>
      <c r="BI16" s="31" t="s">
        <v>123</v>
      </c>
      <c r="BJ16" s="31" t="s">
        <v>123</v>
      </c>
      <c r="BK16" s="31" t="s">
        <v>123</v>
      </c>
      <c r="BL16" s="31">
        <v>0.50070632121848613</v>
      </c>
      <c r="BM16" s="31">
        <v>18.127702347169819</v>
      </c>
      <c r="BN16" s="31">
        <v>23.491723461811898</v>
      </c>
      <c r="BO16" s="31">
        <v>20.478872923260425</v>
      </c>
      <c r="BP16" s="31">
        <v>24.791019055642863</v>
      </c>
      <c r="BQ16" s="31">
        <v>25.547969990826108</v>
      </c>
      <c r="BR16" s="31">
        <v>24.830610685642018</v>
      </c>
      <c r="BS16" s="31">
        <v>17.826322224020974</v>
      </c>
      <c r="BT16" s="31">
        <v>6.8928736613620138</v>
      </c>
      <c r="BU16" s="31">
        <v>7.2932332108239937</v>
      </c>
      <c r="BV16" s="31">
        <v>8.15194812583462</v>
      </c>
      <c r="BW16" s="31">
        <v>5.7676417771737363</v>
      </c>
    </row>
    <row r="17" spans="2:75" s="15" customFormat="1" x14ac:dyDescent="0.2">
      <c r="B17" s="154" t="s">
        <v>247</v>
      </c>
      <c r="D17" s="15" t="s">
        <v>123</v>
      </c>
      <c r="E17" s="15" t="s">
        <v>123</v>
      </c>
      <c r="F17" s="15" t="s">
        <v>123</v>
      </c>
      <c r="G17" s="15" t="s">
        <v>123</v>
      </c>
      <c r="H17" s="15" t="s">
        <v>123</v>
      </c>
      <c r="I17" s="15" t="s">
        <v>123</v>
      </c>
      <c r="J17" s="15" t="s">
        <v>123</v>
      </c>
      <c r="K17" s="15" t="s">
        <v>123</v>
      </c>
      <c r="L17" s="15" t="s">
        <v>123</v>
      </c>
      <c r="M17" s="15" t="s">
        <v>123</v>
      </c>
      <c r="N17" s="15" t="s">
        <v>123</v>
      </c>
      <c r="O17" s="15" t="s">
        <v>123</v>
      </c>
      <c r="P17" s="15" t="s">
        <v>123</v>
      </c>
      <c r="Q17" s="15" t="s">
        <v>123</v>
      </c>
      <c r="R17" s="15" t="s">
        <v>123</v>
      </c>
      <c r="S17" s="15" t="s">
        <v>123</v>
      </c>
      <c r="T17" s="15" t="s">
        <v>123</v>
      </c>
      <c r="U17" s="15" t="s">
        <v>123</v>
      </c>
      <c r="V17" s="15" t="s">
        <v>123</v>
      </c>
      <c r="W17" s="15" t="s">
        <v>123</v>
      </c>
      <c r="X17" s="15" t="s">
        <v>123</v>
      </c>
      <c r="Y17" s="15" t="s">
        <v>123</v>
      </c>
      <c r="Z17" s="15" t="s">
        <v>123</v>
      </c>
      <c r="AA17" s="15" t="s">
        <v>123</v>
      </c>
      <c r="AB17" s="15" t="s">
        <v>123</v>
      </c>
      <c r="AC17" s="15" t="s">
        <v>123</v>
      </c>
      <c r="AD17" s="15" t="s">
        <v>123</v>
      </c>
      <c r="AE17" s="15" t="s">
        <v>123</v>
      </c>
      <c r="AF17" s="15" t="s">
        <v>123</v>
      </c>
      <c r="AG17" s="15" t="s">
        <v>123</v>
      </c>
      <c r="AH17" s="31" t="s">
        <v>123</v>
      </c>
      <c r="AI17" s="31" t="s">
        <v>123</v>
      </c>
      <c r="AJ17" s="31" t="s">
        <v>123</v>
      </c>
      <c r="AK17" s="31" t="s">
        <v>123</v>
      </c>
      <c r="AL17" s="31" t="s">
        <v>123</v>
      </c>
      <c r="AM17" s="31" t="s">
        <v>123</v>
      </c>
      <c r="AN17" s="31" t="s">
        <v>123</v>
      </c>
      <c r="AO17" s="31" t="s">
        <v>123</v>
      </c>
      <c r="AP17" s="31" t="s">
        <v>123</v>
      </c>
      <c r="AQ17" s="31" t="s">
        <v>123</v>
      </c>
      <c r="AR17" s="31" t="s">
        <v>123</v>
      </c>
      <c r="AS17" s="31" t="s">
        <v>123</v>
      </c>
      <c r="AT17" s="31" t="s">
        <v>123</v>
      </c>
      <c r="AU17" s="31" t="s">
        <v>123</v>
      </c>
      <c r="AV17" s="31" t="s">
        <v>123</v>
      </c>
      <c r="AW17" s="31" t="s">
        <v>123</v>
      </c>
      <c r="AX17" s="31" t="s">
        <v>123</v>
      </c>
      <c r="AY17" s="31" t="s">
        <v>123</v>
      </c>
      <c r="AZ17" s="31" t="s">
        <v>123</v>
      </c>
      <c r="BA17" s="31" t="s">
        <v>123</v>
      </c>
      <c r="BB17" s="31" t="s">
        <v>123</v>
      </c>
      <c r="BC17" s="31" t="s">
        <v>123</v>
      </c>
      <c r="BD17" s="31" t="s">
        <v>123</v>
      </c>
      <c r="BE17" s="31" t="s">
        <v>123</v>
      </c>
      <c r="BF17" s="31" t="s">
        <v>123</v>
      </c>
      <c r="BG17" s="31" t="s">
        <v>123</v>
      </c>
      <c r="BH17" s="73" t="s">
        <v>123</v>
      </c>
      <c r="BI17" s="31" t="s">
        <v>123</v>
      </c>
      <c r="BJ17" s="31" t="s">
        <v>123</v>
      </c>
      <c r="BK17" s="31" t="s">
        <v>123</v>
      </c>
      <c r="BL17" s="31">
        <v>2.446881132976772E-2</v>
      </c>
      <c r="BM17" s="31">
        <v>2.3071630488921482</v>
      </c>
      <c r="BN17" s="31">
        <v>19.220413431936684</v>
      </c>
      <c r="BO17" s="31">
        <v>26.951099101044971</v>
      </c>
      <c r="BP17" s="31">
        <v>38.909879141890073</v>
      </c>
      <c r="BQ17" s="31">
        <v>46.039117638050136</v>
      </c>
      <c r="BR17" s="31">
        <v>40.56664626235073</v>
      </c>
      <c r="BS17" s="31">
        <v>48.803076991047988</v>
      </c>
      <c r="BT17" s="31">
        <v>41.16287120966556</v>
      </c>
      <c r="BU17" s="31">
        <v>40.956456248703091</v>
      </c>
      <c r="BV17" s="31">
        <v>42.536543091981699</v>
      </c>
      <c r="BW17" s="31">
        <v>47.713156390581972</v>
      </c>
    </row>
    <row r="18" spans="2:75" s="15" customFormat="1" x14ac:dyDescent="0.2">
      <c r="B18" s="154" t="s">
        <v>248</v>
      </c>
      <c r="C18" s="219"/>
      <c r="D18" s="15" t="s">
        <v>123</v>
      </c>
      <c r="E18" s="15" t="s">
        <v>123</v>
      </c>
      <c r="F18" s="15" t="s">
        <v>123</v>
      </c>
      <c r="G18" s="15" t="s">
        <v>123</v>
      </c>
      <c r="H18" s="15" t="s">
        <v>123</v>
      </c>
      <c r="I18" s="15" t="s">
        <v>123</v>
      </c>
      <c r="J18" s="15" t="s">
        <v>123</v>
      </c>
      <c r="K18" s="15" t="s">
        <v>123</v>
      </c>
      <c r="L18" s="15" t="s">
        <v>123</v>
      </c>
      <c r="M18" s="15" t="s">
        <v>123</v>
      </c>
      <c r="N18" s="15" t="s">
        <v>123</v>
      </c>
      <c r="O18" s="15" t="s">
        <v>123</v>
      </c>
      <c r="P18" s="15" t="s">
        <v>123</v>
      </c>
      <c r="Q18" s="15" t="s">
        <v>123</v>
      </c>
      <c r="R18" s="15" t="s">
        <v>123</v>
      </c>
      <c r="S18" s="15" t="s">
        <v>123</v>
      </c>
      <c r="T18" s="15" t="s">
        <v>123</v>
      </c>
      <c r="U18" s="15" t="s">
        <v>123</v>
      </c>
      <c r="V18" s="15" t="s">
        <v>123</v>
      </c>
      <c r="W18" s="15" t="s">
        <v>123</v>
      </c>
      <c r="X18" s="15" t="s">
        <v>123</v>
      </c>
      <c r="Y18" s="15" t="s">
        <v>123</v>
      </c>
      <c r="Z18" s="15" t="s">
        <v>123</v>
      </c>
      <c r="AA18" s="15" t="s">
        <v>123</v>
      </c>
      <c r="AB18" s="15" t="s">
        <v>123</v>
      </c>
      <c r="AC18" s="15" t="s">
        <v>123</v>
      </c>
      <c r="AD18" s="15" t="s">
        <v>123</v>
      </c>
      <c r="AE18" s="15" t="s">
        <v>123</v>
      </c>
      <c r="AF18" s="15" t="s">
        <v>123</v>
      </c>
      <c r="AG18" s="15" t="s">
        <v>123</v>
      </c>
      <c r="AH18" s="31" t="s">
        <v>123</v>
      </c>
      <c r="AI18" s="31" t="s">
        <v>123</v>
      </c>
      <c r="AJ18" s="31" t="s">
        <v>123</v>
      </c>
      <c r="AK18" s="31" t="s">
        <v>123</v>
      </c>
      <c r="AL18" s="31" t="s">
        <v>123</v>
      </c>
      <c r="AM18" s="31" t="s">
        <v>123</v>
      </c>
      <c r="AN18" s="31" t="s">
        <v>123</v>
      </c>
      <c r="AO18" s="31" t="s">
        <v>123</v>
      </c>
      <c r="AP18" s="31" t="s">
        <v>123</v>
      </c>
      <c r="AQ18" s="31" t="s">
        <v>123</v>
      </c>
      <c r="AR18" s="31" t="s">
        <v>123</v>
      </c>
      <c r="AS18" s="31" t="s">
        <v>123</v>
      </c>
      <c r="AT18" s="31" t="s">
        <v>123</v>
      </c>
      <c r="AU18" s="31" t="s">
        <v>123</v>
      </c>
      <c r="AV18" s="31" t="s">
        <v>123</v>
      </c>
      <c r="AW18" s="31" t="s">
        <v>123</v>
      </c>
      <c r="AX18" s="31" t="s">
        <v>123</v>
      </c>
      <c r="AY18" s="31" t="s">
        <v>123</v>
      </c>
      <c r="AZ18" s="31" t="s">
        <v>123</v>
      </c>
      <c r="BA18" s="31" t="s">
        <v>123</v>
      </c>
      <c r="BB18" s="31" t="s">
        <v>123</v>
      </c>
      <c r="BC18" s="31" t="s">
        <v>123</v>
      </c>
      <c r="BD18" s="31" t="s">
        <v>123</v>
      </c>
      <c r="BE18" s="31" t="s">
        <v>123</v>
      </c>
      <c r="BF18" s="31" t="s">
        <v>123</v>
      </c>
      <c r="BG18" s="31" t="s">
        <v>123</v>
      </c>
      <c r="BH18" s="73" t="s">
        <v>123</v>
      </c>
      <c r="BI18" s="31" t="s">
        <v>123</v>
      </c>
      <c r="BJ18" s="31" t="s">
        <v>123</v>
      </c>
      <c r="BK18" s="31" t="s">
        <v>123</v>
      </c>
      <c r="BL18" s="31">
        <v>1.3948224653362337E-2</v>
      </c>
      <c r="BM18" s="31">
        <v>5.3841114628313225</v>
      </c>
      <c r="BN18" s="31">
        <v>8.5506774862811366</v>
      </c>
      <c r="BO18" s="31">
        <v>11.127785903033159</v>
      </c>
      <c r="BP18" s="31">
        <v>29.710994568526246</v>
      </c>
      <c r="BQ18" s="31">
        <v>63.78287830436529</v>
      </c>
      <c r="BR18" s="31">
        <v>95.652539237911711</v>
      </c>
      <c r="BS18" s="31">
        <v>109.57144968248758</v>
      </c>
      <c r="BT18" s="31">
        <v>91.990972171345391</v>
      </c>
      <c r="BU18" s="31">
        <v>96.433540398347887</v>
      </c>
      <c r="BV18" s="31">
        <v>115.33927664805702</v>
      </c>
      <c r="BW18" s="31">
        <v>141.50324286906834</v>
      </c>
    </row>
    <row r="19" spans="2:75" s="15" customFormat="1" ht="25.5" customHeight="1" x14ac:dyDescent="0.2">
      <c r="B19" s="145" t="s">
        <v>249</v>
      </c>
      <c r="D19" s="15" t="s">
        <v>123</v>
      </c>
      <c r="E19" s="15" t="s">
        <v>123</v>
      </c>
      <c r="F19" s="15" t="s">
        <v>123</v>
      </c>
      <c r="G19" s="15" t="s">
        <v>123</v>
      </c>
      <c r="H19" s="15" t="s">
        <v>123</v>
      </c>
      <c r="I19" s="15" t="s">
        <v>123</v>
      </c>
      <c r="J19" s="15" t="s">
        <v>123</v>
      </c>
      <c r="K19" s="15" t="s">
        <v>123</v>
      </c>
      <c r="L19" s="15" t="s">
        <v>123</v>
      </c>
      <c r="M19" s="15" t="s">
        <v>123</v>
      </c>
      <c r="N19" s="15" t="s">
        <v>123</v>
      </c>
      <c r="O19" s="15" t="s">
        <v>123</v>
      </c>
      <c r="P19" s="15" t="s">
        <v>123</v>
      </c>
      <c r="Q19" s="15" t="s">
        <v>123</v>
      </c>
      <c r="R19" s="15" t="s">
        <v>123</v>
      </c>
      <c r="S19" s="15" t="s">
        <v>123</v>
      </c>
      <c r="T19" s="15" t="s">
        <v>123</v>
      </c>
      <c r="U19" s="15" t="s">
        <v>123</v>
      </c>
      <c r="V19" s="15" t="s">
        <v>123</v>
      </c>
      <c r="W19" s="15" t="s">
        <v>123</v>
      </c>
      <c r="X19" s="15" t="s">
        <v>123</v>
      </c>
      <c r="Y19" s="15" t="s">
        <v>123</v>
      </c>
      <c r="Z19" s="15" t="s">
        <v>123</v>
      </c>
      <c r="AA19" s="15" t="s">
        <v>123</v>
      </c>
      <c r="AB19" s="15" t="s">
        <v>123</v>
      </c>
      <c r="AC19" s="15" t="s">
        <v>123</v>
      </c>
      <c r="AD19" s="15" t="s">
        <v>123</v>
      </c>
      <c r="AE19" s="15" t="s">
        <v>123</v>
      </c>
      <c r="AF19" s="15" t="s">
        <v>123</v>
      </c>
      <c r="AG19" s="15" t="s">
        <v>123</v>
      </c>
      <c r="AH19" s="31" t="s">
        <v>123</v>
      </c>
      <c r="AI19" s="31" t="s">
        <v>123</v>
      </c>
      <c r="AJ19" s="31" t="s">
        <v>123</v>
      </c>
      <c r="AK19" s="31" t="s">
        <v>123</v>
      </c>
      <c r="AL19" s="31" t="s">
        <v>123</v>
      </c>
      <c r="AM19" s="31" t="s">
        <v>123</v>
      </c>
      <c r="AN19" s="31" t="s">
        <v>123</v>
      </c>
      <c r="AO19" s="31" t="s">
        <v>123</v>
      </c>
      <c r="AP19" s="31" t="s">
        <v>123</v>
      </c>
      <c r="AQ19" s="31" t="s">
        <v>123</v>
      </c>
      <c r="AR19" s="31" t="s">
        <v>123</v>
      </c>
      <c r="AS19" s="31" t="s">
        <v>123</v>
      </c>
      <c r="AT19" s="31" t="s">
        <v>123</v>
      </c>
      <c r="AU19" s="31" t="s">
        <v>123</v>
      </c>
      <c r="AV19" s="31" t="s">
        <v>123</v>
      </c>
      <c r="AW19" s="31" t="s">
        <v>123</v>
      </c>
      <c r="AX19" s="31" t="s">
        <v>123</v>
      </c>
      <c r="AY19" s="31" t="s">
        <v>123</v>
      </c>
      <c r="AZ19" s="31" t="s">
        <v>123</v>
      </c>
      <c r="BA19" s="31" t="s">
        <v>123</v>
      </c>
      <c r="BB19" s="31" t="s">
        <v>123</v>
      </c>
      <c r="BC19" s="31" t="s">
        <v>123</v>
      </c>
      <c r="BD19" s="31" t="s">
        <v>123</v>
      </c>
      <c r="BE19" s="31" t="s">
        <v>123</v>
      </c>
      <c r="BF19" s="31" t="s">
        <v>123</v>
      </c>
      <c r="BG19" s="31" t="s">
        <v>123</v>
      </c>
      <c r="BH19" s="73">
        <v>116.79585017902568</v>
      </c>
      <c r="BI19" s="31">
        <v>124.13452808126607</v>
      </c>
      <c r="BJ19" s="31">
        <v>123.21674183774292</v>
      </c>
      <c r="BK19" s="31">
        <v>134.48699999999999</v>
      </c>
      <c r="BL19" s="31">
        <v>129.953</v>
      </c>
      <c r="BM19" s="31">
        <v>121.925</v>
      </c>
      <c r="BN19" s="31">
        <v>95.212260665519551</v>
      </c>
      <c r="BO19" s="31">
        <v>59.030710077407292</v>
      </c>
      <c r="BP19" s="31">
        <v>36.975583583650085</v>
      </c>
      <c r="BQ19" s="31">
        <v>13.20829398661553</v>
      </c>
      <c r="BR19" s="31">
        <v>2.3177500197212062</v>
      </c>
      <c r="BS19" s="31">
        <v>0.27256605192068328</v>
      </c>
      <c r="BT19" s="31">
        <v>0</v>
      </c>
      <c r="BU19" s="31">
        <v>0</v>
      </c>
      <c r="BV19" s="31">
        <v>0</v>
      </c>
      <c r="BW19" s="31">
        <v>0</v>
      </c>
    </row>
    <row r="20" spans="2:75" s="15" customFormat="1" x14ac:dyDescent="0.2">
      <c r="B20" s="56" t="s">
        <v>240</v>
      </c>
      <c r="D20" s="15" t="s">
        <v>123</v>
      </c>
      <c r="E20" s="15" t="s">
        <v>123</v>
      </c>
      <c r="F20" s="15" t="s">
        <v>123</v>
      </c>
      <c r="G20" s="15" t="s">
        <v>123</v>
      </c>
      <c r="H20" s="15" t="s">
        <v>123</v>
      </c>
      <c r="I20" s="15" t="s">
        <v>123</v>
      </c>
      <c r="J20" s="15" t="s">
        <v>123</v>
      </c>
      <c r="K20" s="15" t="s">
        <v>123</v>
      </c>
      <c r="L20" s="15" t="s">
        <v>123</v>
      </c>
      <c r="M20" s="15" t="s">
        <v>123</v>
      </c>
      <c r="N20" s="15" t="s">
        <v>123</v>
      </c>
      <c r="O20" s="15" t="s">
        <v>123</v>
      </c>
      <c r="P20" s="15" t="s">
        <v>123</v>
      </c>
      <c r="Q20" s="15" t="s">
        <v>123</v>
      </c>
      <c r="R20" s="15" t="s">
        <v>123</v>
      </c>
      <c r="S20" s="15" t="s">
        <v>123</v>
      </c>
      <c r="T20" s="15" t="s">
        <v>123</v>
      </c>
      <c r="U20" s="15" t="s">
        <v>123</v>
      </c>
      <c r="V20" s="15" t="s">
        <v>123</v>
      </c>
      <c r="W20" s="15" t="s">
        <v>123</v>
      </c>
      <c r="X20" s="15" t="s">
        <v>123</v>
      </c>
      <c r="Y20" s="15" t="s">
        <v>123</v>
      </c>
      <c r="Z20" s="15" t="s">
        <v>123</v>
      </c>
      <c r="AA20" s="15" t="s">
        <v>123</v>
      </c>
      <c r="AB20" s="15" t="s">
        <v>123</v>
      </c>
      <c r="AC20" s="15" t="s">
        <v>123</v>
      </c>
      <c r="AD20" s="15" t="s">
        <v>123</v>
      </c>
      <c r="AE20" s="15" t="s">
        <v>123</v>
      </c>
      <c r="AF20" s="15" t="s">
        <v>123</v>
      </c>
      <c r="AG20" s="15" t="s">
        <v>123</v>
      </c>
      <c r="AH20" s="31" t="s">
        <v>123</v>
      </c>
      <c r="AI20" s="31" t="s">
        <v>123</v>
      </c>
      <c r="AJ20" s="31" t="s">
        <v>123</v>
      </c>
      <c r="AK20" s="31" t="s">
        <v>123</v>
      </c>
      <c r="AL20" s="31" t="s">
        <v>123</v>
      </c>
      <c r="AM20" s="31" t="s">
        <v>123</v>
      </c>
      <c r="AN20" s="31" t="s">
        <v>123</v>
      </c>
      <c r="AO20" s="31" t="s">
        <v>123</v>
      </c>
      <c r="AP20" s="31" t="s">
        <v>123</v>
      </c>
      <c r="AQ20" s="31" t="s">
        <v>123</v>
      </c>
      <c r="AR20" s="31" t="s">
        <v>123</v>
      </c>
      <c r="AS20" s="31" t="s">
        <v>123</v>
      </c>
      <c r="AT20" s="31" t="s">
        <v>123</v>
      </c>
      <c r="AU20" s="31" t="s">
        <v>123</v>
      </c>
      <c r="AV20" s="31" t="s">
        <v>123</v>
      </c>
      <c r="AW20" s="31" t="s">
        <v>123</v>
      </c>
      <c r="AX20" s="31" t="s">
        <v>123</v>
      </c>
      <c r="AY20" s="31" t="s">
        <v>123</v>
      </c>
      <c r="AZ20" s="31" t="s">
        <v>123</v>
      </c>
      <c r="BA20" s="31" t="s">
        <v>123</v>
      </c>
      <c r="BB20" s="31" t="s">
        <v>123</v>
      </c>
      <c r="BC20" s="31" t="s">
        <v>123</v>
      </c>
      <c r="BD20" s="31" t="s">
        <v>123</v>
      </c>
      <c r="BE20" s="31" t="s">
        <v>123</v>
      </c>
      <c r="BF20" s="31" t="s">
        <v>123</v>
      </c>
      <c r="BG20" s="31" t="s">
        <v>123</v>
      </c>
      <c r="BH20" s="73">
        <v>61.77587354492487</v>
      </c>
      <c r="BI20" s="31">
        <v>63.70905671573847</v>
      </c>
      <c r="BJ20" s="31">
        <v>63.463436144717264</v>
      </c>
      <c r="BK20" s="31">
        <v>62.935000000000002</v>
      </c>
      <c r="BL20" s="31">
        <v>60.78</v>
      </c>
      <c r="BM20" s="31">
        <v>67.691999999999993</v>
      </c>
      <c r="BN20" s="31">
        <v>64.433555716356807</v>
      </c>
      <c r="BO20" s="31">
        <v>45.933912116105837</v>
      </c>
      <c r="BP20" s="31">
        <v>33.680927381063057</v>
      </c>
      <c r="BQ20" s="31">
        <v>23.417852377961012</v>
      </c>
      <c r="BR20" s="31">
        <v>27.054633347491926</v>
      </c>
      <c r="BS20" s="31">
        <v>24.272223944471914</v>
      </c>
      <c r="BT20" s="31">
        <v>24.965073395810652</v>
      </c>
      <c r="BU20" s="31">
        <v>27.5991753651032</v>
      </c>
      <c r="BV20" s="31">
        <v>29.920961396502427</v>
      </c>
      <c r="BW20" s="31">
        <v>31.585133781756205</v>
      </c>
    </row>
    <row r="21" spans="2:75" s="15" customFormat="1" x14ac:dyDescent="0.2">
      <c r="B21" s="56" t="s">
        <v>241</v>
      </c>
      <c r="D21" s="15" t="s">
        <v>123</v>
      </c>
      <c r="E21" s="15" t="s">
        <v>123</v>
      </c>
      <c r="F21" s="15" t="s">
        <v>123</v>
      </c>
      <c r="G21" s="15" t="s">
        <v>123</v>
      </c>
      <c r="H21" s="15" t="s">
        <v>123</v>
      </c>
      <c r="I21" s="15" t="s">
        <v>123</v>
      </c>
      <c r="J21" s="15" t="s">
        <v>123</v>
      </c>
      <c r="K21" s="15" t="s">
        <v>123</v>
      </c>
      <c r="L21" s="15" t="s">
        <v>123</v>
      </c>
      <c r="M21" s="15" t="s">
        <v>123</v>
      </c>
      <c r="N21" s="15" t="s">
        <v>123</v>
      </c>
      <c r="O21" s="15" t="s">
        <v>123</v>
      </c>
      <c r="P21" s="15" t="s">
        <v>123</v>
      </c>
      <c r="Q21" s="15" t="s">
        <v>123</v>
      </c>
      <c r="R21" s="15" t="s">
        <v>123</v>
      </c>
      <c r="S21" s="15" t="s">
        <v>123</v>
      </c>
      <c r="T21" s="15" t="s">
        <v>123</v>
      </c>
      <c r="U21" s="15" t="s">
        <v>123</v>
      </c>
      <c r="V21" s="15" t="s">
        <v>123</v>
      </c>
      <c r="W21" s="15" t="s">
        <v>123</v>
      </c>
      <c r="X21" s="15" t="s">
        <v>123</v>
      </c>
      <c r="Y21" s="15" t="s">
        <v>123</v>
      </c>
      <c r="Z21" s="15" t="s">
        <v>123</v>
      </c>
      <c r="AA21" s="15" t="s">
        <v>123</v>
      </c>
      <c r="AB21" s="15" t="s">
        <v>123</v>
      </c>
      <c r="AC21" s="15" t="s">
        <v>123</v>
      </c>
      <c r="AD21" s="15" t="s">
        <v>123</v>
      </c>
      <c r="AE21" s="15" t="s">
        <v>123</v>
      </c>
      <c r="AF21" s="15" t="s">
        <v>123</v>
      </c>
      <c r="AG21" s="15" t="s">
        <v>123</v>
      </c>
      <c r="AH21" s="31" t="s">
        <v>123</v>
      </c>
      <c r="AI21" s="31" t="s">
        <v>123</v>
      </c>
      <c r="AJ21" s="31" t="s">
        <v>123</v>
      </c>
      <c r="AK21" s="31" t="s">
        <v>123</v>
      </c>
      <c r="AL21" s="31" t="s">
        <v>123</v>
      </c>
      <c r="AM21" s="31" t="s">
        <v>123</v>
      </c>
      <c r="AN21" s="31" t="s">
        <v>123</v>
      </c>
      <c r="AO21" s="31" t="s">
        <v>123</v>
      </c>
      <c r="AP21" s="31" t="s">
        <v>123</v>
      </c>
      <c r="AQ21" s="31" t="s">
        <v>123</v>
      </c>
      <c r="AR21" s="31" t="s">
        <v>123</v>
      </c>
      <c r="AS21" s="31" t="s">
        <v>123</v>
      </c>
      <c r="AT21" s="31" t="s">
        <v>123</v>
      </c>
      <c r="AU21" s="31" t="s">
        <v>123</v>
      </c>
      <c r="AV21" s="31" t="s">
        <v>123</v>
      </c>
      <c r="AW21" s="31" t="s">
        <v>123</v>
      </c>
      <c r="AX21" s="31" t="s">
        <v>123</v>
      </c>
      <c r="AY21" s="31" t="s">
        <v>123</v>
      </c>
      <c r="AZ21" s="31" t="s">
        <v>123</v>
      </c>
      <c r="BA21" s="31" t="s">
        <v>123</v>
      </c>
      <c r="BB21" s="31" t="s">
        <v>123</v>
      </c>
      <c r="BC21" s="31" t="s">
        <v>123</v>
      </c>
      <c r="BD21" s="31" t="s">
        <v>123</v>
      </c>
      <c r="BE21" s="31" t="s">
        <v>123</v>
      </c>
      <c r="BF21" s="31" t="s">
        <v>123</v>
      </c>
      <c r="BG21" s="31" t="s">
        <v>123</v>
      </c>
      <c r="BH21" s="73">
        <v>22.270286626406381</v>
      </c>
      <c r="BI21" s="31">
        <v>20.989385162316275</v>
      </c>
      <c r="BJ21" s="31">
        <v>22.828368151564696</v>
      </c>
      <c r="BK21" s="31">
        <v>22.635999999999999</v>
      </c>
      <c r="BL21" s="31">
        <v>24.882000000000001</v>
      </c>
      <c r="BM21" s="31">
        <v>124.113</v>
      </c>
      <c r="BN21" s="31">
        <v>121.19978491441283</v>
      </c>
      <c r="BO21" s="31">
        <v>75.406614660501049</v>
      </c>
      <c r="BP21" s="31">
        <v>64.692109571851034</v>
      </c>
      <c r="BQ21" s="31">
        <v>53.582435838674513</v>
      </c>
      <c r="BR21" s="31">
        <v>43.460557910246564</v>
      </c>
      <c r="BS21" s="31">
        <v>41.965788316457846</v>
      </c>
      <c r="BT21" s="31">
        <v>26.46925003707311</v>
      </c>
      <c r="BU21" s="31">
        <v>19.7526948308867</v>
      </c>
      <c r="BV21" s="31">
        <v>19.292524604811689</v>
      </c>
      <c r="BW21" s="31">
        <v>22.585515314409914</v>
      </c>
    </row>
    <row r="22" spans="2:75" s="15" customFormat="1" x14ac:dyDescent="0.2">
      <c r="B22" s="56" t="s">
        <v>242</v>
      </c>
      <c r="D22" s="15" t="s">
        <v>123</v>
      </c>
      <c r="E22" s="15" t="s">
        <v>123</v>
      </c>
      <c r="F22" s="15" t="s">
        <v>123</v>
      </c>
      <c r="G22" s="15" t="s">
        <v>123</v>
      </c>
      <c r="H22" s="15" t="s">
        <v>123</v>
      </c>
      <c r="I22" s="15" t="s">
        <v>123</v>
      </c>
      <c r="J22" s="15" t="s">
        <v>123</v>
      </c>
      <c r="K22" s="15" t="s">
        <v>123</v>
      </c>
      <c r="L22" s="15" t="s">
        <v>123</v>
      </c>
      <c r="M22" s="15" t="s">
        <v>123</v>
      </c>
      <c r="N22" s="15" t="s">
        <v>123</v>
      </c>
      <c r="O22" s="15" t="s">
        <v>123</v>
      </c>
      <c r="P22" s="15" t="s">
        <v>123</v>
      </c>
      <c r="Q22" s="15" t="s">
        <v>123</v>
      </c>
      <c r="R22" s="15" t="s">
        <v>123</v>
      </c>
      <c r="S22" s="15" t="s">
        <v>123</v>
      </c>
      <c r="T22" s="15" t="s">
        <v>123</v>
      </c>
      <c r="U22" s="15" t="s">
        <v>123</v>
      </c>
      <c r="V22" s="15" t="s">
        <v>123</v>
      </c>
      <c r="W22" s="15" t="s">
        <v>123</v>
      </c>
      <c r="X22" s="15" t="s">
        <v>123</v>
      </c>
      <c r="Y22" s="15" t="s">
        <v>123</v>
      </c>
      <c r="Z22" s="15" t="s">
        <v>123</v>
      </c>
      <c r="AA22" s="15" t="s">
        <v>123</v>
      </c>
      <c r="AB22" s="15" t="s">
        <v>123</v>
      </c>
      <c r="AC22" s="15" t="s">
        <v>123</v>
      </c>
      <c r="AD22" s="15" t="s">
        <v>123</v>
      </c>
      <c r="AE22" s="15" t="s">
        <v>123</v>
      </c>
      <c r="AF22" s="15" t="s">
        <v>123</v>
      </c>
      <c r="AG22" s="15" t="s">
        <v>123</v>
      </c>
      <c r="AH22" s="31" t="s">
        <v>123</v>
      </c>
      <c r="AI22" s="31" t="s">
        <v>123</v>
      </c>
      <c r="AJ22" s="31" t="s">
        <v>123</v>
      </c>
      <c r="AK22" s="31" t="s">
        <v>123</v>
      </c>
      <c r="AL22" s="31" t="s">
        <v>123</v>
      </c>
      <c r="AM22" s="31" t="s">
        <v>123</v>
      </c>
      <c r="AN22" s="31" t="s">
        <v>123</v>
      </c>
      <c r="AO22" s="31" t="s">
        <v>123</v>
      </c>
      <c r="AP22" s="31" t="s">
        <v>123</v>
      </c>
      <c r="AQ22" s="31" t="s">
        <v>123</v>
      </c>
      <c r="AR22" s="31" t="s">
        <v>123</v>
      </c>
      <c r="AS22" s="31" t="s">
        <v>123</v>
      </c>
      <c r="AT22" s="31" t="s">
        <v>123</v>
      </c>
      <c r="AU22" s="31" t="s">
        <v>123</v>
      </c>
      <c r="AV22" s="31" t="s">
        <v>123</v>
      </c>
      <c r="AW22" s="31" t="s">
        <v>123</v>
      </c>
      <c r="AX22" s="31" t="s">
        <v>123</v>
      </c>
      <c r="AY22" s="31" t="s">
        <v>123</v>
      </c>
      <c r="AZ22" s="31" t="s">
        <v>123</v>
      </c>
      <c r="BA22" s="31" t="s">
        <v>123</v>
      </c>
      <c r="BB22" s="31" t="s">
        <v>123</v>
      </c>
      <c r="BC22" s="31" t="s">
        <v>123</v>
      </c>
      <c r="BD22" s="31" t="s">
        <v>123</v>
      </c>
      <c r="BE22" s="31" t="s">
        <v>123</v>
      </c>
      <c r="BF22" s="31" t="s">
        <v>123</v>
      </c>
      <c r="BG22" s="31" t="s">
        <v>123</v>
      </c>
      <c r="BH22" s="73">
        <v>17.945685060334739</v>
      </c>
      <c r="BI22" s="31">
        <v>19.538175067930293</v>
      </c>
      <c r="BJ22" s="31">
        <v>20.399963952869477</v>
      </c>
      <c r="BK22" s="31">
        <v>23.855</v>
      </c>
      <c r="BL22" s="31">
        <v>24.017000000000003</v>
      </c>
      <c r="BM22" s="31">
        <v>24.642999999999997</v>
      </c>
      <c r="BN22" s="31">
        <v>18.39283910997651</v>
      </c>
      <c r="BO22" s="31">
        <v>14.946486557439496</v>
      </c>
      <c r="BP22" s="31">
        <v>17.950244579809109</v>
      </c>
      <c r="BQ22" s="31">
        <v>17.077068556145313</v>
      </c>
      <c r="BR22" s="31">
        <v>17.447409090276256</v>
      </c>
      <c r="BS22" s="31">
        <v>19.297181354208956</v>
      </c>
      <c r="BT22" s="31">
        <v>21.481867265551692</v>
      </c>
      <c r="BU22" s="31">
        <v>25.306176376114241</v>
      </c>
      <c r="BV22" s="31">
        <v>31.09023911678544</v>
      </c>
      <c r="BW22" s="31">
        <v>36.185497408658989</v>
      </c>
    </row>
    <row r="23" spans="2:75" s="15" customFormat="1" ht="26.1" customHeight="1" x14ac:dyDescent="0.2">
      <c r="B23" s="56" t="s">
        <v>243</v>
      </c>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73">
        <f t="shared" ref="BH23:BV23" si="2">SUM(BH16:BH22)</f>
        <v>218.78769541069167</v>
      </c>
      <c r="BI23" s="31">
        <f t="shared" si="2"/>
        <v>228.37114502725112</v>
      </c>
      <c r="BJ23" s="31">
        <f t="shared" si="2"/>
        <v>229.90851008689435</v>
      </c>
      <c r="BK23" s="31">
        <f t="shared" si="2"/>
        <v>243.91299999999998</v>
      </c>
      <c r="BL23" s="31">
        <f t="shared" si="2"/>
        <v>240.17112335720162</v>
      </c>
      <c r="BM23" s="31">
        <f t="shared" si="2"/>
        <v>364.19197685889327</v>
      </c>
      <c r="BN23" s="31">
        <f t="shared" si="2"/>
        <v>350.50125478629542</v>
      </c>
      <c r="BO23" s="31">
        <f t="shared" si="2"/>
        <v>253.87548133879224</v>
      </c>
      <c r="BP23" s="31">
        <f t="shared" si="2"/>
        <v>246.71075788243246</v>
      </c>
      <c r="BQ23" s="31">
        <f t="shared" si="2"/>
        <v>242.65561669263789</v>
      </c>
      <c r="BR23" s="31">
        <f t="shared" si="2"/>
        <v>251.33014655364042</v>
      </c>
      <c r="BS23" s="31">
        <f t="shared" si="2"/>
        <v>262.00860856461588</v>
      </c>
      <c r="BT23" s="31">
        <f t="shared" si="2"/>
        <v>212.96290774080845</v>
      </c>
      <c r="BU23" s="31">
        <f t="shared" si="2"/>
        <v>217.34127642997913</v>
      </c>
      <c r="BV23" s="31">
        <f t="shared" si="2"/>
        <v>246.33149298397291</v>
      </c>
      <c r="BW23" s="31">
        <f>SUM(BW16:BW22)</f>
        <v>285.34018754164919</v>
      </c>
    </row>
    <row r="24" spans="2:75" s="15" customFormat="1" ht="12.95" customHeight="1" x14ac:dyDescent="0.2">
      <c r="B24" s="56" t="s">
        <v>244</v>
      </c>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73">
        <f t="shared" ref="BH24:BV24" si="3">BH23+BH14</f>
        <v>339.84723300227319</v>
      </c>
      <c r="BI24" s="31">
        <f t="shared" si="3"/>
        <v>380.90312724740977</v>
      </c>
      <c r="BJ24" s="31">
        <f t="shared" si="3"/>
        <v>392.14224749187412</v>
      </c>
      <c r="BK24" s="31">
        <f t="shared" si="3"/>
        <v>436.97482664859967</v>
      </c>
      <c r="BL24" s="31">
        <f t="shared" si="3"/>
        <v>426.55733940540603</v>
      </c>
      <c r="BM24" s="31">
        <f t="shared" si="3"/>
        <v>562.64684514497276</v>
      </c>
      <c r="BN24" s="31">
        <f t="shared" si="3"/>
        <v>517.16060840818443</v>
      </c>
      <c r="BO24" s="31">
        <f t="shared" si="3"/>
        <v>373.73831942678873</v>
      </c>
      <c r="BP24" s="31">
        <f t="shared" si="3"/>
        <v>357.44898706080079</v>
      </c>
      <c r="BQ24" s="31">
        <f t="shared" si="3"/>
        <v>346.56337721472642</v>
      </c>
      <c r="BR24" s="31">
        <f t="shared" si="3"/>
        <v>343.94549170369817</v>
      </c>
      <c r="BS24" s="31">
        <f t="shared" si="3"/>
        <v>331.71059914438541</v>
      </c>
      <c r="BT24" s="31">
        <f t="shared" si="3"/>
        <v>271.45810947892784</v>
      </c>
      <c r="BU24" s="31">
        <f t="shared" si="3"/>
        <v>272.33071470518598</v>
      </c>
      <c r="BV24" s="31">
        <f t="shared" si="3"/>
        <v>301.14489459752463</v>
      </c>
      <c r="BW24" s="31">
        <f>BW23+BW14</f>
        <v>338.30721248789291</v>
      </c>
    </row>
    <row r="25" spans="2:75" s="15" customFormat="1" ht="26.1" customHeight="1" x14ac:dyDescent="0.2">
      <c r="B25" s="58" t="s">
        <v>250</v>
      </c>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73"/>
      <c r="BI25" s="31"/>
      <c r="BJ25" s="31"/>
      <c r="BK25" s="31"/>
      <c r="BL25" s="31"/>
      <c r="BM25" s="31"/>
      <c r="BN25" s="31"/>
      <c r="BO25" s="31"/>
      <c r="BP25" s="31"/>
      <c r="BQ25" s="31"/>
      <c r="BR25" s="31"/>
      <c r="BS25" s="31"/>
      <c r="BT25" s="31"/>
      <c r="BU25" s="31"/>
      <c r="BV25" s="31"/>
      <c r="BW25" s="31"/>
    </row>
    <row r="26" spans="2:75" s="15" customFormat="1" x14ac:dyDescent="0.2">
      <c r="B26" s="56" t="s">
        <v>238</v>
      </c>
      <c r="AH26" s="31">
        <f>'Income Support'!AH31</f>
        <v>2.8029816586538465</v>
      </c>
      <c r="AI26" s="31">
        <f>'Income Support'!AI31</f>
        <v>3.1177550000000003</v>
      </c>
      <c r="AJ26" s="31">
        <f>'Income Support'!AJ31</f>
        <v>4.417237692307693</v>
      </c>
      <c r="AK26" s="31">
        <f>'Income Support'!AK31</f>
        <v>3.0525300000000004</v>
      </c>
      <c r="AL26" s="31">
        <f>'Income Support'!AL31</f>
        <v>5.1579929999999994</v>
      </c>
      <c r="AM26" s="31">
        <f>'Income Support'!AM31</f>
        <v>4.8207797499999998</v>
      </c>
      <c r="AN26" s="31">
        <f>'Income Support'!AN31</f>
        <v>5.9772190000000007</v>
      </c>
      <c r="AO26" s="31">
        <f>'Income Support'!AO31</f>
        <v>6.0103905714285712</v>
      </c>
      <c r="AP26" s="31">
        <f>'Income Support'!AP31</f>
        <v>6.2181166666666661</v>
      </c>
      <c r="AQ26" s="31">
        <f>'Income Support'!AQ31</f>
        <v>11.184782999999999</v>
      </c>
      <c r="AR26" s="31">
        <f>'Income Support'!AR31</f>
        <v>20.375420333333334</v>
      </c>
      <c r="AS26" s="31">
        <f>'Income Support'!AS31</f>
        <v>23.223578666666668</v>
      </c>
      <c r="AT26" s="31">
        <f>'Income Support'!AT31</f>
        <v>27.424068666666663</v>
      </c>
      <c r="AU26" s="31">
        <f>'Income Support'!AU31</f>
        <v>33.173434999999991</v>
      </c>
      <c r="AV26" s="31">
        <f>'Income Support'!AV31</f>
        <v>38.794090666666669</v>
      </c>
      <c r="AW26" s="31">
        <f>'Income Support'!AW31</f>
        <v>43.345056333333332</v>
      </c>
      <c r="AX26" s="31">
        <f>'Income Support'!AX31</f>
        <v>43.463999999999999</v>
      </c>
      <c r="AY26" s="31">
        <f>'Income Support'!AY31</f>
        <v>46.861000000000004</v>
      </c>
      <c r="AZ26" s="31">
        <f>'Income Support'!AZ31</f>
        <v>50.704000000000001</v>
      </c>
      <c r="BA26" s="31">
        <f>'Income Support'!BA31</f>
        <v>51.632000000000005</v>
      </c>
      <c r="BB26" s="31">
        <f>'Income Support'!BB31</f>
        <v>53.134</v>
      </c>
      <c r="BC26" s="31">
        <f>'Income Support'!BC31</f>
        <v>55.036000000000001</v>
      </c>
      <c r="BD26" s="31">
        <f>'Income Support'!BD31</f>
        <v>63.141999999999996</v>
      </c>
      <c r="BE26" s="31">
        <f>'Income Support'!BE31</f>
        <v>69.936000000000007</v>
      </c>
      <c r="BF26" s="31">
        <f>'Income Support'!BF31</f>
        <v>78.903000000000006</v>
      </c>
      <c r="BG26" s="31">
        <f>'Income Support'!BG31</f>
        <v>44.26</v>
      </c>
      <c r="BH26" s="73">
        <v>0</v>
      </c>
      <c r="BI26" s="33">
        <v>0</v>
      </c>
      <c r="BJ26" s="33">
        <v>0</v>
      </c>
      <c r="BK26" s="33">
        <v>0</v>
      </c>
      <c r="BL26" s="33">
        <v>0</v>
      </c>
      <c r="BM26" s="33">
        <v>0</v>
      </c>
      <c r="BN26" s="33">
        <v>0</v>
      </c>
      <c r="BO26" s="33">
        <v>0</v>
      </c>
      <c r="BP26" s="33">
        <v>0</v>
      </c>
      <c r="BQ26" s="33">
        <v>0</v>
      </c>
      <c r="BR26" s="33">
        <v>0</v>
      </c>
      <c r="BS26" s="33">
        <v>0</v>
      </c>
      <c r="BT26" s="33">
        <v>0</v>
      </c>
      <c r="BU26" s="33">
        <v>0</v>
      </c>
      <c r="BV26" s="33">
        <v>0</v>
      </c>
      <c r="BW26" s="33">
        <v>0</v>
      </c>
    </row>
    <row r="27" spans="2:75" s="15" customFormat="1" x14ac:dyDescent="0.2">
      <c r="B27" s="56" t="s">
        <v>239</v>
      </c>
      <c r="AH27" s="31">
        <f>'Income Support'!AH32+'Income Support'!AH34</f>
        <v>7.5111414455503507</v>
      </c>
      <c r="AI27" s="31">
        <f>'Income Support'!AI32+'Income Support'!AI34</f>
        <v>8.4174038688524586</v>
      </c>
      <c r="AJ27" s="31">
        <f>'Income Support'!AJ32+'Income Support'!AJ34</f>
        <v>9.4816625866666655</v>
      </c>
      <c r="AK27" s="31">
        <f>'Income Support'!AK32+'Income Support'!AK34</f>
        <v>12.034947442955179</v>
      </c>
      <c r="AL27" s="31">
        <f>'Income Support'!AL32+'Income Support'!AL34</f>
        <v>13.745806388888887</v>
      </c>
      <c r="AM27" s="31">
        <f>'Income Support'!AM32+'Income Support'!AM34</f>
        <v>19.090701198757763</v>
      </c>
      <c r="AN27" s="31">
        <f>'Income Support'!AN32+'Income Support'!AN34</f>
        <v>21.007634551282052</v>
      </c>
      <c r="AO27" s="31">
        <f>'Income Support'!AO32+'Income Support'!AO34</f>
        <v>26.119155875576038</v>
      </c>
      <c r="AP27" s="31">
        <f>'Income Support'!AP32+'Income Support'!AP34</f>
        <v>32.606789188888889</v>
      </c>
      <c r="AQ27" s="31">
        <f>'Income Support'!AQ32+'Income Support'!AQ34</f>
        <v>38.531891107954536</v>
      </c>
      <c r="AR27" s="31">
        <f>'Income Support'!AR32+'Income Support'!AR34</f>
        <v>59.18475512688822</v>
      </c>
      <c r="AS27" s="31">
        <f>'Income Support'!AS32+'Income Support'!AS34</f>
        <v>88.33756571666666</v>
      </c>
      <c r="AT27" s="31">
        <f>'Income Support'!AT32+'Income Support'!AT34</f>
        <v>105.5033161810141</v>
      </c>
      <c r="AU27" s="31">
        <f>'Income Support'!AU32+'Income Support'!AU34</f>
        <v>176.29218303667017</v>
      </c>
      <c r="AV27" s="31">
        <f>'Income Support'!AV32+'Income Support'!AV34</f>
        <v>255.36242765825932</v>
      </c>
      <c r="AW27" s="31">
        <f>'Income Support'!AW32+'Income Support'!AW34</f>
        <v>326.26827882189571</v>
      </c>
      <c r="AX27" s="31">
        <f>'Income Support'!AX32+'Income Support'!AX34</f>
        <v>301.11099999999999</v>
      </c>
      <c r="AY27" s="31">
        <f>'Income Support'!AY32+'Income Support'!AY34</f>
        <v>349.55500000000001</v>
      </c>
      <c r="AZ27" s="31">
        <f>'Income Support'!AZ32+'Income Support'!AZ34</f>
        <v>383.83500000000004</v>
      </c>
      <c r="BA27" s="31">
        <f>'Income Support'!BA32+'Income Support'!BA34</f>
        <v>410.74400000000003</v>
      </c>
      <c r="BB27" s="31">
        <f>'Income Support'!BB32+'Income Support'!BB34</f>
        <v>430.81400000000002</v>
      </c>
      <c r="BC27" s="31">
        <f>'Income Support'!BC32+'Income Support'!BC34</f>
        <v>504.67800000000005</v>
      </c>
      <c r="BD27" s="31">
        <f>'Income Support'!BD32+'Income Support'!BD34</f>
        <v>645.44600000000003</v>
      </c>
      <c r="BE27" s="31">
        <f>'Income Support'!BE32+'Income Support'!BE34</f>
        <v>762.50800000000004</v>
      </c>
      <c r="BF27" s="31">
        <f>'Income Support'!BF32+'Income Support'!BF34</f>
        <v>868.03</v>
      </c>
      <c r="BG27" s="31">
        <f>'Income Support'!BG32+'Income Support'!BG34</f>
        <v>922.62299999999993</v>
      </c>
      <c r="BH27" s="73">
        <f>'Income Support'!BH11</f>
        <v>762.85481436764269</v>
      </c>
      <c r="BI27" s="31">
        <f>'Income Support'!BI11</f>
        <v>581.84828131173447</v>
      </c>
      <c r="BJ27" s="31">
        <f>'Income Support'!BJ11</f>
        <v>473.61722956436608</v>
      </c>
      <c r="BK27" s="31">
        <f>'Income Support'!BK11</f>
        <v>413.95084160102698</v>
      </c>
      <c r="BL27" s="31">
        <f>'Income Support'!BL11</f>
        <v>361.9907599972754</v>
      </c>
      <c r="BM27" s="31">
        <f>'Income Support'!BM11</f>
        <v>257.46548854574922</v>
      </c>
      <c r="BN27" s="31">
        <f>'Income Support'!BN11</f>
        <v>205.60454345030763</v>
      </c>
      <c r="BO27" s="31">
        <f>'Income Support'!BO11</f>
        <v>154.90300893745626</v>
      </c>
      <c r="BP27" s="31">
        <f>'Income Support'!BP11</f>
        <v>76.267852899601877</v>
      </c>
      <c r="BQ27" s="31">
        <f>'Income Support'!BQ11</f>
        <v>20.583309897278454</v>
      </c>
      <c r="BR27" s="31">
        <f>'Income Support'!BR11</f>
        <v>5.3560123538552197E-3</v>
      </c>
      <c r="BS27" s="31">
        <f>'Income Support'!BS11</f>
        <v>1.1214823183626224E-8</v>
      </c>
      <c r="BT27" s="31">
        <f>'Income Support'!BT11</f>
        <v>0</v>
      </c>
      <c r="BU27" s="31">
        <f>'Income Support'!BU11</f>
        <v>0</v>
      </c>
      <c r="BV27" s="31">
        <f>'Income Support'!BV11</f>
        <v>0</v>
      </c>
      <c r="BW27" s="31">
        <f>'Income Support'!BW11</f>
        <v>0</v>
      </c>
    </row>
    <row r="28" spans="2:75" s="15" customFormat="1" x14ac:dyDescent="0.2">
      <c r="B28" s="56" t="s">
        <v>240</v>
      </c>
      <c r="AH28" s="31">
        <f>'Income Support'!AH33</f>
        <v>182.15085531267607</v>
      </c>
      <c r="AI28" s="31">
        <f>'Income Support'!AI33</f>
        <v>193.603454</v>
      </c>
      <c r="AJ28" s="31">
        <f>'Income Support'!AJ33</f>
        <v>246.08449246153847</v>
      </c>
      <c r="AK28" s="31">
        <f>'Income Support'!AK33</f>
        <v>298.00780700000001</v>
      </c>
      <c r="AL28" s="31">
        <f>'Income Support'!AL33</f>
        <v>372.96242025000004</v>
      </c>
      <c r="AM28" s="31">
        <f>'Income Support'!AM33</f>
        <v>418.66883899999999</v>
      </c>
      <c r="AN28" s="31">
        <f>'Income Support'!AN33</f>
        <v>472.97908750000005</v>
      </c>
      <c r="AO28" s="31">
        <f>'Income Support'!AO33</f>
        <v>559.46277857142854</v>
      </c>
      <c r="AP28" s="31">
        <f>'Income Support'!AP33</f>
        <v>619.10317680000003</v>
      </c>
      <c r="AQ28" s="31">
        <f>'Income Support'!AQ33</f>
        <v>687.23668999999995</v>
      </c>
      <c r="AR28" s="31">
        <f>'Income Support'!AR33</f>
        <v>786.62654500000008</v>
      </c>
      <c r="AS28" s="31">
        <f>'Income Support'!AS33</f>
        <v>914.84584999999981</v>
      </c>
      <c r="AT28" s="31">
        <f>'Income Support'!AT33</f>
        <v>1031.7429646666667</v>
      </c>
      <c r="AU28" s="31">
        <f>'Income Support'!AU33</f>
        <v>1238.1339973333331</v>
      </c>
      <c r="AV28" s="31">
        <f>'Income Support'!AV33</f>
        <v>1496.1980143333333</v>
      </c>
      <c r="AW28" s="31">
        <f>'Income Support'!AW33</f>
        <v>1640.7096546666664</v>
      </c>
      <c r="AX28" s="31">
        <f>'Income Support'!AX33</f>
        <v>1565.194</v>
      </c>
      <c r="AY28" s="31">
        <f>'Income Support'!AY33</f>
        <v>1620.7080000000001</v>
      </c>
      <c r="AZ28" s="31">
        <f>'Income Support'!AZ33</f>
        <v>1655.7110000000002</v>
      </c>
      <c r="BA28" s="31">
        <f>'Income Support'!BA33</f>
        <v>1620.1309999999999</v>
      </c>
      <c r="BB28" s="31">
        <f>'Income Support'!BB33</f>
        <v>1603.6470000000002</v>
      </c>
      <c r="BC28" s="31">
        <f>'Income Support'!BC33</f>
        <v>1767.1590000000001</v>
      </c>
      <c r="BD28" s="31">
        <f>'Income Support'!BD33</f>
        <v>2165.7539999999999</v>
      </c>
      <c r="BE28" s="31">
        <f>'Income Support'!BE33</f>
        <v>2410.0329999999999</v>
      </c>
      <c r="BF28" s="31">
        <f>'Income Support'!BF33</f>
        <v>2614.94</v>
      </c>
      <c r="BG28" s="31">
        <f>'Income Support'!BG33</f>
        <v>2692.2280000000001</v>
      </c>
      <c r="BH28" s="73">
        <f>'Income Support'!BH12</f>
        <v>2379.5925143374584</v>
      </c>
      <c r="BI28" s="31">
        <f>'Income Support'!BI12</f>
        <v>1837.3630975898855</v>
      </c>
      <c r="BJ28" s="31">
        <f>'Income Support'!BJ12</f>
        <v>1488.0812530592266</v>
      </c>
      <c r="BK28" s="31">
        <f>'Income Support'!BK12</f>
        <v>1240.0749327219526</v>
      </c>
      <c r="BL28" s="31">
        <f>'Income Support'!BL12</f>
        <v>1019.2297363963041</v>
      </c>
      <c r="BM28" s="31">
        <f>'Income Support'!BM12</f>
        <v>573.42465157263109</v>
      </c>
      <c r="BN28" s="31">
        <f>'Income Support'!BN12</f>
        <v>385.58487222799226</v>
      </c>
      <c r="BO28" s="31">
        <f>'Income Support'!BO12</f>
        <v>257.83000969421636</v>
      </c>
      <c r="BP28" s="31">
        <f>'Income Support'!BP12</f>
        <v>181.74617268748545</v>
      </c>
      <c r="BQ28" s="31">
        <f>'Income Support'!BQ12</f>
        <v>126.65971552710299</v>
      </c>
      <c r="BR28" s="31">
        <f>'Income Support'!BR12</f>
        <v>97.633735684266753</v>
      </c>
      <c r="BS28" s="31">
        <f>'Income Support'!BS12</f>
        <v>73.312999495008626</v>
      </c>
      <c r="BT28" s="31">
        <f>'Income Support'!BT12</f>
        <v>57.350731482252371</v>
      </c>
      <c r="BU28" s="31">
        <f>'Income Support'!BU12</f>
        <v>45.03857956103581</v>
      </c>
      <c r="BV28" s="31">
        <f>'Income Support'!BV12</f>
        <v>35.915185221377008</v>
      </c>
      <c r="BW28" s="31">
        <f>'Income Support'!BW12</f>
        <v>28.520756563968821</v>
      </c>
    </row>
    <row r="29" spans="2:75" s="15" customFormat="1" x14ac:dyDescent="0.2">
      <c r="B29" s="56" t="s">
        <v>241</v>
      </c>
      <c r="AH29" s="31">
        <f>'Income Support'!AH30+'Table 2a'!AH13</f>
        <v>93.471266166347988</v>
      </c>
      <c r="AI29" s="31">
        <f>'Income Support'!AI30+'Table 2a'!AI13</f>
        <v>94.923246999999989</v>
      </c>
      <c r="AJ29" s="31">
        <f>'Income Support'!AJ30+'Table 2a'!AJ13</f>
        <v>133.38773399999999</v>
      </c>
      <c r="AK29" s="31">
        <f>'Income Support'!AK30+'Table 2a'!AK13</f>
        <v>247.07490900000002</v>
      </c>
      <c r="AL29" s="31">
        <f>'Income Support'!AL30+'Table 2a'!AL13</f>
        <v>357.58954</v>
      </c>
      <c r="AM29" s="31">
        <f>'Income Support'!AM30+'Table 2a'!AM13</f>
        <v>431.42880574999998</v>
      </c>
      <c r="AN29" s="31">
        <f>'Income Support'!AN30+'Table 2a'!AN13</f>
        <v>509.44051474999986</v>
      </c>
      <c r="AO29" s="31">
        <f>'Income Support'!AO30+'Table 2a'!AO13</f>
        <v>568.12316771428561</v>
      </c>
      <c r="AP29" s="31">
        <f>'Income Support'!AP30+'Table 2a'!AP13</f>
        <v>574.2704686666666</v>
      </c>
      <c r="AQ29" s="31">
        <f>'Income Support'!AQ30+'Table 2a'!AQ13</f>
        <v>536.17211133333342</v>
      </c>
      <c r="AR29" s="31">
        <f>'Income Support'!AR30+'Table 2a'!AR13</f>
        <v>433.57405600000004</v>
      </c>
      <c r="AS29" s="31">
        <f>'Income Support'!AS30+'Table 2a'!AS13</f>
        <v>354.685723</v>
      </c>
      <c r="AT29" s="31">
        <f>'Income Support'!AT30+'Table 2a'!AT13</f>
        <v>376.53609799999998</v>
      </c>
      <c r="AU29" s="31">
        <f>'Income Support'!AU30+'Table 2a'!AU13</f>
        <v>563.69445233333329</v>
      </c>
      <c r="AV29" s="31">
        <f>'Income Support'!AV30+'Table 2a'!AV13</f>
        <v>715.69305299999996</v>
      </c>
      <c r="AW29" s="31">
        <f>'Income Support'!AW30+'Table 2a'!AW13</f>
        <v>769.72457333333318</v>
      </c>
      <c r="AX29" s="31">
        <f>'Income Support'!AX30+'Table 2a'!AX13</f>
        <v>820</v>
      </c>
      <c r="AY29" s="31">
        <f>'Income Support'!AY30+'Table 2a'!AY13</f>
        <v>660</v>
      </c>
      <c r="AZ29" s="31">
        <f>'Income Support'!AZ30+'Table 2a'!AZ13</f>
        <v>490</v>
      </c>
      <c r="BA29" s="31">
        <f>'Table 2a'!BA13</f>
        <v>330</v>
      </c>
      <c r="BB29" s="31">
        <f>'Table 2a'!BB13</f>
        <v>305</v>
      </c>
      <c r="BC29" s="31">
        <f>'Table 2a'!BC13</f>
        <v>285</v>
      </c>
      <c r="BD29" s="31">
        <f>'Table 2a'!BD13</f>
        <v>305</v>
      </c>
      <c r="BE29" s="31">
        <f>'Table 2a'!BE13</f>
        <v>284</v>
      </c>
      <c r="BF29" s="31">
        <f>'Table 2a'!BF13</f>
        <v>289.81299999999999</v>
      </c>
      <c r="BG29" s="31">
        <f>'Table 2a'!BG13</f>
        <v>255.8872903330878</v>
      </c>
      <c r="BH29" s="73">
        <f>'Table 2a'!BH13</f>
        <v>142.881</v>
      </c>
      <c r="BI29" s="31">
        <f>'Table 2a'!BI13</f>
        <v>24.123565300067376</v>
      </c>
      <c r="BJ29" s="31">
        <f>'Table 2a'!BJ13</f>
        <v>12.22461096189574</v>
      </c>
      <c r="BK29" s="31">
        <f>'Table 2a'!BK13</f>
        <v>0</v>
      </c>
      <c r="BL29" s="31">
        <f>'Table 2a'!BL13</f>
        <v>0</v>
      </c>
      <c r="BM29" s="31">
        <f>'Table 2a'!BM13</f>
        <v>0</v>
      </c>
      <c r="BN29" s="31">
        <f>'Table 2a'!BN13</f>
        <v>0</v>
      </c>
      <c r="BO29" s="31">
        <f>'Table 2a'!BO13</f>
        <v>0</v>
      </c>
      <c r="BP29" s="31">
        <f>'Table 2a'!BP13</f>
        <v>0</v>
      </c>
      <c r="BQ29" s="31">
        <f>'Table 2a'!BQ13</f>
        <v>0</v>
      </c>
      <c r="BR29" s="31">
        <f>'Table 2a'!BR13</f>
        <v>0</v>
      </c>
      <c r="BS29" s="31">
        <f>'Table 2a'!BS13</f>
        <v>0</v>
      </c>
      <c r="BT29" s="31">
        <f>'Table 2a'!BT13</f>
        <v>0</v>
      </c>
      <c r="BU29" s="31">
        <f>'Table 2a'!BU13</f>
        <v>0</v>
      </c>
      <c r="BV29" s="31">
        <f>'Table 2a'!BV13</f>
        <v>0</v>
      </c>
      <c r="BW29" s="31">
        <f>'Table 2a'!BW13</f>
        <v>0</v>
      </c>
    </row>
    <row r="30" spans="2:75" s="15" customFormat="1" x14ac:dyDescent="0.2">
      <c r="B30" s="56" t="s">
        <v>242</v>
      </c>
      <c r="AH30" s="31">
        <f>'Income Support'!AH35</f>
        <v>1.5700192131147541</v>
      </c>
      <c r="AI30" s="31">
        <f>'Income Support'!AI35</f>
        <v>2.0185961311475409</v>
      </c>
      <c r="AJ30" s="31">
        <f>'Income Support'!AJ35</f>
        <v>2.5145194133333337</v>
      </c>
      <c r="AK30" s="31">
        <f>'Income Support'!AK35</f>
        <v>4.1943370570448213</v>
      </c>
      <c r="AL30" s="31">
        <f>'Income Support'!AL35</f>
        <v>6.0108461111111113</v>
      </c>
      <c r="AM30" s="31">
        <f>'Income Support'!AM35</f>
        <v>8.9534398012422383</v>
      </c>
      <c r="AN30" s="31">
        <f>'Income Support'!AN35</f>
        <v>11.366141948717949</v>
      </c>
      <c r="AO30" s="31">
        <f>'Income Support'!AO35</f>
        <v>12.40421998156682</v>
      </c>
      <c r="AP30" s="31">
        <f>'Income Support'!AP35</f>
        <v>13.377009744444447</v>
      </c>
      <c r="AQ30" s="31">
        <f>'Income Support'!AQ35</f>
        <v>18.165157558712117</v>
      </c>
      <c r="AR30" s="31">
        <f>'Income Support'!AR35</f>
        <v>22.602176873111784</v>
      </c>
      <c r="AS30" s="31">
        <f>'Income Support'!AS35</f>
        <v>36.159565949999994</v>
      </c>
      <c r="AT30" s="31">
        <f>'Income Support'!AT35</f>
        <v>60.108176818985882</v>
      </c>
      <c r="AU30" s="31">
        <f>'Income Support'!AU35</f>
        <v>72.762087296663097</v>
      </c>
      <c r="AV30" s="31">
        <f>'Income Support'!AV35</f>
        <v>82.914424675073988</v>
      </c>
      <c r="AW30" s="31">
        <f>'Income Support'!AW35</f>
        <v>91.830058844770917</v>
      </c>
      <c r="AX30" s="31">
        <f>'Income Support'!AX35</f>
        <v>56.148000000000003</v>
      </c>
      <c r="AY30" s="31">
        <f>'Income Support'!AY35</f>
        <v>67.225999999999999</v>
      </c>
      <c r="AZ30" s="31">
        <f>'Income Support'!AZ35</f>
        <v>72.277000000000001</v>
      </c>
      <c r="BA30" s="31">
        <f>'Income Support'!BA35</f>
        <v>71.974000000000004</v>
      </c>
      <c r="BB30" s="31">
        <f>'Income Support'!BB35</f>
        <v>72.932000000000002</v>
      </c>
      <c r="BC30" s="31">
        <f>'Income Support'!BC35</f>
        <v>57.133000000000003</v>
      </c>
      <c r="BD30" s="31">
        <f>'Income Support'!BD35</f>
        <v>70.122000000000014</v>
      </c>
      <c r="BE30" s="31">
        <f>'Income Support'!BE35</f>
        <v>82.59</v>
      </c>
      <c r="BF30" s="31">
        <f>'Income Support'!BF35</f>
        <v>93.134</v>
      </c>
      <c r="BG30" s="31">
        <f>'Income Support'!BG35</f>
        <v>93.677999999999997</v>
      </c>
      <c r="BH30" s="73">
        <f>'Income Support'!BH13+'Income Support'!BH14</f>
        <v>135.55267129489889</v>
      </c>
      <c r="BI30" s="31">
        <f>'Income Support'!BI13+'Income Support'!BI14</f>
        <v>106.78862109838009</v>
      </c>
      <c r="BJ30" s="31">
        <f>'Income Support'!BJ13+'Income Support'!BJ14</f>
        <v>88.301517376407233</v>
      </c>
      <c r="BK30" s="31">
        <f>'Income Support'!BK13+'Income Support'!BK14</f>
        <v>83.486206160473344</v>
      </c>
      <c r="BL30" s="31">
        <f>'Income Support'!BL13+'Income Support'!BL14</f>
        <v>74.469583454151902</v>
      </c>
      <c r="BM30" s="31">
        <f>'Income Support'!BM13+'Income Support'!BM14</f>
        <v>46.082289627416799</v>
      </c>
      <c r="BN30" s="31">
        <f>'Income Support'!BN13+'Income Support'!BN14</f>
        <v>42.030298381239113</v>
      </c>
      <c r="BO30" s="31">
        <f>'Income Support'!BO13+'Income Support'!BO14</f>
        <v>38.324695975425612</v>
      </c>
      <c r="BP30" s="31">
        <f>'Income Support'!BP13+'Income Support'!BP14</f>
        <v>34.26120907045155</v>
      </c>
      <c r="BQ30" s="31">
        <f>'Income Support'!BQ13+'Income Support'!BQ14</f>
        <v>25.024096266382944</v>
      </c>
      <c r="BR30" s="31">
        <f>'Income Support'!BR13+'Income Support'!BR14</f>
        <v>18.676391688077153</v>
      </c>
      <c r="BS30" s="31">
        <f>'Income Support'!BS13+'Income Support'!BS14</f>
        <v>14.517143493552584</v>
      </c>
      <c r="BT30" s="31">
        <f>'Income Support'!BT13+'Income Support'!BT14</f>
        <v>11.418019917044553</v>
      </c>
      <c r="BU30" s="31">
        <f>'Income Support'!BU13+'Income Support'!BU14</f>
        <v>9.2933189348030663</v>
      </c>
      <c r="BV30" s="31">
        <f>'Income Support'!BV13+'Income Support'!BV14</f>
        <v>7.5301019520652339</v>
      </c>
      <c r="BW30" s="31">
        <f>'Income Support'!BW13+'Income Support'!BW14</f>
        <v>5.9499725490680717</v>
      </c>
    </row>
    <row r="31" spans="2:75" s="15" customFormat="1" ht="26.1" customHeight="1" x14ac:dyDescent="0.2">
      <c r="B31" s="56" t="s">
        <v>243</v>
      </c>
      <c r="AH31" s="31">
        <f t="shared" ref="AH31:BV31" si="4">SUM(AH27:AH30)</f>
        <v>284.70328213768914</v>
      </c>
      <c r="AI31" s="31">
        <f t="shared" si="4"/>
        <v>298.96270099999998</v>
      </c>
      <c r="AJ31" s="31">
        <f t="shared" si="4"/>
        <v>391.4684084615385</v>
      </c>
      <c r="AK31" s="31">
        <f t="shared" si="4"/>
        <v>561.31200049999995</v>
      </c>
      <c r="AL31" s="31">
        <f t="shared" si="4"/>
        <v>750.30861275000007</v>
      </c>
      <c r="AM31" s="31">
        <f t="shared" si="4"/>
        <v>878.14178574999994</v>
      </c>
      <c r="AN31" s="31">
        <f t="shared" si="4"/>
        <v>1014.7933787499999</v>
      </c>
      <c r="AO31" s="31">
        <f t="shared" si="4"/>
        <v>1166.1093221428569</v>
      </c>
      <c r="AP31" s="31">
        <f t="shared" si="4"/>
        <v>1239.3574444000001</v>
      </c>
      <c r="AQ31" s="31">
        <f t="shared" si="4"/>
        <v>1280.1058499999999</v>
      </c>
      <c r="AR31" s="31">
        <f t="shared" si="4"/>
        <v>1301.9875330000002</v>
      </c>
      <c r="AS31" s="31">
        <f t="shared" si="4"/>
        <v>1394.0287046666663</v>
      </c>
      <c r="AT31" s="31">
        <f t="shared" si="4"/>
        <v>1573.8905556666666</v>
      </c>
      <c r="AU31" s="31">
        <f t="shared" si="4"/>
        <v>2050.8827199999996</v>
      </c>
      <c r="AV31" s="31">
        <f t="shared" si="4"/>
        <v>2550.1679196666664</v>
      </c>
      <c r="AW31" s="31">
        <f t="shared" si="4"/>
        <v>2828.5325656666664</v>
      </c>
      <c r="AX31" s="31">
        <f t="shared" si="4"/>
        <v>2742.453</v>
      </c>
      <c r="AY31" s="31">
        <f t="shared" si="4"/>
        <v>2697.489</v>
      </c>
      <c r="AZ31" s="31">
        <f t="shared" si="4"/>
        <v>2601.8230000000003</v>
      </c>
      <c r="BA31" s="31">
        <f t="shared" si="4"/>
        <v>2432.8490000000002</v>
      </c>
      <c r="BB31" s="31">
        <f t="shared" si="4"/>
        <v>2412.393</v>
      </c>
      <c r="BC31" s="31">
        <f t="shared" si="4"/>
        <v>2613.9699999999998</v>
      </c>
      <c r="BD31" s="31">
        <f t="shared" si="4"/>
        <v>3186.3219999999997</v>
      </c>
      <c r="BE31" s="31">
        <f t="shared" si="4"/>
        <v>3539.1310000000003</v>
      </c>
      <c r="BF31" s="31">
        <f t="shared" si="4"/>
        <v>3865.9170000000004</v>
      </c>
      <c r="BG31" s="31">
        <f t="shared" si="4"/>
        <v>3964.416290333088</v>
      </c>
      <c r="BH31" s="73">
        <f t="shared" si="4"/>
        <v>3420.8809999999999</v>
      </c>
      <c r="BI31" s="31">
        <f t="shared" si="4"/>
        <v>2550.1235653000672</v>
      </c>
      <c r="BJ31" s="31">
        <f t="shared" si="4"/>
        <v>2062.2246109618955</v>
      </c>
      <c r="BK31" s="31">
        <f t="shared" si="4"/>
        <v>1737.5119804834528</v>
      </c>
      <c r="BL31" s="31">
        <f t="shared" si="4"/>
        <v>1455.6900798477316</v>
      </c>
      <c r="BM31" s="31">
        <f t="shared" si="4"/>
        <v>876.97242974579706</v>
      </c>
      <c r="BN31" s="31">
        <f t="shared" si="4"/>
        <v>633.219714059539</v>
      </c>
      <c r="BO31" s="31">
        <f t="shared" si="4"/>
        <v>451.05771460709821</v>
      </c>
      <c r="BP31" s="31">
        <f t="shared" si="4"/>
        <v>292.27523465753887</v>
      </c>
      <c r="BQ31" s="31">
        <f t="shared" si="4"/>
        <v>172.26712169076438</v>
      </c>
      <c r="BR31" s="31">
        <f t="shared" si="4"/>
        <v>116.31548338469776</v>
      </c>
      <c r="BS31" s="31">
        <f t="shared" si="4"/>
        <v>87.830142999776029</v>
      </c>
      <c r="BT31" s="31">
        <f t="shared" si="4"/>
        <v>68.768751399296917</v>
      </c>
      <c r="BU31" s="31">
        <f t="shared" si="4"/>
        <v>54.331898495838878</v>
      </c>
      <c r="BV31" s="31">
        <f t="shared" si="4"/>
        <v>43.445287173442239</v>
      </c>
      <c r="BW31" s="31">
        <f>SUM(BW27:BW30)</f>
        <v>34.470729113036896</v>
      </c>
    </row>
    <row r="32" spans="2:75" s="15" customFormat="1" x14ac:dyDescent="0.2">
      <c r="B32" s="56" t="s">
        <v>244</v>
      </c>
      <c r="AH32" s="31">
        <f t="shared" ref="AH32:BV32" si="5">AH31+AH26</f>
        <v>287.50626379634298</v>
      </c>
      <c r="AI32" s="31">
        <f t="shared" si="5"/>
        <v>302.08045599999997</v>
      </c>
      <c r="AJ32" s="31">
        <f t="shared" si="5"/>
        <v>395.88564615384621</v>
      </c>
      <c r="AK32" s="31">
        <f t="shared" si="5"/>
        <v>564.3645305</v>
      </c>
      <c r="AL32" s="31">
        <f t="shared" si="5"/>
        <v>755.4666057500001</v>
      </c>
      <c r="AM32" s="31">
        <f t="shared" si="5"/>
        <v>882.96256549999998</v>
      </c>
      <c r="AN32" s="31">
        <f t="shared" si="5"/>
        <v>1020.7705977499999</v>
      </c>
      <c r="AO32" s="31">
        <f t="shared" si="5"/>
        <v>1172.1197127142855</v>
      </c>
      <c r="AP32" s="31">
        <f t="shared" si="5"/>
        <v>1245.5755610666668</v>
      </c>
      <c r="AQ32" s="31">
        <f t="shared" si="5"/>
        <v>1291.2906329999998</v>
      </c>
      <c r="AR32" s="31">
        <f t="shared" si="5"/>
        <v>1322.3629533333335</v>
      </c>
      <c r="AS32" s="31">
        <f t="shared" si="5"/>
        <v>1417.252283333333</v>
      </c>
      <c r="AT32" s="31">
        <f t="shared" si="5"/>
        <v>1601.3146243333333</v>
      </c>
      <c r="AU32" s="31">
        <f t="shared" si="5"/>
        <v>2084.0561549999998</v>
      </c>
      <c r="AV32" s="31">
        <f t="shared" si="5"/>
        <v>2588.9620103333332</v>
      </c>
      <c r="AW32" s="31">
        <f t="shared" si="5"/>
        <v>2871.877622</v>
      </c>
      <c r="AX32" s="31">
        <f t="shared" si="5"/>
        <v>2785.9169999999999</v>
      </c>
      <c r="AY32" s="31">
        <f t="shared" si="5"/>
        <v>2744.35</v>
      </c>
      <c r="AZ32" s="31">
        <f t="shared" si="5"/>
        <v>2652.5270000000005</v>
      </c>
      <c r="BA32" s="31">
        <f t="shared" si="5"/>
        <v>2484.4810000000002</v>
      </c>
      <c r="BB32" s="31">
        <f t="shared" si="5"/>
        <v>2465.527</v>
      </c>
      <c r="BC32" s="31">
        <f t="shared" si="5"/>
        <v>2669.0059999999999</v>
      </c>
      <c r="BD32" s="31">
        <f t="shared" si="5"/>
        <v>3249.4639999999995</v>
      </c>
      <c r="BE32" s="31">
        <f t="shared" si="5"/>
        <v>3609.0670000000005</v>
      </c>
      <c r="BF32" s="31">
        <f t="shared" si="5"/>
        <v>3944.82</v>
      </c>
      <c r="BG32" s="31">
        <f t="shared" si="5"/>
        <v>4008.6762903330882</v>
      </c>
      <c r="BH32" s="73">
        <f t="shared" si="5"/>
        <v>3420.8809999999999</v>
      </c>
      <c r="BI32" s="31">
        <f t="shared" si="5"/>
        <v>2550.1235653000672</v>
      </c>
      <c r="BJ32" s="31">
        <f t="shared" si="5"/>
        <v>2062.2246109618955</v>
      </c>
      <c r="BK32" s="31">
        <f t="shared" si="5"/>
        <v>1737.5119804834528</v>
      </c>
      <c r="BL32" s="31">
        <f t="shared" si="5"/>
        <v>1455.6900798477316</v>
      </c>
      <c r="BM32" s="31">
        <f t="shared" si="5"/>
        <v>876.97242974579706</v>
      </c>
      <c r="BN32" s="31">
        <f t="shared" si="5"/>
        <v>633.219714059539</v>
      </c>
      <c r="BO32" s="31">
        <f t="shared" si="5"/>
        <v>451.05771460709821</v>
      </c>
      <c r="BP32" s="31">
        <f t="shared" si="5"/>
        <v>292.27523465753887</v>
      </c>
      <c r="BQ32" s="31">
        <f t="shared" si="5"/>
        <v>172.26712169076438</v>
      </c>
      <c r="BR32" s="31">
        <f t="shared" si="5"/>
        <v>116.31548338469776</v>
      </c>
      <c r="BS32" s="31">
        <f t="shared" si="5"/>
        <v>87.830142999776029</v>
      </c>
      <c r="BT32" s="31">
        <f t="shared" si="5"/>
        <v>68.768751399296917</v>
      </c>
      <c r="BU32" s="31">
        <f t="shared" si="5"/>
        <v>54.331898495838878</v>
      </c>
      <c r="BV32" s="31">
        <f t="shared" si="5"/>
        <v>43.445287173442239</v>
      </c>
      <c r="BW32" s="31">
        <f>BW31+BW26</f>
        <v>34.470729113036896</v>
      </c>
    </row>
    <row r="33" spans="2:75" s="15" customFormat="1" ht="26.1" customHeight="1" x14ac:dyDescent="0.2">
      <c r="B33" s="58" t="s">
        <v>251</v>
      </c>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73"/>
      <c r="BI33" s="31"/>
      <c r="BJ33" s="31"/>
      <c r="BK33" s="31"/>
      <c r="BL33" s="31"/>
      <c r="BM33" s="31"/>
      <c r="BN33" s="31"/>
      <c r="BO33" s="31"/>
      <c r="BP33" s="31"/>
      <c r="BQ33" s="31"/>
      <c r="BR33" s="31"/>
      <c r="BS33" s="31"/>
      <c r="BT33" s="31"/>
      <c r="BU33" s="31"/>
      <c r="BV33" s="31"/>
      <c r="BW33" s="31"/>
    </row>
    <row r="34" spans="2:75" s="15" customFormat="1" x14ac:dyDescent="0.2">
      <c r="B34" s="56" t="s">
        <v>238</v>
      </c>
      <c r="AH34" s="31">
        <f>'Income Support'!AH37</f>
        <v>0</v>
      </c>
      <c r="AI34" s="31">
        <f>'Income Support'!AI37</f>
        <v>7.9208541951414011</v>
      </c>
      <c r="AJ34" s="31">
        <f>'Income Support'!AJ37</f>
        <v>14.257537551254522</v>
      </c>
      <c r="AK34" s="31">
        <f>'Income Support'!AK37</f>
        <v>18.217964648825223</v>
      </c>
      <c r="AL34" s="31">
        <f>'Income Support'!AL37</f>
        <v>30.891331361051463</v>
      </c>
      <c r="AM34" s="31">
        <f>'Income Support'!AM37</f>
        <v>82.376883629470569</v>
      </c>
      <c r="AN34" s="31">
        <f>'Income Support'!AN37</f>
        <v>158.41708390282801</v>
      </c>
      <c r="AO34" s="31">
        <f>'Income Support'!AO37</f>
        <v>275.64572599092071</v>
      </c>
      <c r="AP34" s="31">
        <f>'Income Support'!AP37</f>
        <v>396.04270975706999</v>
      </c>
      <c r="AQ34" s="31">
        <f>'Income Support'!AQ37</f>
        <v>531.48931649398799</v>
      </c>
      <c r="AR34" s="31">
        <f>'Income Support'!AR37</f>
        <v>695.45099833341499</v>
      </c>
      <c r="AS34" s="31">
        <f>'Income Support'!AS37</f>
        <v>875.25438856312473</v>
      </c>
      <c r="AT34" s="31">
        <f>'Income Support'!AT37</f>
        <v>1012.7680845889809</v>
      </c>
      <c r="AU34" s="31">
        <f>'Income Support'!AU37</f>
        <v>1284.9325956024427</v>
      </c>
      <c r="AV34" s="31">
        <f>'Income Support'!AV37</f>
        <v>1549.3917064717893</v>
      </c>
      <c r="AW34" s="31">
        <f>'Income Support'!AW37</f>
        <v>1694.465297394725</v>
      </c>
      <c r="AX34" s="31">
        <f>'Income Support'!AX37</f>
        <v>1703.4202564991706</v>
      </c>
      <c r="AY34" s="31">
        <f>'Income Support'!AY37</f>
        <v>1500.1314740626374</v>
      </c>
      <c r="AZ34" s="31">
        <f>'Income Support'!AZ37</f>
        <v>1421.519831098472</v>
      </c>
      <c r="BA34" s="31">
        <f>'Income Support'!BA37</f>
        <v>1299.9456455967315</v>
      </c>
      <c r="BB34" s="31">
        <f>'Income Support'!BB37</f>
        <v>1181.8139462800841</v>
      </c>
      <c r="BC34" s="31">
        <f>'Income Support'!BC37</f>
        <v>1112.7124440704331</v>
      </c>
      <c r="BD34" s="31">
        <f>'Income Support'!BD37</f>
        <v>1077.816952234662</v>
      </c>
      <c r="BE34" s="31">
        <f>'Income Support'!BE37</f>
        <v>1056.9938777475572</v>
      </c>
      <c r="BF34" s="31">
        <f>'Income Support'!BF37</f>
        <v>607.92077511202979</v>
      </c>
      <c r="BG34" s="31">
        <f>'Income Support'!BG37</f>
        <v>239.26332801532695</v>
      </c>
      <c r="BH34" s="73"/>
      <c r="BI34" s="31"/>
      <c r="BJ34" s="31"/>
      <c r="BK34" s="31"/>
      <c r="BL34" s="31"/>
      <c r="BM34" s="31"/>
      <c r="BN34" s="31"/>
      <c r="BO34" s="31"/>
      <c r="BP34" s="31"/>
      <c r="BQ34" s="31"/>
      <c r="BR34" s="31"/>
      <c r="BS34" s="31"/>
      <c r="BT34" s="31"/>
      <c r="BU34" s="31"/>
      <c r="BV34" s="31"/>
      <c r="BW34" s="31"/>
    </row>
    <row r="35" spans="2:75" s="15" customFormat="1" x14ac:dyDescent="0.2">
      <c r="B35" s="56" t="s">
        <v>239</v>
      </c>
      <c r="AH35" s="31">
        <f>'Income Support'!AH38</f>
        <v>0</v>
      </c>
      <c r="AI35" s="31">
        <f>'Income Support'!AI38</f>
        <v>2.0791458048585989</v>
      </c>
      <c r="AJ35" s="31">
        <f>'Income Support'!AJ38</f>
        <v>3.7424624487454778</v>
      </c>
      <c r="AK35" s="31">
        <f>'Income Support'!AK38</f>
        <v>4.7820353511747768</v>
      </c>
      <c r="AL35" s="31">
        <f>'Income Support'!AL38</f>
        <v>8.1086686389485365</v>
      </c>
      <c r="AM35" s="31">
        <f>'Income Support'!AM38</f>
        <v>21.623116370529431</v>
      </c>
      <c r="AN35" s="31">
        <f>'Income Support'!AN38</f>
        <v>41.582916097171989</v>
      </c>
      <c r="AO35" s="31">
        <f>'Income Support'!AO38</f>
        <v>72.35427400907929</v>
      </c>
      <c r="AP35" s="31">
        <f>'Income Support'!AP38</f>
        <v>103.95729024293001</v>
      </c>
      <c r="AQ35" s="31">
        <f>'Income Support'!AQ38</f>
        <v>139.51068350601201</v>
      </c>
      <c r="AR35" s="31">
        <f>'Income Support'!AR38</f>
        <v>182.54900166658501</v>
      </c>
      <c r="AS35" s="31">
        <f>'Income Support'!AS38</f>
        <v>229.74561143687527</v>
      </c>
      <c r="AT35" s="31">
        <f>'Income Support'!AT38</f>
        <v>251.9138825897187</v>
      </c>
      <c r="AU35" s="31">
        <f>'Income Support'!AU38</f>
        <v>322.46952062524298</v>
      </c>
      <c r="AV35" s="31">
        <f>'Income Support'!AV38</f>
        <v>389.73388162224228</v>
      </c>
      <c r="AW35" s="31">
        <f>'Income Support'!AW38</f>
        <v>462.72661970850959</v>
      </c>
      <c r="AX35" s="31">
        <f>'Income Support'!AX38</f>
        <v>478.80049192921024</v>
      </c>
      <c r="AY35" s="31">
        <f>'Income Support'!AY38</f>
        <v>480.76420050781519</v>
      </c>
      <c r="AZ35" s="31">
        <f>'Income Support'!AZ38</f>
        <v>487.18098724935635</v>
      </c>
      <c r="BA35" s="31">
        <f>'Income Support'!BA38</f>
        <v>493.93324999863</v>
      </c>
      <c r="BB35" s="31">
        <f>'Income Support'!BB38</f>
        <v>496.25659195105163</v>
      </c>
      <c r="BC35" s="31">
        <f>'Income Support'!BC38</f>
        <v>496.5127764741809</v>
      </c>
      <c r="BD35" s="31">
        <f>'Income Support'!BD38</f>
        <v>485.25471579187501</v>
      </c>
      <c r="BE35" s="31">
        <f>'Income Support'!BE38</f>
        <v>489.04849039406668</v>
      </c>
      <c r="BF35" s="31">
        <f>'Income Support'!BF38</f>
        <v>147.12428187369665</v>
      </c>
      <c r="BG35" s="31">
        <f>'Income Support'!BG38</f>
        <v>64.975747559198723</v>
      </c>
      <c r="BH35" s="73"/>
      <c r="BI35" s="31"/>
      <c r="BJ35" s="31"/>
      <c r="BK35" s="31"/>
      <c r="BL35" s="31"/>
      <c r="BM35" s="31"/>
      <c r="BN35" s="31"/>
      <c r="BO35" s="31"/>
      <c r="BP35" s="31"/>
      <c r="BQ35" s="31"/>
      <c r="BR35" s="31"/>
      <c r="BS35" s="31"/>
      <c r="BT35" s="31"/>
      <c r="BU35" s="31"/>
      <c r="BV35" s="31"/>
      <c r="BW35" s="31"/>
    </row>
    <row r="36" spans="2:75" s="15" customFormat="1" ht="39" customHeight="1" x14ac:dyDescent="0.2">
      <c r="B36" s="391" t="s">
        <v>252</v>
      </c>
      <c r="C36" s="392"/>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73"/>
      <c r="BI36" s="31"/>
      <c r="BJ36" s="31"/>
      <c r="BK36" s="31"/>
      <c r="BL36" s="31"/>
      <c r="BM36" s="31"/>
      <c r="BN36" s="31"/>
      <c r="BO36" s="31"/>
      <c r="BP36" s="31"/>
      <c r="BQ36" s="31"/>
      <c r="BR36" s="31"/>
      <c r="BS36" s="31"/>
      <c r="BT36" s="31"/>
      <c r="BU36" s="31"/>
      <c r="BV36" s="31"/>
      <c r="BW36" s="31"/>
    </row>
    <row r="37" spans="2:75" s="15" customFormat="1" x14ac:dyDescent="0.2">
      <c r="B37" s="56" t="s">
        <v>238</v>
      </c>
      <c r="AH37" s="31">
        <f t="shared" ref="AH37:BU37" si="6">AH6-AH26-AH34</f>
        <v>558.19701834134617</v>
      </c>
      <c r="AI37" s="31">
        <f t="shared" si="6"/>
        <v>612.96139080485864</v>
      </c>
      <c r="AJ37" s="31">
        <f t="shared" si="6"/>
        <v>710.32522475643782</v>
      </c>
      <c r="AK37" s="31">
        <f t="shared" si="6"/>
        <v>902.85950535117468</v>
      </c>
      <c r="AL37" s="31">
        <f t="shared" si="6"/>
        <v>904.9506756389485</v>
      </c>
      <c r="AM37" s="31">
        <f t="shared" si="6"/>
        <v>897.80233662052933</v>
      </c>
      <c r="AN37" s="31">
        <f t="shared" si="6"/>
        <v>1024.605697097172</v>
      </c>
      <c r="AO37" s="31">
        <f t="shared" si="6"/>
        <v>1089.3438834376507</v>
      </c>
      <c r="AP37" s="31">
        <f t="shared" si="6"/>
        <v>1055.7391735762633</v>
      </c>
      <c r="AQ37" s="31">
        <f t="shared" si="6"/>
        <v>1031.3259005060122</v>
      </c>
      <c r="AR37" s="31">
        <f t="shared" si="6"/>
        <v>1138.1505813332519</v>
      </c>
      <c r="AS37" s="31">
        <f t="shared" si="6"/>
        <v>1151.5800327702086</v>
      </c>
      <c r="AT37" s="31">
        <f t="shared" si="6"/>
        <v>1264.9928467443524</v>
      </c>
      <c r="AU37" s="31">
        <f t="shared" si="6"/>
        <v>1439.8939693975572</v>
      </c>
      <c r="AV37" s="31">
        <f t="shared" si="6"/>
        <v>2139.8142028615439</v>
      </c>
      <c r="AW37" s="31">
        <f t="shared" si="6"/>
        <v>2201.1896462719415</v>
      </c>
      <c r="AX37" s="31">
        <f t="shared" si="6"/>
        <v>2222.1157435008295</v>
      </c>
      <c r="AY37" s="31">
        <f t="shared" si="6"/>
        <v>2341.0075259373625</v>
      </c>
      <c r="AZ37" s="31">
        <f t="shared" si="6"/>
        <v>2342.7761689015279</v>
      </c>
      <c r="BA37" s="31">
        <f t="shared" si="6"/>
        <v>2421.4223544032684</v>
      </c>
      <c r="BB37" s="31">
        <f t="shared" si="6"/>
        <v>2384.0520537199159</v>
      </c>
      <c r="BC37" s="31">
        <f t="shared" si="6"/>
        <v>2613.2515559295671</v>
      </c>
      <c r="BD37" s="31">
        <f t="shared" si="6"/>
        <v>2954.0410477653381</v>
      </c>
      <c r="BE37" s="31">
        <f t="shared" si="6"/>
        <v>3359.0701222524431</v>
      </c>
      <c r="BF37" s="31">
        <f t="shared" si="6"/>
        <v>3797.17622488797</v>
      </c>
      <c r="BG37" s="31">
        <f t="shared" si="6"/>
        <v>4567.6617954197345</v>
      </c>
      <c r="BH37" s="73">
        <f t="shared" si="6"/>
        <v>5970.616</v>
      </c>
      <c r="BI37" s="31">
        <f t="shared" si="6"/>
        <v>6426.2752195999992</v>
      </c>
      <c r="BJ37" s="31">
        <f t="shared" si="6"/>
        <v>6868.5436595999981</v>
      </c>
      <c r="BK37" s="31">
        <f t="shared" si="6"/>
        <v>7367.1248207140325</v>
      </c>
      <c r="BL37" s="31">
        <f t="shared" si="6"/>
        <v>7703.3184822999983</v>
      </c>
      <c r="BM37" s="31">
        <f t="shared" si="6"/>
        <v>8128.8851483600001</v>
      </c>
      <c r="BN37" s="31">
        <f t="shared" si="6"/>
        <v>8242.1568431600008</v>
      </c>
      <c r="BO37" s="31">
        <f t="shared" si="6"/>
        <v>8052.1531093099993</v>
      </c>
      <c r="BP37" s="31">
        <f t="shared" si="6"/>
        <v>7510.8751163199995</v>
      </c>
      <c r="BQ37" s="31">
        <f t="shared" si="6"/>
        <v>7041.5234761999709</v>
      </c>
      <c r="BR37" s="31">
        <f t="shared" si="6"/>
        <v>6627.6815539714244</v>
      </c>
      <c r="BS37" s="31">
        <f t="shared" si="6"/>
        <v>6240.6564889910733</v>
      </c>
      <c r="BT37" s="31">
        <f t="shared" si="6"/>
        <v>5897.0010681607073</v>
      </c>
      <c r="BU37" s="31">
        <f t="shared" si="6"/>
        <v>5659.8774757770934</v>
      </c>
      <c r="BV37" s="31">
        <f>BV6-BV26-BV34</f>
        <v>5442.6556886604712</v>
      </c>
      <c r="BW37" s="31">
        <f>BW6-BW26-BW34</f>
        <v>5400.3735248339772</v>
      </c>
    </row>
    <row r="38" spans="2:75" s="15" customFormat="1" x14ac:dyDescent="0.2">
      <c r="B38" s="56" t="s">
        <v>239</v>
      </c>
      <c r="AH38" s="31">
        <f t="shared" ref="AH38:BU38" si="7">AH7-AH27-AH35</f>
        <v>122.48885855444965</v>
      </c>
      <c r="AI38" s="31">
        <f t="shared" si="7"/>
        <v>135.50345032628894</v>
      </c>
      <c r="AJ38" s="31">
        <f t="shared" si="7"/>
        <v>158.77587496458787</v>
      </c>
      <c r="AK38" s="31">
        <f t="shared" si="7"/>
        <v>181.18301720587004</v>
      </c>
      <c r="AL38" s="31">
        <f t="shared" si="7"/>
        <v>237.14552497216258</v>
      </c>
      <c r="AM38" s="31">
        <f t="shared" si="7"/>
        <v>264.28618243071281</v>
      </c>
      <c r="AN38" s="31">
        <f t="shared" si="7"/>
        <v>290.40944935154596</v>
      </c>
      <c r="AO38" s="31">
        <f t="shared" si="7"/>
        <v>333.52657011534467</v>
      </c>
      <c r="AP38" s="31">
        <f t="shared" si="7"/>
        <v>402.43592056818107</v>
      </c>
      <c r="AQ38" s="31">
        <f t="shared" si="7"/>
        <v>408.95742538603349</v>
      </c>
      <c r="AR38" s="31">
        <f t="shared" si="7"/>
        <v>530.26624320652672</v>
      </c>
      <c r="AS38" s="31">
        <f t="shared" si="7"/>
        <v>583.9168228464581</v>
      </c>
      <c r="AT38" s="31">
        <f t="shared" si="7"/>
        <v>724.57480122926722</v>
      </c>
      <c r="AU38" s="31">
        <f t="shared" si="7"/>
        <v>900.23829633808691</v>
      </c>
      <c r="AV38" s="31">
        <f t="shared" si="7"/>
        <v>1253.9036907194984</v>
      </c>
      <c r="AW38" s="31">
        <f t="shared" si="7"/>
        <v>1569.0051014695946</v>
      </c>
      <c r="AX38" s="31">
        <f t="shared" si="7"/>
        <v>1978.0885080707899</v>
      </c>
      <c r="AY38" s="31">
        <f t="shared" si="7"/>
        <v>2391.6807994921851</v>
      </c>
      <c r="AZ38" s="31">
        <f t="shared" si="7"/>
        <v>2635.9840127506436</v>
      </c>
      <c r="BA38" s="31">
        <f t="shared" si="7"/>
        <v>2774.32275000137</v>
      </c>
      <c r="BB38" s="31">
        <f t="shared" si="7"/>
        <v>2920.9294080489485</v>
      </c>
      <c r="BC38" s="31">
        <f t="shared" si="7"/>
        <v>3049.8092235258191</v>
      </c>
      <c r="BD38" s="31">
        <f t="shared" si="7"/>
        <v>3269.2992842081248</v>
      </c>
      <c r="BE38" s="31">
        <f t="shared" si="7"/>
        <v>3517.4435096059333</v>
      </c>
      <c r="BF38" s="31">
        <f t="shared" si="7"/>
        <v>3757.8457181263038</v>
      </c>
      <c r="BG38" s="31">
        <f t="shared" si="7"/>
        <v>4017.4012524408013</v>
      </c>
      <c r="BH38" s="73">
        <f t="shared" si="7"/>
        <v>3953.7842532317363</v>
      </c>
      <c r="BI38" s="31">
        <f t="shared" si="7"/>
        <v>3950.3417630533431</v>
      </c>
      <c r="BJ38" s="31">
        <f t="shared" si="7"/>
        <v>4100.6338335056571</v>
      </c>
      <c r="BK38" s="31">
        <f t="shared" si="7"/>
        <v>4642.9075633741932</v>
      </c>
      <c r="BL38" s="31">
        <f t="shared" si="7"/>
        <v>4799.5690843548891</v>
      </c>
      <c r="BM38" s="31">
        <f t="shared" si="7"/>
        <v>5413.8919304595684</v>
      </c>
      <c r="BN38" s="31">
        <f t="shared" si="7"/>
        <v>5706.3128426790163</v>
      </c>
      <c r="BO38" s="31">
        <f t="shared" si="7"/>
        <v>6085.6156735420172</v>
      </c>
      <c r="BP38" s="31">
        <f t="shared" si="7"/>
        <v>6912.9244665061451</v>
      </c>
      <c r="BQ38" s="31">
        <f t="shared" si="7"/>
        <v>7872.181982122891</v>
      </c>
      <c r="BR38" s="31">
        <f t="shared" si="7"/>
        <v>8896.3387521733675</v>
      </c>
      <c r="BS38" s="31">
        <f t="shared" si="7"/>
        <v>9244.7009243076318</v>
      </c>
      <c r="BT38" s="31">
        <f t="shared" si="7"/>
        <v>9242.5397523438114</v>
      </c>
      <c r="BU38" s="31">
        <f t="shared" si="7"/>
        <v>9117.0204537620393</v>
      </c>
      <c r="BV38" s="31">
        <f>BV7-BV27-BV35</f>
        <v>9253.3515190703092</v>
      </c>
      <c r="BW38" s="31">
        <f>BW7-BW27-BW35</f>
        <v>9646.0737480517237</v>
      </c>
    </row>
    <row r="39" spans="2:75" s="15" customFormat="1" x14ac:dyDescent="0.2">
      <c r="B39" s="56" t="s">
        <v>240</v>
      </c>
      <c r="AH39" s="31">
        <f t="shared" ref="AH39:BU39" si="8">AH8-AH28</f>
        <v>151.84914468732393</v>
      </c>
      <c r="AI39" s="31">
        <f t="shared" si="8"/>
        <v>161.396546</v>
      </c>
      <c r="AJ39" s="31">
        <f t="shared" si="8"/>
        <v>189.91550753846153</v>
      </c>
      <c r="AK39" s="31">
        <f t="shared" si="8"/>
        <v>266.61219299999999</v>
      </c>
      <c r="AL39" s="31">
        <f t="shared" si="8"/>
        <v>407.03757974999996</v>
      </c>
      <c r="AM39" s="31">
        <f t="shared" si="8"/>
        <v>537.33116100000007</v>
      </c>
      <c r="AN39" s="31">
        <f t="shared" si="8"/>
        <v>613.02091249999989</v>
      </c>
      <c r="AO39" s="31">
        <f t="shared" si="8"/>
        <v>753.53722142857146</v>
      </c>
      <c r="AP39" s="31">
        <f t="shared" si="8"/>
        <v>863.89682319999997</v>
      </c>
      <c r="AQ39" s="31">
        <f t="shared" si="8"/>
        <v>908.76331000000005</v>
      </c>
      <c r="AR39" s="31">
        <f t="shared" si="8"/>
        <v>975.37345499999992</v>
      </c>
      <c r="AS39" s="31">
        <f t="shared" si="8"/>
        <v>1015.1541500000002</v>
      </c>
      <c r="AT39" s="31">
        <f t="shared" si="8"/>
        <v>1254.7130353333334</v>
      </c>
      <c r="AU39" s="31">
        <f t="shared" si="8"/>
        <v>1621.8660026666669</v>
      </c>
      <c r="AV39" s="31">
        <f t="shared" si="8"/>
        <v>1951.8019856666667</v>
      </c>
      <c r="AW39" s="31">
        <f t="shared" si="8"/>
        <v>2094.2903453333338</v>
      </c>
      <c r="AX39" s="31">
        <f t="shared" si="8"/>
        <v>2485.806</v>
      </c>
      <c r="AY39" s="31">
        <f t="shared" si="8"/>
        <v>2644.2919999999999</v>
      </c>
      <c r="AZ39" s="31">
        <f t="shared" si="8"/>
        <v>2657.2889999999998</v>
      </c>
      <c r="BA39" s="31">
        <f t="shared" si="8"/>
        <v>2485.8690000000001</v>
      </c>
      <c r="BB39" s="31">
        <f t="shared" si="8"/>
        <v>2337.3530000000001</v>
      </c>
      <c r="BC39" s="31">
        <f t="shared" si="8"/>
        <v>2195.8409999999999</v>
      </c>
      <c r="BD39" s="31">
        <f t="shared" si="8"/>
        <v>2168.2460000000001</v>
      </c>
      <c r="BE39" s="31">
        <f t="shared" si="8"/>
        <v>2109.9670000000001</v>
      </c>
      <c r="BF39" s="31">
        <f t="shared" si="8"/>
        <v>2011.06</v>
      </c>
      <c r="BG39" s="31">
        <f t="shared" si="8"/>
        <v>2161.7719999999999</v>
      </c>
      <c r="BH39" s="73">
        <f t="shared" si="8"/>
        <v>2217.1601861909335</v>
      </c>
      <c r="BI39" s="31">
        <f t="shared" si="8"/>
        <v>2105.6454449380922</v>
      </c>
      <c r="BJ39" s="31">
        <f t="shared" si="8"/>
        <v>2116.3850352606423</v>
      </c>
      <c r="BK39" s="31">
        <f t="shared" si="8"/>
        <v>2145.6769502982315</v>
      </c>
      <c r="BL39" s="31">
        <f t="shared" si="8"/>
        <v>2042.0937964678544</v>
      </c>
      <c r="BM39" s="31">
        <f t="shared" si="8"/>
        <v>2268.9005564261197</v>
      </c>
      <c r="BN39" s="31">
        <f t="shared" si="8"/>
        <v>2200.6879547325525</v>
      </c>
      <c r="BO39" s="31">
        <f t="shared" si="8"/>
        <v>2005.6306715113412</v>
      </c>
      <c r="BP39" s="31">
        <f t="shared" si="8"/>
        <v>1903.3558896842624</v>
      </c>
      <c r="BQ39" s="31">
        <f t="shared" si="8"/>
        <v>1727.4053095707484</v>
      </c>
      <c r="BR39" s="31">
        <f t="shared" si="8"/>
        <v>1660.1738620815863</v>
      </c>
      <c r="BS39" s="31">
        <f t="shared" si="8"/>
        <v>1682.8286141409674</v>
      </c>
      <c r="BT39" s="31">
        <f t="shared" si="8"/>
        <v>1691.6068886259773</v>
      </c>
      <c r="BU39" s="31">
        <f t="shared" si="8"/>
        <v>1703.6135144243208</v>
      </c>
      <c r="BV39" s="31">
        <f t="shared" ref="BV39:BW41" si="9">BV8-BV28</f>
        <v>1757.2403437711794</v>
      </c>
      <c r="BW39" s="31">
        <f t="shared" si="9"/>
        <v>1787.2318419805965</v>
      </c>
    </row>
    <row r="40" spans="2:75" s="15" customFormat="1" x14ac:dyDescent="0.2">
      <c r="B40" s="56" t="s">
        <v>241</v>
      </c>
      <c r="AH40" s="31">
        <f t="shared" ref="AH40:BU40" si="10">AH9-AH29</f>
        <v>421.52873383365204</v>
      </c>
      <c r="AI40" s="31">
        <f t="shared" si="10"/>
        <v>428.076753</v>
      </c>
      <c r="AJ40" s="31">
        <f t="shared" si="10"/>
        <v>660.61226599999998</v>
      </c>
      <c r="AK40" s="31">
        <f t="shared" si="10"/>
        <v>1264.965091</v>
      </c>
      <c r="AL40" s="31">
        <f t="shared" si="10"/>
        <v>2209.4104600000001</v>
      </c>
      <c r="AM40" s="31">
        <f t="shared" si="10"/>
        <v>2825.5711942500002</v>
      </c>
      <c r="AN40" s="31">
        <f t="shared" si="10"/>
        <v>3220.5594852500003</v>
      </c>
      <c r="AO40" s="31">
        <f t="shared" si="10"/>
        <v>3645.8768322857145</v>
      </c>
      <c r="AP40" s="31">
        <f t="shared" si="10"/>
        <v>3761.7295313333334</v>
      </c>
      <c r="AQ40" s="31">
        <f t="shared" si="10"/>
        <v>3448.8278886666667</v>
      </c>
      <c r="AR40" s="31">
        <f t="shared" si="10"/>
        <v>2611.4259440000001</v>
      </c>
      <c r="AS40" s="31">
        <f t="shared" si="10"/>
        <v>2276.3142769999999</v>
      </c>
      <c r="AT40" s="31">
        <f t="shared" si="10"/>
        <v>2563.941902</v>
      </c>
      <c r="AU40" s="31">
        <f t="shared" si="10"/>
        <v>3636.3055476666668</v>
      </c>
      <c r="AV40" s="31">
        <f t="shared" si="10"/>
        <v>4663.306947</v>
      </c>
      <c r="AW40" s="31">
        <f t="shared" si="10"/>
        <v>4967.275426666667</v>
      </c>
      <c r="AX40" s="31">
        <f t="shared" si="10"/>
        <v>4363</v>
      </c>
      <c r="AY40" s="31">
        <f t="shared" si="10"/>
        <v>4163</v>
      </c>
      <c r="AZ40" s="31">
        <f t="shared" si="10"/>
        <v>3702.2150000000001</v>
      </c>
      <c r="BA40" s="31">
        <f t="shared" si="10"/>
        <v>3088.4580000000001</v>
      </c>
      <c r="BB40" s="31">
        <f t="shared" si="10"/>
        <v>2778.4490000000001</v>
      </c>
      <c r="BC40" s="31">
        <f t="shared" si="10"/>
        <v>2511.067</v>
      </c>
      <c r="BD40" s="31">
        <f t="shared" si="10"/>
        <v>2130.2660000000001</v>
      </c>
      <c r="BE40" s="31">
        <f t="shared" si="10"/>
        <v>1851.8090000000002</v>
      </c>
      <c r="BF40" s="31">
        <f t="shared" si="10"/>
        <v>1815.6551379400003</v>
      </c>
      <c r="BG40" s="31">
        <f t="shared" si="10"/>
        <v>1796.0921970551724</v>
      </c>
      <c r="BH40" s="73">
        <f t="shared" si="10"/>
        <v>1616.366</v>
      </c>
      <c r="BI40" s="31">
        <f t="shared" si="10"/>
        <v>1800.8370419799328</v>
      </c>
      <c r="BJ40" s="31">
        <f t="shared" si="10"/>
        <v>1949.6482782981043</v>
      </c>
      <c r="BK40" s="31">
        <f t="shared" si="10"/>
        <v>1817.4577446102965</v>
      </c>
      <c r="BL40" s="31">
        <f t="shared" si="10"/>
        <v>2129.1275195499998</v>
      </c>
      <c r="BM40" s="31">
        <f t="shared" si="10"/>
        <v>3595.32545321</v>
      </c>
      <c r="BN40" s="31">
        <f t="shared" si="10"/>
        <v>3672.3248568335066</v>
      </c>
      <c r="BO40" s="31">
        <f t="shared" si="10"/>
        <v>4184.1081413699985</v>
      </c>
      <c r="BP40" s="31">
        <f t="shared" si="10"/>
        <v>4507.4715771600004</v>
      </c>
      <c r="BQ40" s="31">
        <f t="shared" si="10"/>
        <v>3811.5221476399997</v>
      </c>
      <c r="BR40" s="31">
        <f t="shared" si="10"/>
        <v>2665.3238594235859</v>
      </c>
      <c r="BS40" s="31">
        <f t="shared" si="10"/>
        <v>2151.2863709313697</v>
      </c>
      <c r="BT40" s="31">
        <f t="shared" si="10"/>
        <v>2201.467099831656</v>
      </c>
      <c r="BU40" s="31">
        <f t="shared" si="10"/>
        <v>2319.7609250820065</v>
      </c>
      <c r="BV40" s="31">
        <f t="shared" si="9"/>
        <v>2417.4570595921559</v>
      </c>
      <c r="BW40" s="31">
        <f t="shared" si="9"/>
        <v>2480.2784500247121</v>
      </c>
    </row>
    <row r="41" spans="2:75" s="15" customFormat="1" x14ac:dyDescent="0.2">
      <c r="B41" s="56" t="s">
        <v>242</v>
      </c>
      <c r="AH41" s="31">
        <f t="shared" ref="AH41:BU41" si="11">AH10-AH30</f>
        <v>19.429980786885245</v>
      </c>
      <c r="AI41" s="31">
        <f t="shared" si="11"/>
        <v>24.98140386885246</v>
      </c>
      <c r="AJ41" s="31">
        <f t="shared" si="11"/>
        <v>31.485480586666668</v>
      </c>
      <c r="AK41" s="31">
        <f t="shared" si="11"/>
        <v>42.065662942955178</v>
      </c>
      <c r="AL41" s="31">
        <f t="shared" si="11"/>
        <v>58.989153888888886</v>
      </c>
      <c r="AM41" s="31">
        <f t="shared" si="11"/>
        <v>80.04656019875776</v>
      </c>
      <c r="AN41" s="31">
        <f t="shared" si="11"/>
        <v>100.63385805128205</v>
      </c>
      <c r="AO41" s="31">
        <f t="shared" si="11"/>
        <v>103.59578001843317</v>
      </c>
      <c r="AP41" s="31">
        <f t="shared" si="11"/>
        <v>135.62299025555555</v>
      </c>
      <c r="AQ41" s="31">
        <f t="shared" si="11"/>
        <v>195.83484244128789</v>
      </c>
      <c r="AR41" s="31">
        <f t="shared" si="11"/>
        <v>126.39782312688821</v>
      </c>
      <c r="AS41" s="31">
        <f t="shared" si="11"/>
        <v>125.84043405</v>
      </c>
      <c r="AT41" s="31">
        <f t="shared" si="11"/>
        <v>220.96582318101412</v>
      </c>
      <c r="AU41" s="31">
        <f t="shared" si="11"/>
        <v>356.26081221506735</v>
      </c>
      <c r="AV41" s="31">
        <f t="shared" si="11"/>
        <v>253.07357532492722</v>
      </c>
      <c r="AW41" s="31">
        <f t="shared" si="11"/>
        <v>248.79294115522868</v>
      </c>
      <c r="AX41" s="31">
        <f t="shared" si="11"/>
        <v>369.89999999999884</v>
      </c>
      <c r="AY41" s="31">
        <f t="shared" si="11"/>
        <v>427.30699999999945</v>
      </c>
      <c r="AZ41" s="31">
        <f t="shared" si="11"/>
        <v>378.41800000000001</v>
      </c>
      <c r="BA41" s="31">
        <f t="shared" si="11"/>
        <v>335.34300000000093</v>
      </c>
      <c r="BB41" s="31">
        <f t="shared" si="11"/>
        <v>309.75799999999867</v>
      </c>
      <c r="BC41" s="31">
        <f t="shared" si="11"/>
        <v>230.18900000000011</v>
      </c>
      <c r="BD41" s="31">
        <f t="shared" si="11"/>
        <v>222.10499999999894</v>
      </c>
      <c r="BE41" s="31">
        <f t="shared" si="11"/>
        <v>243.31711941217159</v>
      </c>
      <c r="BF41" s="31">
        <f t="shared" si="11"/>
        <v>261.18071095259984</v>
      </c>
      <c r="BG41" s="31">
        <f t="shared" si="11"/>
        <v>391.25825241992959</v>
      </c>
      <c r="BH41" s="73">
        <f t="shared" si="11"/>
        <v>579.968560577331</v>
      </c>
      <c r="BI41" s="31">
        <f t="shared" si="11"/>
        <v>568.00879661356441</v>
      </c>
      <c r="BJ41" s="31">
        <f t="shared" si="11"/>
        <v>571.75198014370062</v>
      </c>
      <c r="BK41" s="31">
        <f t="shared" si="11"/>
        <v>501.8893751028902</v>
      </c>
      <c r="BL41" s="31">
        <f t="shared" si="11"/>
        <v>450.18861358952347</v>
      </c>
      <c r="BM41" s="31">
        <f t="shared" si="11"/>
        <v>500.43241755851398</v>
      </c>
      <c r="BN41" s="31">
        <f t="shared" si="11"/>
        <v>593.08102332709927</v>
      </c>
      <c r="BO41" s="31">
        <f t="shared" si="11"/>
        <v>610.49668316954285</v>
      </c>
      <c r="BP41" s="31">
        <f t="shared" si="11"/>
        <v>675.2592009120558</v>
      </c>
      <c r="BQ41" s="31">
        <f t="shared" si="11"/>
        <v>708.64571847559682</v>
      </c>
      <c r="BR41" s="31">
        <f t="shared" si="11"/>
        <v>797.78013630393536</v>
      </c>
      <c r="BS41" s="31">
        <f t="shared" si="11"/>
        <v>860.05786161736808</v>
      </c>
      <c r="BT41" s="31">
        <f t="shared" si="11"/>
        <v>891.32266260259178</v>
      </c>
      <c r="BU41" s="31">
        <f t="shared" si="11"/>
        <v>955.85207152939677</v>
      </c>
      <c r="BV41" s="31">
        <f t="shared" si="9"/>
        <v>1040.0375629779603</v>
      </c>
      <c r="BW41" s="31">
        <f t="shared" si="9"/>
        <v>1103.8154032689185</v>
      </c>
    </row>
    <row r="42" spans="2:75" s="15" customFormat="1" ht="26.1" customHeight="1" x14ac:dyDescent="0.2">
      <c r="B42" s="56" t="s">
        <v>243</v>
      </c>
      <c r="AH42" s="31">
        <f t="shared" ref="AH42:BV42" si="12">SUM(AH38:AH41)</f>
        <v>715.29671786231086</v>
      </c>
      <c r="AI42" s="31">
        <f t="shared" si="12"/>
        <v>749.95815319514134</v>
      </c>
      <c r="AJ42" s="31">
        <f t="shared" si="12"/>
        <v>1040.789129089716</v>
      </c>
      <c r="AK42" s="31">
        <f t="shared" si="12"/>
        <v>1754.8259641488253</v>
      </c>
      <c r="AL42" s="31">
        <f t="shared" si="12"/>
        <v>2912.5827186110514</v>
      </c>
      <c r="AM42" s="31">
        <f t="shared" si="12"/>
        <v>3707.2350978794707</v>
      </c>
      <c r="AN42" s="31">
        <f t="shared" si="12"/>
        <v>4224.6237051528278</v>
      </c>
      <c r="AO42" s="31">
        <f t="shared" si="12"/>
        <v>4836.5364038480639</v>
      </c>
      <c r="AP42" s="31">
        <f t="shared" si="12"/>
        <v>5163.6852653570695</v>
      </c>
      <c r="AQ42" s="31">
        <f t="shared" si="12"/>
        <v>4962.3834664939886</v>
      </c>
      <c r="AR42" s="31">
        <f t="shared" si="12"/>
        <v>4243.4634653334151</v>
      </c>
      <c r="AS42" s="31">
        <f t="shared" si="12"/>
        <v>4001.2256838964586</v>
      </c>
      <c r="AT42" s="31">
        <f t="shared" si="12"/>
        <v>4764.1955617436151</v>
      </c>
      <c r="AU42" s="31">
        <f t="shared" si="12"/>
        <v>6514.6706588864881</v>
      </c>
      <c r="AV42" s="31">
        <f t="shared" si="12"/>
        <v>8122.086198711092</v>
      </c>
      <c r="AW42" s="31">
        <f t="shared" si="12"/>
        <v>8879.3638146248231</v>
      </c>
      <c r="AX42" s="31">
        <f t="shared" si="12"/>
        <v>9196.7945080707887</v>
      </c>
      <c r="AY42" s="31">
        <f t="shared" si="12"/>
        <v>9626.2797994921839</v>
      </c>
      <c r="AZ42" s="31">
        <f t="shared" si="12"/>
        <v>9373.9060127506436</v>
      </c>
      <c r="BA42" s="31">
        <f t="shared" si="12"/>
        <v>8683.992750001371</v>
      </c>
      <c r="BB42" s="31">
        <f t="shared" si="12"/>
        <v>8346.4894080489466</v>
      </c>
      <c r="BC42" s="31">
        <f t="shared" si="12"/>
        <v>7986.9062235258198</v>
      </c>
      <c r="BD42" s="31">
        <f t="shared" si="12"/>
        <v>7789.9162842081232</v>
      </c>
      <c r="BE42" s="31">
        <f t="shared" si="12"/>
        <v>7722.5366290181055</v>
      </c>
      <c r="BF42" s="31">
        <f t="shared" si="12"/>
        <v>7845.7415670189039</v>
      </c>
      <c r="BG42" s="31">
        <f t="shared" si="12"/>
        <v>8366.5237019159031</v>
      </c>
      <c r="BH42" s="73">
        <f t="shared" si="12"/>
        <v>8367.2790000000005</v>
      </c>
      <c r="BI42" s="31">
        <f t="shared" si="12"/>
        <v>8424.8330465849322</v>
      </c>
      <c r="BJ42" s="31">
        <f t="shared" si="12"/>
        <v>8738.4191272081043</v>
      </c>
      <c r="BK42" s="31">
        <f t="shared" si="12"/>
        <v>9107.9316333856113</v>
      </c>
      <c r="BL42" s="31">
        <f t="shared" si="12"/>
        <v>9420.9790139622673</v>
      </c>
      <c r="BM42" s="31">
        <f t="shared" si="12"/>
        <v>11778.550357654201</v>
      </c>
      <c r="BN42" s="31">
        <f t="shared" si="12"/>
        <v>12172.406677572175</v>
      </c>
      <c r="BO42" s="31">
        <f t="shared" si="12"/>
        <v>12885.851169592901</v>
      </c>
      <c r="BP42" s="31">
        <f t="shared" si="12"/>
        <v>13999.011134262464</v>
      </c>
      <c r="BQ42" s="31">
        <f t="shared" si="12"/>
        <v>14119.755157809235</v>
      </c>
      <c r="BR42" s="31">
        <f t="shared" si="12"/>
        <v>14019.616609982477</v>
      </c>
      <c r="BS42" s="31">
        <f t="shared" si="12"/>
        <v>13938.873770997337</v>
      </c>
      <c r="BT42" s="31">
        <f t="shared" si="12"/>
        <v>14026.936403404037</v>
      </c>
      <c r="BU42" s="31">
        <f t="shared" si="12"/>
        <v>14096.246964797763</v>
      </c>
      <c r="BV42" s="31">
        <f t="shared" si="12"/>
        <v>14468.086485411606</v>
      </c>
      <c r="BW42" s="31">
        <f>SUM(BW38:BW41)</f>
        <v>15017.39944332595</v>
      </c>
    </row>
    <row r="43" spans="2:75" s="15" customFormat="1" x14ac:dyDescent="0.2">
      <c r="B43" s="56" t="s">
        <v>244</v>
      </c>
      <c r="AH43" s="31">
        <f t="shared" ref="AH43:BV43" si="13">AH42+AH37</f>
        <v>1273.4937362036571</v>
      </c>
      <c r="AI43" s="31">
        <f t="shared" si="13"/>
        <v>1362.9195439999999</v>
      </c>
      <c r="AJ43" s="31">
        <f t="shared" si="13"/>
        <v>1751.1143538461538</v>
      </c>
      <c r="AK43" s="31">
        <f t="shared" si="13"/>
        <v>2657.6854695000002</v>
      </c>
      <c r="AL43" s="31">
        <f t="shared" si="13"/>
        <v>3817.5333942500001</v>
      </c>
      <c r="AM43" s="31">
        <f t="shared" si="13"/>
        <v>4605.0374345</v>
      </c>
      <c r="AN43" s="31">
        <f t="shared" si="13"/>
        <v>5249.22940225</v>
      </c>
      <c r="AO43" s="31">
        <f t="shared" si="13"/>
        <v>5925.8802872857141</v>
      </c>
      <c r="AP43" s="31">
        <f t="shared" si="13"/>
        <v>6219.4244389333326</v>
      </c>
      <c r="AQ43" s="31">
        <f t="shared" si="13"/>
        <v>5993.7093670000013</v>
      </c>
      <c r="AR43" s="31">
        <f t="shared" si="13"/>
        <v>5381.6140466666675</v>
      </c>
      <c r="AS43" s="31">
        <f t="shared" si="13"/>
        <v>5152.8057166666676</v>
      </c>
      <c r="AT43" s="31">
        <f t="shared" si="13"/>
        <v>6029.1884084879675</v>
      </c>
      <c r="AU43" s="31">
        <f t="shared" si="13"/>
        <v>7954.5646282840453</v>
      </c>
      <c r="AV43" s="31">
        <f t="shared" si="13"/>
        <v>10261.900401572635</v>
      </c>
      <c r="AW43" s="31">
        <f t="shared" si="13"/>
        <v>11080.553460896765</v>
      </c>
      <c r="AX43" s="31">
        <f t="shared" si="13"/>
        <v>11418.910251571619</v>
      </c>
      <c r="AY43" s="31">
        <f t="shared" si="13"/>
        <v>11967.287325429546</v>
      </c>
      <c r="AZ43" s="31">
        <f t="shared" si="13"/>
        <v>11716.682181652171</v>
      </c>
      <c r="BA43" s="31">
        <f t="shared" si="13"/>
        <v>11105.415104404639</v>
      </c>
      <c r="BB43" s="31">
        <f t="shared" si="13"/>
        <v>10730.541461768862</v>
      </c>
      <c r="BC43" s="31">
        <f t="shared" si="13"/>
        <v>10600.157779455387</v>
      </c>
      <c r="BD43" s="31">
        <f t="shared" si="13"/>
        <v>10743.957331973461</v>
      </c>
      <c r="BE43" s="31">
        <f t="shared" si="13"/>
        <v>11081.606751270549</v>
      </c>
      <c r="BF43" s="31">
        <f t="shared" si="13"/>
        <v>11642.917791906873</v>
      </c>
      <c r="BG43" s="31">
        <f t="shared" si="13"/>
        <v>12934.185497335639</v>
      </c>
      <c r="BH43" s="73">
        <f t="shared" si="13"/>
        <v>14337.895</v>
      </c>
      <c r="BI43" s="31">
        <f t="shared" si="13"/>
        <v>14851.108266184932</v>
      </c>
      <c r="BJ43" s="31">
        <f t="shared" si="13"/>
        <v>15606.962786808102</v>
      </c>
      <c r="BK43" s="31">
        <f t="shared" si="13"/>
        <v>16475.056454099642</v>
      </c>
      <c r="BL43" s="31">
        <f t="shared" si="13"/>
        <v>17124.297496262265</v>
      </c>
      <c r="BM43" s="31">
        <f t="shared" si="13"/>
        <v>19907.435506014201</v>
      </c>
      <c r="BN43" s="31">
        <f t="shared" si="13"/>
        <v>20414.563520732176</v>
      </c>
      <c r="BO43" s="31">
        <f t="shared" si="13"/>
        <v>20938.004278902899</v>
      </c>
      <c r="BP43" s="31">
        <f t="shared" si="13"/>
        <v>21509.886250582465</v>
      </c>
      <c r="BQ43" s="31">
        <f t="shared" si="13"/>
        <v>21161.278634009206</v>
      </c>
      <c r="BR43" s="31">
        <f t="shared" si="13"/>
        <v>20647.298163953899</v>
      </c>
      <c r="BS43" s="31">
        <f t="shared" si="13"/>
        <v>20179.530259988409</v>
      </c>
      <c r="BT43" s="31">
        <f t="shared" si="13"/>
        <v>19923.937471564743</v>
      </c>
      <c r="BU43" s="31">
        <f t="shared" si="13"/>
        <v>19756.124440574858</v>
      </c>
      <c r="BV43" s="31">
        <f t="shared" si="13"/>
        <v>19910.742174072078</v>
      </c>
      <c r="BW43" s="31">
        <f>BW42+BW37</f>
        <v>20417.772968159927</v>
      </c>
    </row>
    <row r="44" spans="2:75" s="15" customFormat="1" ht="26.1" customHeight="1" x14ac:dyDescent="0.2">
      <c r="B44" s="58" t="s">
        <v>253</v>
      </c>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3"/>
      <c r="BI44" s="31"/>
      <c r="BJ44" s="31"/>
      <c r="BK44" s="31"/>
      <c r="BL44" s="31"/>
      <c r="BM44" s="31"/>
      <c r="BN44" s="31"/>
      <c r="BO44" s="31"/>
      <c r="BP44" s="31"/>
      <c r="BQ44" s="31"/>
      <c r="BR44" s="31"/>
      <c r="BS44" s="31"/>
      <c r="BT44" s="31"/>
      <c r="BU44" s="31"/>
      <c r="BV44" s="31"/>
      <c r="BW44" s="31"/>
    </row>
    <row r="45" spans="2:75" s="15" customFormat="1" x14ac:dyDescent="0.2">
      <c r="B45" s="56" t="s">
        <v>254</v>
      </c>
      <c r="AH45" s="31">
        <v>24</v>
      </c>
      <c r="AI45" s="31">
        <v>27</v>
      </c>
      <c r="AJ45" s="31">
        <v>42</v>
      </c>
      <c r="AK45" s="31">
        <v>66</v>
      </c>
      <c r="AL45" s="31">
        <v>94</v>
      </c>
      <c r="AM45" s="31">
        <v>123</v>
      </c>
      <c r="AN45" s="31">
        <v>126</v>
      </c>
      <c r="AO45" s="31">
        <v>130</v>
      </c>
      <c r="AP45" s="31">
        <v>161</v>
      </c>
      <c r="AQ45" s="31">
        <v>179.708</v>
      </c>
      <c r="AR45" s="31">
        <v>394.245</v>
      </c>
      <c r="AS45" s="31">
        <v>425.16500000000002</v>
      </c>
      <c r="AT45" s="31">
        <v>494.35300000000001</v>
      </c>
      <c r="AU45" s="31">
        <v>626.245</v>
      </c>
      <c r="AV45" s="31">
        <v>928.67899999999997</v>
      </c>
      <c r="AW45" s="31">
        <v>1207.7750000000001</v>
      </c>
      <c r="AX45" s="31">
        <v>1440.797</v>
      </c>
      <c r="AY45" s="31">
        <v>1739.5630000000001</v>
      </c>
      <c r="AZ45" s="31">
        <v>2083.6799999999998</v>
      </c>
      <c r="BA45" s="31">
        <v>2326.3319999999999</v>
      </c>
      <c r="BB45" s="31">
        <v>2428.9789999999998</v>
      </c>
      <c r="BC45" s="31">
        <v>1895.7190000000001</v>
      </c>
      <c r="BD45" s="31">
        <v>1.71</v>
      </c>
      <c r="BE45" s="31">
        <v>-0.81900222</v>
      </c>
      <c r="BF45" s="31">
        <v>-0.73990369000000011</v>
      </c>
      <c r="BG45" s="31">
        <v>8.5208560000000017E-2</v>
      </c>
      <c r="BH45" s="31">
        <v>-2.9000000000000001E-2</v>
      </c>
      <c r="BI45" s="31">
        <v>0</v>
      </c>
      <c r="BJ45" s="31">
        <v>0</v>
      </c>
      <c r="BK45" s="31">
        <v>0</v>
      </c>
      <c r="BL45" s="31">
        <v>0</v>
      </c>
      <c r="BM45" s="31">
        <v>0</v>
      </c>
      <c r="BN45" s="31">
        <v>0</v>
      </c>
      <c r="BO45" s="31">
        <v>0</v>
      </c>
      <c r="BP45" s="31">
        <v>0</v>
      </c>
      <c r="BQ45" s="31">
        <v>0</v>
      </c>
      <c r="BR45" s="31">
        <v>0</v>
      </c>
      <c r="BS45" s="31">
        <v>0</v>
      </c>
      <c r="BT45" s="31">
        <v>0</v>
      </c>
      <c r="BU45" s="31">
        <v>0</v>
      </c>
      <c r="BV45" s="31">
        <v>0</v>
      </c>
      <c r="BW45" s="31">
        <v>0</v>
      </c>
    </row>
    <row r="46" spans="2:75" s="15" customFormat="1" x14ac:dyDescent="0.2">
      <c r="B46" s="36" t="s">
        <v>255</v>
      </c>
      <c r="AH46" s="31">
        <v>14.511966970103668</v>
      </c>
      <c r="AI46" s="31">
        <v>16.133326530612248</v>
      </c>
      <c r="AJ46" s="31">
        <v>24.717428571428567</v>
      </c>
      <c r="AK46" s="31">
        <v>38.256555984555987</v>
      </c>
      <c r="AL46" s="31">
        <v>53.688094574692514</v>
      </c>
      <c r="AM46" s="31">
        <v>69.433802484230412</v>
      </c>
      <c r="AN46" s="31">
        <v>70.79400989192159</v>
      </c>
      <c r="AO46" s="31">
        <v>72.922577563434828</v>
      </c>
      <c r="AP46" s="31">
        <v>90.311245126833001</v>
      </c>
      <c r="AQ46" s="31">
        <v>101.14080485724621</v>
      </c>
      <c r="AR46" s="31">
        <v>214.69849528659114</v>
      </c>
      <c r="AS46" s="31">
        <v>246.22674990624449</v>
      </c>
      <c r="AT46" s="31">
        <v>290.78532291356805</v>
      </c>
      <c r="AU46" s="31">
        <v>374.87953670196288</v>
      </c>
      <c r="AV46" s="31">
        <v>515.91282807874779</v>
      </c>
      <c r="AW46" s="31">
        <v>639.46872373484587</v>
      </c>
      <c r="AX46" s="31">
        <v>746.17943712198155</v>
      </c>
      <c r="AY46" s="31">
        <v>868.26822643117271</v>
      </c>
      <c r="AZ46" s="31">
        <v>1014.3606606667142</v>
      </c>
      <c r="BA46" s="31">
        <v>1119.2241017635679</v>
      </c>
      <c r="BB46" s="31">
        <v>1161.318333432162</v>
      </c>
      <c r="BC46" s="31">
        <v>952.99214417084886</v>
      </c>
      <c r="BD46" s="31">
        <v>0.85962981144998363</v>
      </c>
      <c r="BE46" s="31">
        <v>-0.41171855202088775</v>
      </c>
      <c r="BF46" s="31">
        <v>-0.37195512837768846</v>
      </c>
      <c r="BG46" s="31">
        <v>4.2834981501008555E-2</v>
      </c>
      <c r="BH46" s="31">
        <v>-1.4578517270204401E-2</v>
      </c>
      <c r="BI46" s="31">
        <v>0</v>
      </c>
      <c r="BJ46" s="31">
        <v>0</v>
      </c>
      <c r="BK46" s="31">
        <v>0</v>
      </c>
      <c r="BL46" s="31">
        <v>0</v>
      </c>
      <c r="BM46" s="31">
        <v>0</v>
      </c>
      <c r="BN46" s="31">
        <v>0</v>
      </c>
      <c r="BO46" s="31">
        <v>0</v>
      </c>
      <c r="BP46" s="31">
        <v>0</v>
      </c>
      <c r="BQ46" s="31">
        <v>0</v>
      </c>
      <c r="BR46" s="31">
        <v>0</v>
      </c>
      <c r="BS46" s="31">
        <v>0</v>
      </c>
      <c r="BT46" s="31">
        <v>0</v>
      </c>
      <c r="BU46" s="31">
        <v>0</v>
      </c>
      <c r="BV46" s="31">
        <v>0</v>
      </c>
      <c r="BW46" s="31">
        <v>0</v>
      </c>
    </row>
    <row r="47" spans="2:75" s="15" customFormat="1" x14ac:dyDescent="0.2">
      <c r="B47" s="36" t="s">
        <v>256</v>
      </c>
      <c r="AH47" s="31">
        <v>9.4880330298963322</v>
      </c>
      <c r="AI47" s="31">
        <v>10.866673469387752</v>
      </c>
      <c r="AJ47" s="31">
        <v>17.282571428571433</v>
      </c>
      <c r="AK47" s="31">
        <v>27.743444015444013</v>
      </c>
      <c r="AL47" s="31">
        <v>40.311905425307486</v>
      </c>
      <c r="AM47" s="31">
        <v>53.566197515769588</v>
      </c>
      <c r="AN47" s="31">
        <v>55.20599010807841</v>
      </c>
      <c r="AO47" s="31">
        <v>57.077422436565172</v>
      </c>
      <c r="AP47" s="31">
        <v>70.688754873166999</v>
      </c>
      <c r="AQ47" s="31">
        <v>78.567195142753789</v>
      </c>
      <c r="AR47" s="31">
        <v>179.54650471340884</v>
      </c>
      <c r="AS47" s="31">
        <v>178.93825009375556</v>
      </c>
      <c r="AT47" s="31">
        <v>203.56767708643196</v>
      </c>
      <c r="AU47" s="31">
        <v>251.36546329803713</v>
      </c>
      <c r="AV47" s="31">
        <v>412.76617192125207</v>
      </c>
      <c r="AW47" s="31">
        <v>568.30627626515411</v>
      </c>
      <c r="AX47" s="31">
        <v>694.61756287801848</v>
      </c>
      <c r="AY47" s="31">
        <v>871.2947735688274</v>
      </c>
      <c r="AZ47" s="31">
        <v>1069.3193393332856</v>
      </c>
      <c r="BA47" s="31">
        <v>1207.107898236432</v>
      </c>
      <c r="BB47" s="31">
        <v>1267.660666567838</v>
      </c>
      <c r="BC47" s="31">
        <v>942.7268558291513</v>
      </c>
      <c r="BD47" s="31">
        <v>0.85037018855001634</v>
      </c>
      <c r="BE47" s="31">
        <v>-0.40728366797911225</v>
      </c>
      <c r="BF47" s="31">
        <v>-0.36794856162231165</v>
      </c>
      <c r="BG47" s="31">
        <v>4.2373578498991461E-2</v>
      </c>
      <c r="BH47" s="31">
        <v>-1.44214827297956E-2</v>
      </c>
      <c r="BI47" s="31">
        <v>0</v>
      </c>
      <c r="BJ47" s="31">
        <v>0</v>
      </c>
      <c r="BK47" s="31">
        <v>0</v>
      </c>
      <c r="BL47" s="31">
        <v>0</v>
      </c>
      <c r="BM47" s="31">
        <v>0</v>
      </c>
      <c r="BN47" s="31">
        <v>0</v>
      </c>
      <c r="BO47" s="31">
        <v>0</v>
      </c>
      <c r="BP47" s="31">
        <v>0</v>
      </c>
      <c r="BQ47" s="31">
        <v>0</v>
      </c>
      <c r="BR47" s="31">
        <v>0</v>
      </c>
      <c r="BS47" s="31">
        <v>0</v>
      </c>
      <c r="BT47" s="31">
        <v>0</v>
      </c>
      <c r="BU47" s="31">
        <v>0</v>
      </c>
      <c r="BV47" s="31">
        <v>0</v>
      </c>
      <c r="BW47" s="31">
        <v>0</v>
      </c>
    </row>
    <row r="48" spans="2:75" s="15" customFormat="1" x14ac:dyDescent="0.2">
      <c r="B48" s="36" t="s">
        <v>257</v>
      </c>
      <c r="AH48" s="31">
        <v>13.756276951258759</v>
      </c>
      <c r="AI48" s="31">
        <v>14.721428571428573</v>
      </c>
      <c r="AJ48" s="31">
        <v>22.033333333333331</v>
      </c>
      <c r="AK48" s="31">
        <v>32.202197802197801</v>
      </c>
      <c r="AL48" s="31">
        <v>41.401985111662533</v>
      </c>
      <c r="AM48" s="31">
        <v>50.329731447640235</v>
      </c>
      <c r="AN48" s="31">
        <v>51.097730029457637</v>
      </c>
      <c r="AO48" s="31">
        <v>53.433919597989942</v>
      </c>
      <c r="AP48" s="31">
        <v>66.668636363636352</v>
      </c>
      <c r="AQ48" s="31">
        <v>77.651036790439605</v>
      </c>
      <c r="AR48" s="31">
        <v>134.98114050144258</v>
      </c>
      <c r="AS48" s="31">
        <v>173.14325355946306</v>
      </c>
      <c r="AT48" s="31">
        <v>199.74592724262308</v>
      </c>
      <c r="AU48" s="31">
        <v>245.91611603384013</v>
      </c>
      <c r="AV48" s="31">
        <v>404.6508545365192</v>
      </c>
      <c r="AW48" s="31">
        <v>552.73875902745692</v>
      </c>
      <c r="AX48" s="31">
        <v>656.20748239800935</v>
      </c>
      <c r="AY48" s="31">
        <v>792.96442475354183</v>
      </c>
      <c r="AZ48" s="31">
        <v>949.43287308560286</v>
      </c>
      <c r="BA48" s="31">
        <v>1104.2454763063374</v>
      </c>
      <c r="BB48" s="31">
        <v>1220.2878674290116</v>
      </c>
      <c r="BC48" s="31">
        <v>970.71840220705849</v>
      </c>
      <c r="BD48" s="31">
        <v>0.8756194709100189</v>
      </c>
      <c r="BE48" s="31">
        <v>-0.41937677809972562</v>
      </c>
      <c r="BF48" s="31">
        <v>-0.37887372956852083</v>
      </c>
      <c r="BG48" s="31">
        <v>4.3631739312400351E-2</v>
      </c>
      <c r="BH48" s="31">
        <v>-1.4849686933561724E-2</v>
      </c>
      <c r="BI48" s="31">
        <v>0</v>
      </c>
      <c r="BJ48" s="31">
        <v>0</v>
      </c>
      <c r="BK48" s="31">
        <v>0</v>
      </c>
      <c r="BL48" s="31">
        <v>0</v>
      </c>
      <c r="BM48" s="31">
        <v>0</v>
      </c>
      <c r="BN48" s="31">
        <v>0</v>
      </c>
      <c r="BO48" s="31">
        <v>0</v>
      </c>
      <c r="BP48" s="31">
        <v>0</v>
      </c>
      <c r="BQ48" s="31">
        <v>0</v>
      </c>
      <c r="BR48" s="31">
        <v>0</v>
      </c>
      <c r="BS48" s="31">
        <v>0</v>
      </c>
      <c r="BT48" s="31">
        <v>0</v>
      </c>
      <c r="BU48" s="31">
        <v>0</v>
      </c>
      <c r="BV48" s="31">
        <v>0</v>
      </c>
      <c r="BW48" s="31">
        <v>0</v>
      </c>
    </row>
    <row r="49" spans="2:75" s="15" customFormat="1" x14ac:dyDescent="0.2">
      <c r="B49" s="36" t="s">
        <v>258</v>
      </c>
      <c r="AH49" s="31">
        <v>10.243723048741241</v>
      </c>
      <c r="AI49" s="31">
        <v>12.278571428571427</v>
      </c>
      <c r="AJ49" s="31">
        <v>19.966666666666669</v>
      </c>
      <c r="AK49" s="31">
        <v>33.797802197802199</v>
      </c>
      <c r="AL49" s="31">
        <v>52.598014888337467</v>
      </c>
      <c r="AM49" s="31">
        <v>72.670268552359772</v>
      </c>
      <c r="AN49" s="31">
        <v>74.902269970542363</v>
      </c>
      <c r="AO49" s="31">
        <v>76.566080402010058</v>
      </c>
      <c r="AP49" s="31">
        <v>94.331363636363648</v>
      </c>
      <c r="AQ49" s="31">
        <v>102.05696320956039</v>
      </c>
      <c r="AR49" s="31">
        <v>259.26385949855739</v>
      </c>
      <c r="AS49" s="31">
        <v>252.02174644053699</v>
      </c>
      <c r="AT49" s="31">
        <v>294.60707275737695</v>
      </c>
      <c r="AU49" s="31">
        <v>380.32888396615988</v>
      </c>
      <c r="AV49" s="31">
        <v>524.02814546348088</v>
      </c>
      <c r="AW49" s="31">
        <v>655.03624097254328</v>
      </c>
      <c r="AX49" s="31">
        <v>784.58951760199068</v>
      </c>
      <c r="AY49" s="31">
        <v>946.59857524645815</v>
      </c>
      <c r="AZ49" s="31">
        <v>1134.2471269143971</v>
      </c>
      <c r="BA49" s="31">
        <v>1222.0865236936625</v>
      </c>
      <c r="BB49" s="31">
        <v>1208.691132570988</v>
      </c>
      <c r="BC49" s="31">
        <v>925.00059779294145</v>
      </c>
      <c r="BD49" s="31">
        <v>0.83438052908998106</v>
      </c>
      <c r="BE49" s="31">
        <v>-0.39962544190027438</v>
      </c>
      <c r="BF49" s="31">
        <v>-0.36102996043147928</v>
      </c>
      <c r="BG49" s="31">
        <v>4.1576820687599665E-2</v>
      </c>
      <c r="BH49" s="31">
        <v>-1.4150313066438278E-2</v>
      </c>
      <c r="BI49" s="31">
        <v>0</v>
      </c>
      <c r="BJ49" s="31">
        <v>0</v>
      </c>
      <c r="BK49" s="31">
        <v>0</v>
      </c>
      <c r="BL49" s="31">
        <v>0</v>
      </c>
      <c r="BM49" s="31">
        <v>0</v>
      </c>
      <c r="BN49" s="31">
        <v>0</v>
      </c>
      <c r="BO49" s="31">
        <v>0</v>
      </c>
      <c r="BP49" s="31">
        <v>0</v>
      </c>
      <c r="BQ49" s="31">
        <v>0</v>
      </c>
      <c r="BR49" s="31">
        <v>0</v>
      </c>
      <c r="BS49" s="31">
        <v>0</v>
      </c>
      <c r="BT49" s="31">
        <v>0</v>
      </c>
      <c r="BU49" s="31">
        <v>0</v>
      </c>
      <c r="BV49" s="31">
        <v>0</v>
      </c>
      <c r="BW49" s="31">
        <v>0</v>
      </c>
    </row>
    <row r="50" spans="2:75" s="15" customFormat="1" ht="26.1" customHeight="1" x14ac:dyDescent="0.2">
      <c r="B50" s="56" t="s">
        <v>133</v>
      </c>
      <c r="AH50" s="31">
        <v>0</v>
      </c>
      <c r="AI50" s="31">
        <v>0</v>
      </c>
      <c r="AJ50" s="31">
        <v>0</v>
      </c>
      <c r="AK50" s="31">
        <v>0</v>
      </c>
      <c r="AL50" s="31">
        <v>0</v>
      </c>
      <c r="AM50" s="31">
        <v>0</v>
      </c>
      <c r="AN50" s="31">
        <v>0</v>
      </c>
      <c r="AO50" s="31">
        <v>0</v>
      </c>
      <c r="AP50" s="31">
        <v>0</v>
      </c>
      <c r="AQ50" s="31">
        <v>0</v>
      </c>
      <c r="AR50" s="31">
        <v>0</v>
      </c>
      <c r="AS50" s="31">
        <v>0</v>
      </c>
      <c r="AT50" s="31">
        <v>0</v>
      </c>
      <c r="AU50" s="31">
        <v>0</v>
      </c>
      <c r="AV50" s="31">
        <v>2.8769999999999998</v>
      </c>
      <c r="AW50" s="31">
        <v>7.2039999999999997</v>
      </c>
      <c r="AX50" s="31">
        <v>11.369</v>
      </c>
      <c r="AY50" s="31">
        <v>19.163</v>
      </c>
      <c r="AZ50" s="31">
        <v>34.027000000000001</v>
      </c>
      <c r="BA50" s="31">
        <v>42.026000000000003</v>
      </c>
      <c r="BB50" s="31">
        <v>48.832000000000001</v>
      </c>
      <c r="BC50" s="31">
        <v>39.287999999999997</v>
      </c>
      <c r="BD50" s="31">
        <v>-6.0999999999999999E-2</v>
      </c>
      <c r="BE50" s="31">
        <v>-8.6436562195121955E-2</v>
      </c>
      <c r="BF50" s="31">
        <v>-0.14737339999999999</v>
      </c>
      <c r="BG50" s="31">
        <v>8.5208560000000017E-2</v>
      </c>
      <c r="BH50" s="31">
        <v>-2.9000000000000001E-2</v>
      </c>
      <c r="BI50" s="31">
        <v>0</v>
      </c>
      <c r="BJ50" s="31">
        <v>0</v>
      </c>
      <c r="BK50" s="31">
        <v>0</v>
      </c>
      <c r="BL50" s="31">
        <v>0</v>
      </c>
      <c r="BM50" s="31">
        <v>0</v>
      </c>
      <c r="BN50" s="31">
        <v>0</v>
      </c>
      <c r="BO50" s="31">
        <v>0</v>
      </c>
      <c r="BP50" s="31">
        <v>0</v>
      </c>
      <c r="BQ50" s="31">
        <v>0</v>
      </c>
      <c r="BR50" s="31">
        <v>0</v>
      </c>
      <c r="BS50" s="31">
        <v>0</v>
      </c>
      <c r="BT50" s="31">
        <v>0</v>
      </c>
      <c r="BU50" s="31">
        <v>0</v>
      </c>
      <c r="BV50" s="31">
        <v>0</v>
      </c>
      <c r="BW50" s="31">
        <v>0</v>
      </c>
    </row>
    <row r="51" spans="2:75" s="15" customFormat="1" x14ac:dyDescent="0.2">
      <c r="B51" s="36" t="s">
        <v>255</v>
      </c>
      <c r="AH51" s="31">
        <v>0</v>
      </c>
      <c r="AI51" s="31">
        <v>0</v>
      </c>
      <c r="AJ51" s="31">
        <v>0</v>
      </c>
      <c r="AK51" s="31">
        <v>0</v>
      </c>
      <c r="AL51" s="31">
        <v>0</v>
      </c>
      <c r="AM51" s="31">
        <v>0</v>
      </c>
      <c r="AN51" s="31">
        <v>0</v>
      </c>
      <c r="AO51" s="31">
        <v>0</v>
      </c>
      <c r="AP51" s="31">
        <v>0</v>
      </c>
      <c r="AQ51" s="31">
        <v>0</v>
      </c>
      <c r="AR51" s="31">
        <v>0</v>
      </c>
      <c r="AS51" s="31">
        <v>0</v>
      </c>
      <c r="AT51" s="31">
        <v>0</v>
      </c>
      <c r="AU51" s="31">
        <v>0</v>
      </c>
      <c r="AV51" s="31">
        <v>0.65355075911120464</v>
      </c>
      <c r="AW51" s="31">
        <v>1.6217743773994191</v>
      </c>
      <c r="AX51" s="31">
        <v>2.5752797853609004</v>
      </c>
      <c r="AY51" s="31">
        <v>4.0695107580942906</v>
      </c>
      <c r="AZ51" s="31">
        <v>7.3852964480226744</v>
      </c>
      <c r="BA51" s="31">
        <v>9.2967079417926204</v>
      </c>
      <c r="BB51" s="31">
        <v>10.80366474213008</v>
      </c>
      <c r="BC51" s="31">
        <v>9.355921533335783</v>
      </c>
      <c r="BD51" s="31">
        <v>0</v>
      </c>
      <c r="BE51" s="31">
        <v>0</v>
      </c>
      <c r="BF51" s="31">
        <v>0</v>
      </c>
      <c r="BG51" s="31">
        <v>0</v>
      </c>
      <c r="BH51" s="31">
        <v>0</v>
      </c>
      <c r="BI51" s="31">
        <v>0</v>
      </c>
      <c r="BJ51" s="31">
        <v>0</v>
      </c>
      <c r="BK51" s="31">
        <v>0</v>
      </c>
      <c r="BL51" s="31">
        <v>0</v>
      </c>
      <c r="BM51" s="31">
        <v>0</v>
      </c>
      <c r="BN51" s="31">
        <v>0</v>
      </c>
      <c r="BO51" s="31">
        <v>0</v>
      </c>
      <c r="BP51" s="31">
        <v>0</v>
      </c>
      <c r="BQ51" s="31">
        <v>0</v>
      </c>
      <c r="BR51" s="31">
        <v>0</v>
      </c>
      <c r="BS51" s="31">
        <v>0</v>
      </c>
      <c r="BT51" s="31">
        <v>0</v>
      </c>
      <c r="BU51" s="31">
        <v>0</v>
      </c>
      <c r="BV51" s="31">
        <v>0</v>
      </c>
      <c r="BW51" s="31">
        <v>0</v>
      </c>
    </row>
    <row r="52" spans="2:75" s="15" customFormat="1" x14ac:dyDescent="0.2">
      <c r="B52" s="36" t="s">
        <v>256</v>
      </c>
      <c r="AH52" s="31">
        <v>0</v>
      </c>
      <c r="AI52" s="31">
        <v>0</v>
      </c>
      <c r="AJ52" s="31">
        <v>0</v>
      </c>
      <c r="AK52" s="31">
        <v>0</v>
      </c>
      <c r="AL52" s="31">
        <v>0</v>
      </c>
      <c r="AM52" s="31">
        <v>0</v>
      </c>
      <c r="AN52" s="31">
        <v>0</v>
      </c>
      <c r="AO52" s="31">
        <v>0</v>
      </c>
      <c r="AP52" s="31">
        <v>0</v>
      </c>
      <c r="AQ52" s="31">
        <v>0</v>
      </c>
      <c r="AR52" s="31">
        <v>0</v>
      </c>
      <c r="AS52" s="31">
        <v>0</v>
      </c>
      <c r="AT52" s="31">
        <v>0</v>
      </c>
      <c r="AU52" s="31">
        <v>0</v>
      </c>
      <c r="AV52" s="31">
        <v>2.2234492408887951</v>
      </c>
      <c r="AW52" s="31">
        <v>5.5822256226005811</v>
      </c>
      <c r="AX52" s="31">
        <v>8.7937202146390998</v>
      </c>
      <c r="AY52" s="31">
        <v>15.09348924190571</v>
      </c>
      <c r="AZ52" s="31">
        <v>26.641703551977329</v>
      </c>
      <c r="BA52" s="31">
        <v>32.729292058207385</v>
      </c>
      <c r="BB52" s="31">
        <v>38.028335257869927</v>
      </c>
      <c r="BC52" s="31">
        <v>29.932078466664212</v>
      </c>
      <c r="BD52" s="31">
        <v>-6.0999999999999999E-2</v>
      </c>
      <c r="BE52" s="31">
        <v>-8.6436562195121955E-2</v>
      </c>
      <c r="BF52" s="31">
        <v>-0.14737339999999999</v>
      </c>
      <c r="BG52" s="31">
        <v>8.5208560000000017E-2</v>
      </c>
      <c r="BH52" s="31">
        <v>-2.9000000000000001E-2</v>
      </c>
      <c r="BI52" s="31">
        <v>0</v>
      </c>
      <c r="BJ52" s="31">
        <v>0</v>
      </c>
      <c r="BK52" s="31">
        <v>0</v>
      </c>
      <c r="BL52" s="31">
        <v>0</v>
      </c>
      <c r="BM52" s="31">
        <v>0</v>
      </c>
      <c r="BN52" s="31">
        <v>0</v>
      </c>
      <c r="BO52" s="31">
        <v>0</v>
      </c>
      <c r="BP52" s="31">
        <v>0</v>
      </c>
      <c r="BQ52" s="31">
        <v>0</v>
      </c>
      <c r="BR52" s="31">
        <v>0</v>
      </c>
      <c r="BS52" s="31">
        <v>0</v>
      </c>
      <c r="BT52" s="31">
        <v>0</v>
      </c>
      <c r="BU52" s="31">
        <v>0</v>
      </c>
      <c r="BV52" s="31">
        <v>0</v>
      </c>
      <c r="BW52" s="31">
        <v>0</v>
      </c>
    </row>
    <row r="53" spans="2:75" s="15" customFormat="1" ht="26.1" customHeight="1" x14ac:dyDescent="0.2">
      <c r="B53" s="56" t="s">
        <v>208</v>
      </c>
      <c r="AH53" s="31">
        <v>0</v>
      </c>
      <c r="AI53" s="31">
        <v>0</v>
      </c>
      <c r="AJ53" s="31">
        <v>0</v>
      </c>
      <c r="AK53" s="31">
        <v>0</v>
      </c>
      <c r="AL53" s="31">
        <v>0</v>
      </c>
      <c r="AM53" s="31">
        <v>0</v>
      </c>
      <c r="AN53" s="31">
        <v>0</v>
      </c>
      <c r="AO53" s="31">
        <v>0</v>
      </c>
      <c r="AP53" s="31">
        <v>0</v>
      </c>
      <c r="AQ53" s="31">
        <v>0</v>
      </c>
      <c r="AR53" s="31">
        <v>0</v>
      </c>
      <c r="AS53" s="31">
        <v>0</v>
      </c>
      <c r="AT53" s="31">
        <v>0</v>
      </c>
      <c r="AU53" s="31">
        <v>0</v>
      </c>
      <c r="AV53" s="31">
        <v>0</v>
      </c>
      <c r="AW53" s="31">
        <v>0</v>
      </c>
      <c r="AX53" s="31">
        <v>0</v>
      </c>
      <c r="AY53" s="31">
        <v>0</v>
      </c>
      <c r="AZ53" s="31">
        <v>3.1930000000000001</v>
      </c>
      <c r="BA53" s="31">
        <v>23.582999999999998</v>
      </c>
      <c r="BB53" s="31">
        <v>32.392000000000003</v>
      </c>
      <c r="BC53" s="31">
        <v>27.45</v>
      </c>
      <c r="BD53" s="31">
        <v>4.1689999999999996</v>
      </c>
      <c r="BE53" s="31">
        <v>6.0000000000000001E-3</v>
      </c>
      <c r="BF53" s="31">
        <v>4.2999999999999997E-2</v>
      </c>
      <c r="BG53" s="31">
        <v>0</v>
      </c>
      <c r="BH53" s="31">
        <v>0</v>
      </c>
      <c r="BI53" s="31">
        <v>0</v>
      </c>
      <c r="BJ53" s="31">
        <v>0</v>
      </c>
      <c r="BK53" s="31">
        <v>0</v>
      </c>
      <c r="BL53" s="31">
        <v>0</v>
      </c>
      <c r="BM53" s="31">
        <v>0</v>
      </c>
      <c r="BN53" s="31">
        <v>0</v>
      </c>
      <c r="BO53" s="31">
        <v>0</v>
      </c>
      <c r="BP53" s="31">
        <v>0</v>
      </c>
      <c r="BQ53" s="31">
        <v>0</v>
      </c>
      <c r="BR53" s="31">
        <v>0</v>
      </c>
      <c r="BS53" s="31">
        <v>0</v>
      </c>
      <c r="BT53" s="31">
        <v>0</v>
      </c>
      <c r="BU53" s="31">
        <v>0</v>
      </c>
      <c r="BV53" s="31">
        <v>0</v>
      </c>
      <c r="BW53" s="31">
        <v>0</v>
      </c>
    </row>
    <row r="54" spans="2:75" s="15" customFormat="1" ht="12.95" customHeight="1" x14ac:dyDescent="0.2">
      <c r="B54" s="56" t="s">
        <v>259</v>
      </c>
      <c r="AH54" s="31">
        <f>'Table 1a'!AH36</f>
        <v>0</v>
      </c>
      <c r="AI54" s="31">
        <f>'Table 1a'!AI36</f>
        <v>0</v>
      </c>
      <c r="AJ54" s="31">
        <f>'Table 1a'!AJ36</f>
        <v>0</v>
      </c>
      <c r="AK54" s="31">
        <f>'Table 1a'!AK36</f>
        <v>0</v>
      </c>
      <c r="AL54" s="31">
        <f>'Table 1a'!AL36</f>
        <v>0</v>
      </c>
      <c r="AM54" s="31">
        <f>'Table 1a'!AM36</f>
        <v>0</v>
      </c>
      <c r="AN54" s="31">
        <f>'Table 1a'!AN36</f>
        <v>0</v>
      </c>
      <c r="AO54" s="31">
        <f>'Table 1a'!AO36</f>
        <v>0</v>
      </c>
      <c r="AP54" s="31">
        <f>'Table 1a'!AP36</f>
        <v>0</v>
      </c>
      <c r="AQ54" s="31">
        <f>'Table 1a'!AQ36</f>
        <v>0</v>
      </c>
      <c r="AR54" s="31">
        <f>'Table 1a'!AR36</f>
        <v>0</v>
      </c>
      <c r="AS54" s="31">
        <f>'Table 1a'!AS36</f>
        <v>0</v>
      </c>
      <c r="AT54" s="31">
        <f>'Table 1a'!AT36</f>
        <v>0</v>
      </c>
      <c r="AU54" s="31">
        <f>'Table 1a'!AU36</f>
        <v>0</v>
      </c>
      <c r="AV54" s="31">
        <f>'Table 1a'!AV36</f>
        <v>0</v>
      </c>
      <c r="AW54" s="31">
        <f>'Table 1a'!AW36</f>
        <v>0</v>
      </c>
      <c r="AX54" s="31">
        <f>'Table 1a'!AX36</f>
        <v>0</v>
      </c>
      <c r="AY54" s="31">
        <f>'Table 1a'!AY36</f>
        <v>0</v>
      </c>
      <c r="AZ54" s="31">
        <f>'Table 1a'!AZ36</f>
        <v>0</v>
      </c>
      <c r="BA54" s="31">
        <f>'Table 1a'!BA36</f>
        <v>0</v>
      </c>
      <c r="BB54" s="31">
        <f>'Table 1a'!BB36</f>
        <v>0</v>
      </c>
      <c r="BC54" s="31">
        <f>'Table 1a'!BC36</f>
        <v>0</v>
      </c>
      <c r="BD54" s="31">
        <f>'Table 1a'!BD36</f>
        <v>0</v>
      </c>
      <c r="BE54" s="31">
        <f>'Table 1a'!BE36</f>
        <v>0</v>
      </c>
      <c r="BF54" s="31">
        <f>'Table 1a'!BF36</f>
        <v>0</v>
      </c>
      <c r="BG54" s="31">
        <f>'Table 1a'!BG36</f>
        <v>0</v>
      </c>
      <c r="BH54" s="31">
        <f>'Table 1a'!BH36</f>
        <v>0</v>
      </c>
      <c r="BI54" s="31">
        <f>'Table 1a'!BI36</f>
        <v>0</v>
      </c>
      <c r="BJ54" s="31">
        <f>'Table 1a'!BJ36</f>
        <v>0</v>
      </c>
      <c r="BK54" s="31">
        <f>'Table 1a'!BK36</f>
        <v>0</v>
      </c>
      <c r="BL54" s="31">
        <f>'Table 1a'!BL36</f>
        <v>90.849720650000009</v>
      </c>
      <c r="BM54" s="31">
        <f>'Table 1a'!BM36</f>
        <v>106.96880001999999</v>
      </c>
      <c r="BN54" s="31">
        <f>'Table 1a'!BN36</f>
        <v>109.92031101000002</v>
      </c>
      <c r="BO54" s="31">
        <f>'Table 1a'!BO36</f>
        <v>115.96021940000001</v>
      </c>
      <c r="BP54" s="31">
        <f>'Table 1a'!BP36</f>
        <v>110.02752643000001</v>
      </c>
      <c r="BQ54" s="31">
        <f>'Table 1a'!BQ36</f>
        <v>101.38309716000001</v>
      </c>
      <c r="BR54" s="31">
        <f>'Table 1a'!BR36</f>
        <v>15.663827000000001</v>
      </c>
      <c r="BS54" s="31">
        <f>'Table 1a'!BS36</f>
        <v>0</v>
      </c>
      <c r="BT54" s="31">
        <f>'Table 1a'!BT36</f>
        <v>0</v>
      </c>
      <c r="BU54" s="31">
        <f>'Table 1a'!BU36</f>
        <v>0</v>
      </c>
      <c r="BV54" s="31">
        <f>'Table 1a'!BV36</f>
        <v>0</v>
      </c>
      <c r="BW54" s="31">
        <f>'Table 1a'!BW36</f>
        <v>0</v>
      </c>
    </row>
    <row r="55" spans="2:75" s="15" customFormat="1" ht="26.1" customHeight="1" x14ac:dyDescent="0.2">
      <c r="B55" s="58" t="s">
        <v>260</v>
      </c>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218" t="s">
        <v>95</v>
      </c>
      <c r="BM55" s="31"/>
      <c r="BN55" s="31"/>
      <c r="BO55" s="31"/>
      <c r="BP55" s="31"/>
      <c r="BQ55" s="31"/>
      <c r="BR55" s="31"/>
      <c r="BS55" s="31"/>
      <c r="BT55" s="31"/>
      <c r="BU55" s="31"/>
      <c r="BV55" s="31"/>
      <c r="BW55" s="31"/>
    </row>
    <row r="56" spans="2:75" s="15" customFormat="1" x14ac:dyDescent="0.2">
      <c r="B56" s="43" t="s">
        <v>261</v>
      </c>
      <c r="AH56" s="31">
        <f>'Council Tax Benefit'!AH19</f>
        <v>189.0604099893182</v>
      </c>
      <c r="AI56" s="31">
        <f>'Council Tax Benefit'!AI19</f>
        <v>217.24186395918002</v>
      </c>
      <c r="AJ56" s="31">
        <f>'Council Tax Benefit'!AJ19</f>
        <v>291.64676658977385</v>
      </c>
      <c r="AK56" s="31">
        <f>'Council Tax Benefit'!AK19</f>
        <v>435.79447132057123</v>
      </c>
      <c r="AL56" s="31">
        <f>'Council Tax Benefit'!AL19</f>
        <v>531.64070822038082</v>
      </c>
      <c r="AM56" s="31">
        <f>'Council Tax Benefit'!AM19</f>
        <v>599.91337522552976</v>
      </c>
      <c r="AN56" s="31">
        <f>'Council Tax Benefit'!AN19</f>
        <v>667.59777746960162</v>
      </c>
      <c r="AO56" s="31">
        <f>'Council Tax Benefit'!AO19</f>
        <v>730.54411349699535</v>
      </c>
      <c r="AP56" s="31">
        <f>'Council Tax Benefit'!AP19</f>
        <v>805.60849456809274</v>
      </c>
      <c r="AQ56" s="31">
        <f>'Council Tax Benefit'!AQ19</f>
        <v>838.18835992187337</v>
      </c>
      <c r="AR56" s="31">
        <f>'Council Tax Benefit'!AR19</f>
        <v>760.26900000000001</v>
      </c>
      <c r="AS56" s="31">
        <f>'Council Tax Benefit'!AS19</f>
        <v>936.29321192193368</v>
      </c>
      <c r="AT56" s="31">
        <f>'Council Tax Benefit'!AT19</f>
        <v>1162.117</v>
      </c>
      <c r="AU56" s="31">
        <f>'Council Tax Benefit'!AU19</f>
        <v>670.327</v>
      </c>
      <c r="AV56" s="31">
        <f>'Council Tax Benefit'!AV19</f>
        <v>724.20100000000002</v>
      </c>
      <c r="AW56" s="31">
        <f>'Council Tax Benefit'!AW19</f>
        <v>941.47799999999995</v>
      </c>
      <c r="AX56" s="31">
        <f>'Council Tax Benefit'!AX19</f>
        <v>973.24916299999973</v>
      </c>
      <c r="AY56" s="31">
        <f>'Council Tax Benefit'!AY19</f>
        <v>991.50290500000006</v>
      </c>
      <c r="AZ56" s="31">
        <f>'Council Tax Benefit'!AZ19</f>
        <v>1035.1050220000002</v>
      </c>
      <c r="BA56" s="31">
        <f>'Council Tax Benefit'!BA19</f>
        <v>1079.5440269999999</v>
      </c>
      <c r="BB56" s="31">
        <f>'Council Tax Benefit'!BB19</f>
        <v>1124.7226409999994</v>
      </c>
      <c r="BC56" s="31">
        <f>'Council Tax Benefit'!BC19</f>
        <v>1163.735510948489</v>
      </c>
      <c r="BD56" s="31">
        <f>'Council Tax Benefit'!BD19</f>
        <v>1229.3620240181656</v>
      </c>
      <c r="BE56" s="31">
        <f>'Council Tax Benefit'!BE19</f>
        <v>1349.4457237699216</v>
      </c>
      <c r="BF56" s="31">
        <f>'Council Tax Benefit'!BF19</f>
        <v>1430.8457317625675</v>
      </c>
      <c r="BG56" s="31">
        <f>'Council Tax Benefit'!BG19</f>
        <v>1612.517104499429</v>
      </c>
      <c r="BH56" s="31">
        <f>'Council Tax Benefit'!BH19</f>
        <v>1828.5273484448542</v>
      </c>
      <c r="BI56" s="31">
        <f>'Council Tax Benefit'!BI19</f>
        <v>1843.2959341159444</v>
      </c>
      <c r="BJ56" s="31">
        <f>'Council Tax Benefit'!BJ19</f>
        <v>2003.9939900362206</v>
      </c>
      <c r="BK56" s="31">
        <f>'Council Tax Benefit'!BK19</f>
        <v>2046.6136160962108</v>
      </c>
      <c r="BL56" s="73">
        <f>'Council Tax Benefit'!BL11+'Council Tax Benefit'!BL14</f>
        <v>1951.6371495119893</v>
      </c>
      <c r="BM56" s="33">
        <f>'Council Tax Benefit'!BM11+'Council Tax Benefit'!BM14</f>
        <v>2006.7896813621428</v>
      </c>
      <c r="BN56" s="33">
        <f>'Council Tax Benefit'!BN11+'Council Tax Benefit'!BN14</f>
        <v>2033.5200871314812</v>
      </c>
      <c r="BO56" s="33">
        <f>'Council Tax Benefit'!BO11+'Council Tax Benefit'!BO14</f>
        <v>1982.7831259442928</v>
      </c>
      <c r="BP56" s="33">
        <f>'Council Tax Benefit'!BP11+'Council Tax Benefit'!BP14</f>
        <v>1921.059573258301</v>
      </c>
      <c r="BQ56" s="33">
        <f>'Council Tax Benefit'!BQ11+'Council Tax Benefit'!BQ14</f>
        <v>0</v>
      </c>
      <c r="BR56" s="33">
        <f>'Council Tax Benefit'!BR11+'Council Tax Benefit'!BR14</f>
        <v>0</v>
      </c>
      <c r="BS56" s="33">
        <f>'Council Tax Benefit'!BS11+'Council Tax Benefit'!BS14</f>
        <v>0</v>
      </c>
      <c r="BT56" s="33">
        <f>'Council Tax Benefit'!BT11+'Council Tax Benefit'!BT14</f>
        <v>0</v>
      </c>
      <c r="BU56" s="33">
        <f>'Council Tax Benefit'!BU11+'Council Tax Benefit'!BU14</f>
        <v>0</v>
      </c>
      <c r="BV56" s="33">
        <f>'Council Tax Benefit'!BV11+'Council Tax Benefit'!BV14</f>
        <v>0</v>
      </c>
      <c r="BW56" s="33">
        <f>'Council Tax Benefit'!BW11+'Council Tax Benefit'!BW14</f>
        <v>0</v>
      </c>
    </row>
    <row r="57" spans="2:75" s="15" customFormat="1" x14ac:dyDescent="0.2">
      <c r="B57" s="43" t="s">
        <v>262</v>
      </c>
      <c r="AH57" s="31">
        <f>'Council Tax Benefit'!AH20</f>
        <v>27.502827272667155</v>
      </c>
      <c r="AI57" s="31">
        <f>'Council Tax Benefit'!AI20</f>
        <v>31.585852043726426</v>
      </c>
      <c r="AJ57" s="31">
        <f>'Council Tax Benefit'!AJ20</f>
        <v>42.384582121077884</v>
      </c>
      <c r="AK57" s="31">
        <f>'Council Tax Benefit'!AK20</f>
        <v>63.213077234706887</v>
      </c>
      <c r="AL57" s="31">
        <f>'Council Tax Benefit'!AL20</f>
        <v>76.776376134597115</v>
      </c>
      <c r="AM57" s="31">
        <f>'Council Tax Benefit'!AM20</f>
        <v>86.294927523123278</v>
      </c>
      <c r="AN57" s="31">
        <f>'Council Tax Benefit'!AN20</f>
        <v>96.19980924653629</v>
      </c>
      <c r="AO57" s="31">
        <f>'Council Tax Benefit'!AO20</f>
        <v>104.64116166965778</v>
      </c>
      <c r="AP57" s="31">
        <f>'Council Tax Benefit'!AP20</f>
        <v>116.03413200590694</v>
      </c>
      <c r="AQ57" s="31">
        <f>'Council Tax Benefit'!AQ20</f>
        <v>120.6229520803748</v>
      </c>
      <c r="AR57" s="31">
        <f>'Council Tax Benefit'!AR20</f>
        <v>83.058999999999997</v>
      </c>
      <c r="AS57" s="31">
        <f>'Council Tax Benefit'!AS20</f>
        <v>114.8284154022263</v>
      </c>
      <c r="AT57" s="31">
        <f>'Council Tax Benefit'!AT20</f>
        <v>166.71700000000001</v>
      </c>
      <c r="AU57" s="31">
        <f>'Council Tax Benefit'!AU20</f>
        <v>112.279</v>
      </c>
      <c r="AV57" s="31">
        <f>'Council Tax Benefit'!AV20</f>
        <v>146.14699999999999</v>
      </c>
      <c r="AW57" s="31">
        <f>'Council Tax Benefit'!AW20</f>
        <v>188.857</v>
      </c>
      <c r="AX57" s="31">
        <f>'Council Tax Benefit'!AX20</f>
        <v>237.89668399999994</v>
      </c>
      <c r="AY57" s="31">
        <f>'Council Tax Benefit'!AY20</f>
        <v>279.43384600000002</v>
      </c>
      <c r="AZ57" s="31">
        <f>'Council Tax Benefit'!AZ20</f>
        <v>318.77796300000006</v>
      </c>
      <c r="BA57" s="31">
        <f>'Council Tax Benefit'!BA20</f>
        <v>366.771837</v>
      </c>
      <c r="BB57" s="31">
        <f>'Council Tax Benefit'!BB20</f>
        <v>408.74446599999976</v>
      </c>
      <c r="BC57" s="31">
        <f>'Council Tax Benefit'!BC20</f>
        <v>444.9005951357899</v>
      </c>
      <c r="BD57" s="31">
        <f>'Council Tax Benefit'!BD20</f>
        <v>486.32011499999982</v>
      </c>
      <c r="BE57" s="31">
        <f>'Council Tax Benefit'!BE20</f>
        <v>528.76477520781191</v>
      </c>
      <c r="BF57" s="31">
        <f>'Council Tax Benefit'!BF20</f>
        <v>593.43878223860281</v>
      </c>
      <c r="BG57" s="31">
        <f>'Council Tax Benefit'!BG20</f>
        <v>700.71103272999665</v>
      </c>
      <c r="BH57" s="31">
        <f>'Council Tax Benefit'!BH20</f>
        <v>750.02694315173312</v>
      </c>
      <c r="BI57" s="31">
        <f>'Council Tax Benefit'!BI20</f>
        <v>839.96132516636135</v>
      </c>
      <c r="BJ57" s="31">
        <f>'Council Tax Benefit'!BJ20</f>
        <v>805.30950638016247</v>
      </c>
      <c r="BK57" s="31">
        <f>'Council Tax Benefit'!BK20</f>
        <v>828.09404862651547</v>
      </c>
      <c r="BL57" s="73">
        <f>'Council Tax Benefit'!BL7</f>
        <v>944.21315574012146</v>
      </c>
      <c r="BM57" s="33">
        <f>'Council Tax Benefit'!BM7</f>
        <v>1026.3094368543275</v>
      </c>
      <c r="BN57" s="33">
        <f>'Council Tax Benefit'!BN7</f>
        <v>1083.9569208671562</v>
      </c>
      <c r="BO57" s="33">
        <f>'Council Tax Benefit'!BO7</f>
        <v>1097.3255047744601</v>
      </c>
      <c r="BP57" s="33">
        <f>'Council Tax Benefit'!BP7</f>
        <v>1110.9613710199749</v>
      </c>
      <c r="BQ57" s="33">
        <f>'Council Tax Benefit'!BQ7</f>
        <v>0</v>
      </c>
      <c r="BR57" s="33">
        <f>'Council Tax Benefit'!BR7</f>
        <v>0</v>
      </c>
      <c r="BS57" s="33">
        <f>'Council Tax Benefit'!BS7</f>
        <v>0</v>
      </c>
      <c r="BT57" s="33">
        <f>'Council Tax Benefit'!BT7</f>
        <v>0</v>
      </c>
      <c r="BU57" s="33">
        <f>'Council Tax Benefit'!BU7</f>
        <v>0</v>
      </c>
      <c r="BV57" s="33">
        <f>'Council Tax Benefit'!BV7</f>
        <v>0</v>
      </c>
      <c r="BW57" s="33">
        <f>'Council Tax Benefit'!BW7</f>
        <v>0</v>
      </c>
    </row>
    <row r="58" spans="2:75" s="15" customFormat="1" x14ac:dyDescent="0.2">
      <c r="B58" s="43" t="s">
        <v>263</v>
      </c>
      <c r="AH58" s="31">
        <f>'Council Tax Benefit'!AH21</f>
        <v>88.945632781705058</v>
      </c>
      <c r="AI58" s="31">
        <f>'Council Tax Benefit'!AI21</f>
        <v>102.63989716099778</v>
      </c>
      <c r="AJ58" s="31">
        <f>'Council Tax Benefit'!AJ21</f>
        <v>138.3856917255178</v>
      </c>
      <c r="AK58" s="31">
        <f>'Council Tax Benefit'!AK21</f>
        <v>205.51754927689734</v>
      </c>
      <c r="AL58" s="31">
        <f>'Council Tax Benefit'!AL21</f>
        <v>249.99250242525952</v>
      </c>
      <c r="AM58" s="31">
        <f>'Council Tax Benefit'!AM21</f>
        <v>281.05739095461479</v>
      </c>
      <c r="AN58" s="31">
        <f>'Council Tax Benefit'!AN21</f>
        <v>312.24655644943772</v>
      </c>
      <c r="AO58" s="31">
        <f>'Council Tax Benefit'!AO21</f>
        <v>341.18609501439198</v>
      </c>
      <c r="AP58" s="31">
        <f>'Council Tax Benefit'!AP21</f>
        <v>377.30402508543466</v>
      </c>
      <c r="AQ58" s="31">
        <f>'Council Tax Benefit'!AQ21</f>
        <v>392.27715570427546</v>
      </c>
      <c r="AR58" s="31">
        <f>'Council Tax Benefit'!AR21</f>
        <v>216.39</v>
      </c>
      <c r="AS58" s="31">
        <f>'Council Tax Benefit'!AS21</f>
        <v>243.14730758287362</v>
      </c>
      <c r="AT58" s="31">
        <f>'Council Tax Benefit'!AT21</f>
        <v>222.857</v>
      </c>
      <c r="AU58" s="31">
        <f>'Council Tax Benefit'!AU21</f>
        <v>185.916</v>
      </c>
      <c r="AV58" s="31">
        <f>'Council Tax Benefit'!AV21</f>
        <v>219.042</v>
      </c>
      <c r="AW58" s="31">
        <f>'Council Tax Benefit'!AW21</f>
        <v>306.87099999999998</v>
      </c>
      <c r="AX58" s="31">
        <f>'Council Tax Benefit'!AX21</f>
        <v>345.70058699999993</v>
      </c>
      <c r="AY58" s="31">
        <f>'Council Tax Benefit'!AY21</f>
        <v>383.72152899999998</v>
      </c>
      <c r="AZ58" s="31">
        <f>'Council Tax Benefit'!AZ21</f>
        <v>408.69452700000005</v>
      </c>
      <c r="BA58" s="31">
        <f>'Council Tax Benefit'!BA21</f>
        <v>423.69869799999998</v>
      </c>
      <c r="BB58" s="31">
        <f>'Council Tax Benefit'!BB21</f>
        <v>442.26725699999969</v>
      </c>
      <c r="BC58" s="31">
        <f>'Council Tax Benefit'!BC21</f>
        <v>458.38614234181148</v>
      </c>
      <c r="BD58" s="31">
        <f>'Council Tax Benefit'!BD21</f>
        <v>449.61359899999985</v>
      </c>
      <c r="BE58" s="31">
        <f>'Council Tax Benefit'!BE21</f>
        <v>447.65738801479245</v>
      </c>
      <c r="BF58" s="31">
        <f>'Council Tax Benefit'!BF21</f>
        <v>456.77495423193301</v>
      </c>
      <c r="BG58" s="31">
        <f>'Council Tax Benefit'!BG21</f>
        <v>524.55682653580504</v>
      </c>
      <c r="BH58" s="31">
        <f>'Council Tax Benefit'!BH21</f>
        <v>571.40950903414523</v>
      </c>
      <c r="BI58" s="31">
        <f>'Council Tax Benefit'!BI21</f>
        <v>632.58899092529441</v>
      </c>
      <c r="BJ58" s="31">
        <f>'Council Tax Benefit'!BJ21</f>
        <v>623.4840715467576</v>
      </c>
      <c r="BK58" s="31">
        <f>'Council Tax Benefit'!BK21</f>
        <v>618.93076704709995</v>
      </c>
      <c r="BL58" s="73">
        <f>'Council Tax Benefit'!BL8</f>
        <v>548.72375959129954</v>
      </c>
      <c r="BM58" s="33">
        <f>'Council Tax Benefit'!BM8</f>
        <v>539.7901437571029</v>
      </c>
      <c r="BN58" s="33">
        <f>'Council Tax Benefit'!BN8</f>
        <v>504.78300198133326</v>
      </c>
      <c r="BO58" s="33">
        <f>'Council Tax Benefit'!BO8</f>
        <v>443.73935361736528</v>
      </c>
      <c r="BP58" s="33">
        <f>'Council Tax Benefit'!BP8</f>
        <v>399.82414747873798</v>
      </c>
      <c r="BQ58" s="33">
        <f>'Council Tax Benefit'!BQ8</f>
        <v>0</v>
      </c>
      <c r="BR58" s="33">
        <f>'Council Tax Benefit'!BR8</f>
        <v>0</v>
      </c>
      <c r="BS58" s="33">
        <f>'Council Tax Benefit'!BS8</f>
        <v>0</v>
      </c>
      <c r="BT58" s="33">
        <f>'Council Tax Benefit'!BT8</f>
        <v>0</v>
      </c>
      <c r="BU58" s="33">
        <f>'Council Tax Benefit'!BU8</f>
        <v>0</v>
      </c>
      <c r="BV58" s="33">
        <f>'Council Tax Benefit'!BV8</f>
        <v>0</v>
      </c>
      <c r="BW58" s="33">
        <f>'Council Tax Benefit'!BW8</f>
        <v>0</v>
      </c>
    </row>
    <row r="59" spans="2:75" s="15" customFormat="1" x14ac:dyDescent="0.2">
      <c r="B59" s="43" t="s">
        <v>264</v>
      </c>
      <c r="AH59" s="31">
        <f>'Council Tax Benefit'!AH22</f>
        <v>73.242794596669199</v>
      </c>
      <c r="AI59" s="31">
        <f>'Council Tax Benefit'!AI22</f>
        <v>85.168081893459714</v>
      </c>
      <c r="AJ59" s="31">
        <f>'Council Tax Benefit'!AJ22</f>
        <v>115.30566723086193</v>
      </c>
      <c r="AK59" s="31">
        <f>'Council Tax Benefit'!AK22</f>
        <v>169.32691721496712</v>
      </c>
      <c r="AL59" s="31">
        <f>'Council Tax Benefit'!AL22</f>
        <v>204.21808645897408</v>
      </c>
      <c r="AM59" s="31">
        <f>'Council Tax Benefit'!AM22</f>
        <v>227.83044737490729</v>
      </c>
      <c r="AN59" s="31">
        <f>'Council Tax Benefit'!AN22</f>
        <v>252.51033820403745</v>
      </c>
      <c r="AO59" s="31">
        <f>'Council Tax Benefit'!AO22</f>
        <v>274.82477751762963</v>
      </c>
      <c r="AP59" s="31">
        <f>'Council Tax Benefit'!AP22</f>
        <v>305.30618267506998</v>
      </c>
      <c r="AQ59" s="31">
        <f>'Council Tax Benefit'!AQ22</f>
        <v>317.94417999582299</v>
      </c>
      <c r="AR59" s="31">
        <f>'Council Tax Benefit'!AR22</f>
        <v>223.36600000000001</v>
      </c>
      <c r="AS59" s="31">
        <f>'Council Tax Benefit'!AS22</f>
        <v>286.63975529133552</v>
      </c>
      <c r="AT59" s="31">
        <f>'Council Tax Benefit'!AT22</f>
        <v>372.90100000000001</v>
      </c>
      <c r="AU59" s="31">
        <f>'Council Tax Benefit'!AU22</f>
        <v>327.95400000000001</v>
      </c>
      <c r="AV59" s="31">
        <f>'Council Tax Benefit'!AV22</f>
        <v>480.35</v>
      </c>
      <c r="AW59" s="31">
        <f>'Council Tax Benefit'!AW22</f>
        <v>380.02</v>
      </c>
      <c r="AX59" s="31">
        <f>'Council Tax Benefit'!AX22</f>
        <v>382.28165999999993</v>
      </c>
      <c r="AY59" s="31">
        <f>'Council Tax Benefit'!AY22</f>
        <v>366.89570099999997</v>
      </c>
      <c r="AZ59" s="31">
        <f>'Council Tax Benefit'!AZ22</f>
        <v>361.93527000000006</v>
      </c>
      <c r="BA59" s="31">
        <f>'Council Tax Benefit'!BA22</f>
        <v>314.93220000000008</v>
      </c>
      <c r="BB59" s="31">
        <f>'Council Tax Benefit'!BB22</f>
        <v>270.82839699999982</v>
      </c>
      <c r="BC59" s="31">
        <f>'Council Tax Benefit'!BC22</f>
        <v>249.93090682948699</v>
      </c>
      <c r="BD59" s="31">
        <f>'Council Tax Benefit'!BD22</f>
        <v>226.13233899999992</v>
      </c>
      <c r="BE59" s="31">
        <f>'Council Tax Benefit'!BE22</f>
        <v>192.60883676756498</v>
      </c>
      <c r="BF59" s="31">
        <f>'Council Tax Benefit'!BF22</f>
        <v>192.05057165464862</v>
      </c>
      <c r="BG59" s="31">
        <f>'Council Tax Benefit'!BG22</f>
        <v>171.31617186991193</v>
      </c>
      <c r="BH59" s="31">
        <f>'Council Tax Benefit'!BH22</f>
        <v>217.85321717670377</v>
      </c>
      <c r="BI59" s="31">
        <f>'Council Tax Benefit'!BI22</f>
        <v>241.13550347906477</v>
      </c>
      <c r="BJ59" s="31">
        <f>'Council Tax Benefit'!BJ22</f>
        <v>243.50566881771863</v>
      </c>
      <c r="BK59" s="31">
        <f>'Council Tax Benefit'!BK22</f>
        <v>242.59360966221021</v>
      </c>
      <c r="BL59" s="73">
        <f>'Council Tax Benefit'!BL6</f>
        <v>308.02755006718922</v>
      </c>
      <c r="BM59" s="33">
        <f>'Council Tax Benefit'!BM6</f>
        <v>515.48243622450877</v>
      </c>
      <c r="BN59" s="33">
        <f>'Council Tax Benefit'!BN6</f>
        <v>559.64886740375289</v>
      </c>
      <c r="BO59" s="33">
        <f>'Council Tax Benefit'!BO6</f>
        <v>588.23789220306298</v>
      </c>
      <c r="BP59" s="33">
        <f>'Council Tax Benefit'!BP6</f>
        <v>620.96731151552888</v>
      </c>
      <c r="BQ59" s="33">
        <f>'Council Tax Benefit'!BQ6</f>
        <v>0</v>
      </c>
      <c r="BR59" s="33">
        <f>'Council Tax Benefit'!BR6</f>
        <v>0</v>
      </c>
      <c r="BS59" s="33">
        <f>'Council Tax Benefit'!BS6</f>
        <v>0</v>
      </c>
      <c r="BT59" s="33">
        <f>'Council Tax Benefit'!BT6</f>
        <v>0</v>
      </c>
      <c r="BU59" s="33">
        <f>'Council Tax Benefit'!BU6</f>
        <v>0</v>
      </c>
      <c r="BV59" s="33">
        <f>'Council Tax Benefit'!BV6</f>
        <v>0</v>
      </c>
      <c r="BW59" s="33">
        <f>'Council Tax Benefit'!BW6</f>
        <v>0</v>
      </c>
    </row>
    <row r="60" spans="2:75" s="15" customFormat="1" x14ac:dyDescent="0.2">
      <c r="B60" s="43" t="s">
        <v>265</v>
      </c>
      <c r="AH60" s="31">
        <f>'Council Tax Benefit'!AH23</f>
        <v>7.2483353596404072</v>
      </c>
      <c r="AI60" s="31">
        <f>'Council Tax Benefit'!AI23</f>
        <v>8.3643049426361529</v>
      </c>
      <c r="AJ60" s="31">
        <f>'Council Tax Benefit'!AJ23</f>
        <v>11.277292332768525</v>
      </c>
      <c r="AK60" s="31">
        <f>'Council Tax Benefit'!AK23</f>
        <v>16.747984952857394</v>
      </c>
      <c r="AL60" s="31">
        <f>'Council Tax Benefit'!AL23</f>
        <v>20.372326760788525</v>
      </c>
      <c r="AM60" s="31">
        <f>'Council Tax Benefit'!AM23</f>
        <v>22.903858921824849</v>
      </c>
      <c r="AN60" s="31">
        <f>'Council Tax Benefit'!AN23</f>
        <v>25.445518630386744</v>
      </c>
      <c r="AO60" s="31">
        <f>'Council Tax Benefit'!AO23</f>
        <v>27.803852301325378</v>
      </c>
      <c r="AP60" s="31">
        <f>'Council Tax Benefit'!AP23</f>
        <v>30.747165665495459</v>
      </c>
      <c r="AQ60" s="31">
        <f>'Council Tax Benefit'!AQ23</f>
        <v>31.967352297653349</v>
      </c>
      <c r="AR60" s="31">
        <f>'Council Tax Benefit'!AR23</f>
        <v>82.050000000000196</v>
      </c>
      <c r="AS60" s="31">
        <f>'Council Tax Benefit'!AS23</f>
        <v>118.75330980163085</v>
      </c>
      <c r="AT60" s="31">
        <f>'Council Tax Benefit'!AT23</f>
        <v>198.21799999999985</v>
      </c>
      <c r="AU60" s="31">
        <f>'Council Tax Benefit'!AU23</f>
        <v>107.69100000000003</v>
      </c>
      <c r="AV60" s="31">
        <f>'Council Tax Benefit'!AV23</f>
        <v>122.83600000000021</v>
      </c>
      <c r="AW60" s="31">
        <f>'Council Tax Benefit'!AW23</f>
        <v>122.67399999999998</v>
      </c>
      <c r="AX60" s="31">
        <f>'Council Tax Benefit'!AX23</f>
        <v>138.08320000000001</v>
      </c>
      <c r="AY60" s="31">
        <f>'Council Tax Benefit'!AY23</f>
        <v>167.11695100000003</v>
      </c>
      <c r="AZ60" s="31">
        <f>'Council Tax Benefit'!AZ23</f>
        <v>186.09901000000005</v>
      </c>
      <c r="BA60" s="31">
        <f>'Council Tax Benefit'!BA23</f>
        <v>209.73186299999998</v>
      </c>
      <c r="BB60" s="31">
        <f>'Council Tax Benefit'!BB23</f>
        <v>205.84185399999987</v>
      </c>
      <c r="BC60" s="31">
        <f>'Council Tax Benefit'!BC23</f>
        <v>193.93417053751386</v>
      </c>
      <c r="BD60" s="31">
        <f>'Council Tax Benefit'!BD23</f>
        <v>183.09040199999998</v>
      </c>
      <c r="BE60" s="31">
        <f>'Council Tax Benefit'!BE23</f>
        <v>167.34613042003627</v>
      </c>
      <c r="BF60" s="31">
        <f>'Council Tax Benefit'!BF23</f>
        <v>160.82925848722746</v>
      </c>
      <c r="BG60" s="31">
        <f>'Council Tax Benefit'!BG23</f>
        <v>217.02985962485695</v>
      </c>
      <c r="BH60" s="31">
        <f>'Council Tax Benefit'!BH23</f>
        <v>189.16794511091098</v>
      </c>
      <c r="BI60" s="31">
        <f>'Council Tax Benefit'!BI23</f>
        <v>217.10782131333502</v>
      </c>
      <c r="BJ60" s="31">
        <f>'Council Tax Benefit'!BJ23</f>
        <v>264.73346821914066</v>
      </c>
      <c r="BK60" s="31">
        <f>'Council Tax Benefit'!BK23</f>
        <v>290.45553756796437</v>
      </c>
      <c r="BL60" s="73">
        <f>SUM('Council Tax Benefit'!BL9,'Council Tax Benefit'!BL10,'Council Tax Benefit'!BL12,'Council Tax Benefit'!BL13,'Council Tax Benefit'!BL15)</f>
        <v>481.84204708940024</v>
      </c>
      <c r="BM60" s="33">
        <f>SUM('Council Tax Benefit'!BM9,'Council Tax Benefit'!BM10,'Council Tax Benefit'!BM12,'Council Tax Benefit'!BM13,'Council Tax Benefit'!BM15)</f>
        <v>609.30652680191724</v>
      </c>
      <c r="BN60" s="33">
        <f>SUM('Council Tax Benefit'!BN9,'Council Tax Benefit'!BN10,'Council Tax Benefit'!BN12,'Council Tax Benefit'!BN13,'Council Tax Benefit'!BN15)</f>
        <v>742.86444761627672</v>
      </c>
      <c r="BO60" s="33">
        <f>SUM('Council Tax Benefit'!BO9,'Council Tax Benefit'!BO10,'Council Tax Benefit'!BO12,'Council Tax Benefit'!BO13,'Council Tax Benefit'!BO15)</f>
        <v>806.2930184608191</v>
      </c>
      <c r="BP60" s="33">
        <f>SUM('Council Tax Benefit'!BP9,'Council Tax Benefit'!BP10,'Council Tax Benefit'!BP12,'Council Tax Benefit'!BP13,'Council Tax Benefit'!BP15)</f>
        <v>859.13568672745646</v>
      </c>
      <c r="BQ60" s="33">
        <f>SUM('Council Tax Benefit'!BQ9,'Council Tax Benefit'!BQ10,'Council Tax Benefit'!BQ12,'Council Tax Benefit'!BQ13,'Council Tax Benefit'!BQ15)</f>
        <v>0</v>
      </c>
      <c r="BR60" s="33">
        <f>SUM('Council Tax Benefit'!BR9,'Council Tax Benefit'!BR10,'Council Tax Benefit'!BR12,'Council Tax Benefit'!BR13,'Council Tax Benefit'!BR15)</f>
        <v>0</v>
      </c>
      <c r="BS60" s="33">
        <f>SUM('Council Tax Benefit'!BS9,'Council Tax Benefit'!BS10,'Council Tax Benefit'!BS12,'Council Tax Benefit'!BS13,'Council Tax Benefit'!BS15)</f>
        <v>0</v>
      </c>
      <c r="BT60" s="33">
        <f>SUM('Council Tax Benefit'!BT9,'Council Tax Benefit'!BT10,'Council Tax Benefit'!BT12,'Council Tax Benefit'!BT13,'Council Tax Benefit'!BT15)</f>
        <v>0</v>
      </c>
      <c r="BU60" s="33">
        <f>SUM('Council Tax Benefit'!BU9,'Council Tax Benefit'!BU10,'Council Tax Benefit'!BU12,'Council Tax Benefit'!BU13,'Council Tax Benefit'!BU15)</f>
        <v>0</v>
      </c>
      <c r="BV60" s="33">
        <f>SUM('Council Tax Benefit'!BV9,'Council Tax Benefit'!BV10,'Council Tax Benefit'!BV12,'Council Tax Benefit'!BV13,'Council Tax Benefit'!BV15)</f>
        <v>0</v>
      </c>
      <c r="BW60" s="33">
        <f>SUM('Council Tax Benefit'!BW9,'Council Tax Benefit'!BW10,'Council Tax Benefit'!BW12,'Council Tax Benefit'!BW13,'Council Tax Benefit'!BW15)</f>
        <v>0</v>
      </c>
    </row>
    <row r="61" spans="2:75" s="15" customFormat="1" ht="26.1" customHeight="1" x14ac:dyDescent="0.2">
      <c r="B61" s="43" t="s">
        <v>266</v>
      </c>
      <c r="AH61" s="33">
        <f>'Council Tax Benefit'!AH16</f>
        <v>189.0604099893182</v>
      </c>
      <c r="AI61" s="33">
        <f>'Council Tax Benefit'!AI16</f>
        <v>217.24186395918002</v>
      </c>
      <c r="AJ61" s="33">
        <f>'Council Tax Benefit'!AJ16</f>
        <v>291.64676658977385</v>
      </c>
      <c r="AK61" s="33">
        <f>'Council Tax Benefit'!AK16</f>
        <v>435.79447132057123</v>
      </c>
      <c r="AL61" s="33">
        <f>'Council Tax Benefit'!AL16</f>
        <v>531.64070822038082</v>
      </c>
      <c r="AM61" s="33">
        <f>'Council Tax Benefit'!AM16</f>
        <v>599.91337522552976</v>
      </c>
      <c r="AN61" s="33">
        <f>'Council Tax Benefit'!AN16</f>
        <v>667.59777746960162</v>
      </c>
      <c r="AO61" s="33">
        <f>'Council Tax Benefit'!AO16</f>
        <v>730.54411349699535</v>
      </c>
      <c r="AP61" s="33">
        <f>'Council Tax Benefit'!AP16</f>
        <v>805.60849456809274</v>
      </c>
      <c r="AQ61" s="33">
        <f>'Council Tax Benefit'!AQ16</f>
        <v>838.18835992187337</v>
      </c>
      <c r="AR61" s="33">
        <f>'Council Tax Benefit'!AR16</f>
        <v>760.26900000000001</v>
      </c>
      <c r="AS61" s="33">
        <f>'Council Tax Benefit'!AS16</f>
        <v>936.29321192193368</v>
      </c>
      <c r="AT61" s="33">
        <f>'Council Tax Benefit'!AT16</f>
        <v>1162.117</v>
      </c>
      <c r="AU61" s="33">
        <f>'Council Tax Benefit'!AU16</f>
        <v>670.327</v>
      </c>
      <c r="AV61" s="33">
        <f>'Council Tax Benefit'!AV16</f>
        <v>724.20100000000002</v>
      </c>
      <c r="AW61" s="33">
        <f>'Council Tax Benefit'!AW16</f>
        <v>941.47799999999995</v>
      </c>
      <c r="AX61" s="33">
        <f>'Council Tax Benefit'!AX16</f>
        <v>973.24916299999973</v>
      </c>
      <c r="AY61" s="33">
        <f>'Council Tax Benefit'!AY16</f>
        <v>991.50290500000006</v>
      </c>
      <c r="AZ61" s="33">
        <f>'Council Tax Benefit'!AZ16</f>
        <v>1035.1050220000002</v>
      </c>
      <c r="BA61" s="33">
        <f>'Council Tax Benefit'!BA16</f>
        <v>1079.5440269999999</v>
      </c>
      <c r="BB61" s="33">
        <f>'Council Tax Benefit'!BB16</f>
        <v>1124.7226409999994</v>
      </c>
      <c r="BC61" s="33">
        <f>'Council Tax Benefit'!BC16</f>
        <v>1163.735510948489</v>
      </c>
      <c r="BD61" s="33">
        <f>'Council Tax Benefit'!BD16</f>
        <v>1229.3620240181656</v>
      </c>
      <c r="BE61" s="33">
        <f>'Council Tax Benefit'!BE16</f>
        <v>1349.4457237699216</v>
      </c>
      <c r="BF61" s="33">
        <f>'Council Tax Benefit'!BF16</f>
        <v>1430.8457317625675</v>
      </c>
      <c r="BG61" s="33">
        <f>'Council Tax Benefit'!BG16</f>
        <v>1612.517104499429</v>
      </c>
      <c r="BH61" s="33">
        <f>'Council Tax Benefit'!BH16</f>
        <v>1828.5273484448542</v>
      </c>
      <c r="BI61" s="33">
        <f>'Council Tax Benefit'!BI16</f>
        <v>1843.2959341159444</v>
      </c>
      <c r="BJ61" s="33">
        <f>'Council Tax Benefit'!BJ16</f>
        <v>2003.9939900362206</v>
      </c>
      <c r="BK61" s="33">
        <f>'Council Tax Benefit'!BK16</f>
        <v>2046.6136160962108</v>
      </c>
      <c r="BL61" s="33">
        <f>'Council Tax Benefit'!BL16</f>
        <v>2162.8252108384918</v>
      </c>
      <c r="BM61" s="33">
        <f>'Council Tax Benefit'!BM16</f>
        <v>2239.7459853678515</v>
      </c>
      <c r="BN61" s="33">
        <f>'Council Tax Benefit'!BN16</f>
        <v>2273.0145576027198</v>
      </c>
      <c r="BO61" s="33">
        <f>'Council Tax Benefit'!BO16</f>
        <v>2227.1295013956719</v>
      </c>
      <c r="BP61" s="33">
        <f>'Council Tax Benefit'!BP16</f>
        <v>2136.5856605519407</v>
      </c>
      <c r="BQ61" s="33">
        <f>'Council Tax Benefit'!BQ16</f>
        <v>0</v>
      </c>
      <c r="BR61" s="33">
        <f>'Council Tax Benefit'!BR16</f>
        <v>0</v>
      </c>
      <c r="BS61" s="33">
        <f>'Council Tax Benefit'!BS16</f>
        <v>0</v>
      </c>
      <c r="BT61" s="33">
        <f>'Council Tax Benefit'!BT16</f>
        <v>0</v>
      </c>
      <c r="BU61" s="33">
        <f>'Council Tax Benefit'!BU16</f>
        <v>0</v>
      </c>
      <c r="BV61" s="33">
        <f>'Council Tax Benefit'!BV16</f>
        <v>0</v>
      </c>
      <c r="BW61" s="33">
        <f>'Council Tax Benefit'!BW16</f>
        <v>0</v>
      </c>
    </row>
    <row r="62" spans="2:75" s="15" customFormat="1" ht="12.95" customHeight="1" x14ac:dyDescent="0.2">
      <c r="B62" s="43" t="s">
        <v>243</v>
      </c>
      <c r="AH62" s="31">
        <f>'Council Tax Benefit'!AH17</f>
        <v>196.93959001068183</v>
      </c>
      <c r="AI62" s="31">
        <f>'Council Tax Benefit'!AI17</f>
        <v>227.75813604082006</v>
      </c>
      <c r="AJ62" s="31">
        <f>'Council Tax Benefit'!AJ17</f>
        <v>307.35323341022615</v>
      </c>
      <c r="AK62" s="31">
        <f>'Council Tax Benefit'!AK17</f>
        <v>454.80552867942873</v>
      </c>
      <c r="AL62" s="31">
        <f>'Council Tax Benefit'!AL17</f>
        <v>551.35929177961918</v>
      </c>
      <c r="AM62" s="31">
        <f>'Council Tax Benefit'!AM17</f>
        <v>618.08662477447024</v>
      </c>
      <c r="AN62" s="31">
        <f>'Council Tax Benefit'!AN17</f>
        <v>686.40222253039815</v>
      </c>
      <c r="AO62" s="31">
        <f>'Council Tax Benefit'!AO17</f>
        <v>748.45588650300476</v>
      </c>
      <c r="AP62" s="31">
        <f>'Council Tax Benefit'!AP17</f>
        <v>829.39150543190704</v>
      </c>
      <c r="AQ62" s="31">
        <f>'Council Tax Benefit'!AQ17</f>
        <v>862.81164007812663</v>
      </c>
      <c r="AR62" s="31">
        <f>'Council Tax Benefit'!AR17</f>
        <v>604.86500000000012</v>
      </c>
      <c r="AS62" s="31">
        <f>'Council Tax Benefit'!AS17</f>
        <v>763.36878807806625</v>
      </c>
      <c r="AT62" s="31">
        <f>'Council Tax Benefit'!AT17</f>
        <v>960.69299999999987</v>
      </c>
      <c r="AU62" s="31">
        <f>'Council Tax Benefit'!AU17</f>
        <v>733.84</v>
      </c>
      <c r="AV62" s="31">
        <f>'Council Tax Benefit'!AV17</f>
        <v>968.37500000000023</v>
      </c>
      <c r="AW62" s="31">
        <f>'Council Tax Benefit'!AW17</f>
        <v>998.42199999999991</v>
      </c>
      <c r="AX62" s="31">
        <f>'Council Tax Benefit'!AX17</f>
        <v>1103.9621309999998</v>
      </c>
      <c r="AY62" s="31">
        <f>'Council Tax Benefit'!AY17</f>
        <v>1197.1680269999999</v>
      </c>
      <c r="AZ62" s="31">
        <f>'Council Tax Benefit'!AZ17</f>
        <v>1275.5067700000002</v>
      </c>
      <c r="BA62" s="31">
        <f>'Council Tax Benefit'!BA17</f>
        <v>1315.1345980000001</v>
      </c>
      <c r="BB62" s="31">
        <f>'Council Tax Benefit'!BB17</f>
        <v>1327.6819739999989</v>
      </c>
      <c r="BC62" s="31">
        <f>'Council Tax Benefit'!BC17</f>
        <v>1347.1518148446023</v>
      </c>
      <c r="BD62" s="31">
        <f>'Council Tax Benefit'!BD17</f>
        <v>1345.1564549999996</v>
      </c>
      <c r="BE62" s="31">
        <f>'Council Tax Benefit'!BE17</f>
        <v>1336.3771304102056</v>
      </c>
      <c r="BF62" s="31">
        <f>'Council Tax Benefit'!BF17</f>
        <v>1403.0935666124119</v>
      </c>
      <c r="BG62" s="31">
        <f>'Council Tax Benefit'!BG17</f>
        <v>1613.6138907605705</v>
      </c>
      <c r="BH62" s="31">
        <f>'Council Tax Benefit'!BH17</f>
        <v>1728.4576144734931</v>
      </c>
      <c r="BI62" s="31">
        <f>'Council Tax Benefit'!BI17</f>
        <v>1930.7936408840555</v>
      </c>
      <c r="BJ62" s="31">
        <f>'Council Tax Benefit'!BJ17</f>
        <v>1937.0327149637794</v>
      </c>
      <c r="BK62" s="31">
        <f>'Council Tax Benefit'!BK17</f>
        <v>1980.0739629037898</v>
      </c>
      <c r="BL62" s="31">
        <f>'Council Tax Benefit'!BL17</f>
        <v>2071.6184511615079</v>
      </c>
      <c r="BM62" s="31">
        <f>'Council Tax Benefit'!BM17</f>
        <v>2457.9322396321481</v>
      </c>
      <c r="BN62" s="31">
        <f>'Council Tax Benefit'!BN17</f>
        <v>2651.7587673972803</v>
      </c>
      <c r="BO62" s="31">
        <f>'Council Tax Benefit'!BO17</f>
        <v>2691.2493936043288</v>
      </c>
      <c r="BP62" s="31">
        <f>'Council Tax Benefit'!BP17</f>
        <v>2775.3624294480583</v>
      </c>
      <c r="BQ62" s="31">
        <f>'Council Tax Benefit'!BQ17</f>
        <v>1.871</v>
      </c>
      <c r="BR62" s="31">
        <f>'Council Tax Benefit'!BR17</f>
        <v>0</v>
      </c>
      <c r="BS62" s="31">
        <f>'Council Tax Benefit'!BS17</f>
        <v>0</v>
      </c>
      <c r="BT62" s="31">
        <f>'Council Tax Benefit'!BT17</f>
        <v>0</v>
      </c>
      <c r="BU62" s="31">
        <f>'Council Tax Benefit'!BU17</f>
        <v>0</v>
      </c>
      <c r="BV62" s="31">
        <f>'Council Tax Benefit'!BV17</f>
        <v>0</v>
      </c>
      <c r="BW62" s="31">
        <f>'Council Tax Benefit'!BW17</f>
        <v>0</v>
      </c>
    </row>
    <row r="63" spans="2:75" s="38" customFormat="1" x14ac:dyDescent="0.2">
      <c r="B63" s="49" t="s">
        <v>267</v>
      </c>
      <c r="AH63" s="39">
        <f t="shared" ref="AH63:BK63" si="14">AH62+AH56</f>
        <v>386</v>
      </c>
      <c r="AI63" s="39">
        <f t="shared" si="14"/>
        <v>445.00000000000011</v>
      </c>
      <c r="AJ63" s="39">
        <f t="shared" si="14"/>
        <v>599</v>
      </c>
      <c r="AK63" s="39">
        <f t="shared" si="14"/>
        <v>890.59999999999991</v>
      </c>
      <c r="AL63" s="39">
        <f t="shared" si="14"/>
        <v>1083</v>
      </c>
      <c r="AM63" s="39">
        <f t="shared" si="14"/>
        <v>1218</v>
      </c>
      <c r="AN63" s="39">
        <f t="shared" si="14"/>
        <v>1353.9999999999998</v>
      </c>
      <c r="AO63" s="39">
        <f t="shared" si="14"/>
        <v>1479</v>
      </c>
      <c r="AP63" s="39">
        <f t="shared" si="14"/>
        <v>1634.9999999999998</v>
      </c>
      <c r="AQ63" s="39">
        <f t="shared" si="14"/>
        <v>1701</v>
      </c>
      <c r="AR63" s="39">
        <f t="shared" si="14"/>
        <v>1365.134</v>
      </c>
      <c r="AS63" s="39">
        <f t="shared" si="14"/>
        <v>1699.6619999999998</v>
      </c>
      <c r="AT63" s="39">
        <f t="shared" si="14"/>
        <v>2122.81</v>
      </c>
      <c r="AU63" s="39">
        <f t="shared" si="14"/>
        <v>1404.1669999999999</v>
      </c>
      <c r="AV63" s="39">
        <f t="shared" si="14"/>
        <v>1692.5760000000002</v>
      </c>
      <c r="AW63" s="39">
        <f t="shared" si="14"/>
        <v>1939.8999999999999</v>
      </c>
      <c r="AX63" s="39">
        <f t="shared" si="14"/>
        <v>2077.2112939999997</v>
      </c>
      <c r="AY63" s="39">
        <f t="shared" si="14"/>
        <v>2188.670932</v>
      </c>
      <c r="AZ63" s="39">
        <f t="shared" si="14"/>
        <v>2310.6117920000006</v>
      </c>
      <c r="BA63" s="39">
        <f t="shared" si="14"/>
        <v>2394.678625</v>
      </c>
      <c r="BB63" s="39">
        <f t="shared" si="14"/>
        <v>2452.4046149999986</v>
      </c>
      <c r="BC63" s="39">
        <f t="shared" si="14"/>
        <v>2510.8873257930913</v>
      </c>
      <c r="BD63" s="39">
        <f t="shared" si="14"/>
        <v>2574.5184790181652</v>
      </c>
      <c r="BE63" s="39">
        <f t="shared" si="14"/>
        <v>2685.8228541801273</v>
      </c>
      <c r="BF63" s="39">
        <f t="shared" si="14"/>
        <v>2833.9392983749794</v>
      </c>
      <c r="BG63" s="39">
        <f t="shared" si="14"/>
        <v>3226.1309952599995</v>
      </c>
      <c r="BH63" s="39">
        <f t="shared" si="14"/>
        <v>3556.9849629183473</v>
      </c>
      <c r="BI63" s="39">
        <f t="shared" si="14"/>
        <v>3774.089575</v>
      </c>
      <c r="BJ63" s="39">
        <f t="shared" si="14"/>
        <v>3941.0267050000002</v>
      </c>
      <c r="BK63" s="39">
        <f t="shared" si="14"/>
        <v>4026.6875790000004</v>
      </c>
      <c r="BL63" s="39">
        <f t="shared" ref="BL63:BV63" si="15">BL62+BL61</f>
        <v>4234.4436619999997</v>
      </c>
      <c r="BM63" s="39">
        <f t="shared" si="15"/>
        <v>4697.6782249999997</v>
      </c>
      <c r="BN63" s="39">
        <f t="shared" si="15"/>
        <v>4924.7733250000001</v>
      </c>
      <c r="BO63" s="39">
        <f t="shared" si="15"/>
        <v>4918.3788950000007</v>
      </c>
      <c r="BP63" s="39">
        <f t="shared" si="15"/>
        <v>4911.948089999999</v>
      </c>
      <c r="BQ63" s="39">
        <f t="shared" si="15"/>
        <v>1.871</v>
      </c>
      <c r="BR63" s="39">
        <f t="shared" si="15"/>
        <v>0</v>
      </c>
      <c r="BS63" s="39">
        <f t="shared" si="15"/>
        <v>0</v>
      </c>
      <c r="BT63" s="39">
        <f t="shared" si="15"/>
        <v>0</v>
      </c>
      <c r="BU63" s="39">
        <f t="shared" si="15"/>
        <v>0</v>
      </c>
      <c r="BV63" s="39">
        <f t="shared" si="15"/>
        <v>0</v>
      </c>
      <c r="BW63" s="39">
        <f>BW62+BW61</f>
        <v>0</v>
      </c>
    </row>
    <row r="64" spans="2:75" s="15" customFormat="1" ht="26.1" customHeight="1" x14ac:dyDescent="0.2">
      <c r="B64" s="58" t="s">
        <v>12</v>
      </c>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218" t="s">
        <v>95</v>
      </c>
      <c r="BM64" s="31"/>
      <c r="BN64" s="31"/>
      <c r="BO64" s="31"/>
      <c r="BP64" s="31"/>
      <c r="BQ64" s="31"/>
      <c r="BR64" s="31"/>
      <c r="BS64" s="31"/>
      <c r="BT64" s="31"/>
      <c r="BU64" s="31"/>
      <c r="BV64" s="31"/>
      <c r="BW64" s="31"/>
    </row>
    <row r="65" spans="2:75" s="15" customFormat="1" x14ac:dyDescent="0.2">
      <c r="B65" s="43" t="s">
        <v>261</v>
      </c>
      <c r="AH65" s="31">
        <f>'Housing Benefit'!AH26</f>
        <v>320.9395900106818</v>
      </c>
      <c r="AI65" s="31">
        <f>'Housing Benefit'!AI26</f>
        <v>352.75813604081998</v>
      </c>
      <c r="AJ65" s="31">
        <f>'Housing Benefit'!AJ26</f>
        <v>455.35323341022615</v>
      </c>
      <c r="AK65" s="31">
        <f>'Housing Benefit'!AK26</f>
        <v>736.40552867942881</v>
      </c>
      <c r="AL65" s="31">
        <f>'Housing Benefit'!AL26</f>
        <v>946.35929177961918</v>
      </c>
      <c r="AM65" s="31">
        <f>'Housing Benefit'!AM26</f>
        <v>1119.0866247744702</v>
      </c>
      <c r="AN65" s="31">
        <f>'Housing Benefit'!AN26</f>
        <v>1260.4022225303984</v>
      </c>
      <c r="AO65" s="31">
        <f>'Housing Benefit'!AO26</f>
        <v>1413.4558865030046</v>
      </c>
      <c r="AP65" s="31">
        <f>'Housing Benefit'!AP26</f>
        <v>1518.3915054319073</v>
      </c>
      <c r="AQ65" s="31">
        <f>'Housing Benefit'!AQ26</f>
        <v>1572.8116400781266</v>
      </c>
      <c r="AR65" s="31">
        <f>'Housing Benefit'!AR26</f>
        <v>1819.8820000000001</v>
      </c>
      <c r="AS65" s="31">
        <f>'Housing Benefit'!AS26</f>
        <v>2044.9829999999999</v>
      </c>
      <c r="AT65" s="31">
        <f>'Housing Benefit'!AT26</f>
        <v>2323.52</v>
      </c>
      <c r="AU65" s="31">
        <f>'Housing Benefit'!AU26</f>
        <v>2573.1280000000002</v>
      </c>
      <c r="AV65" s="31">
        <f>'Housing Benefit'!AV26</f>
        <v>2807.8249999999998</v>
      </c>
      <c r="AW65" s="31">
        <f>'Housing Benefit'!AW26</f>
        <v>3189.0050000000001</v>
      </c>
      <c r="AX65" s="31">
        <f>'Housing Benefit'!AX26</f>
        <v>3402.2148963971672</v>
      </c>
      <c r="AY65" s="31">
        <f>'Housing Benefit'!AY26</f>
        <v>3614.8473488867526</v>
      </c>
      <c r="AZ65" s="31">
        <f>'Housing Benefit'!AZ26</f>
        <v>3751.9206727282358</v>
      </c>
      <c r="BA65" s="31">
        <f>'Housing Benefit'!BA26</f>
        <v>3788.0146137757624</v>
      </c>
      <c r="BB65" s="31">
        <f>'Housing Benefit'!BB26</f>
        <v>3851.7417929521921</v>
      </c>
      <c r="BC65" s="31">
        <f>'Housing Benefit'!BC26</f>
        <v>3997.2728888889624</v>
      </c>
      <c r="BD65" s="31">
        <f>'Housing Benefit'!BD26</f>
        <v>4207.3417317175063</v>
      </c>
      <c r="BE65" s="31">
        <f>'Housing Benefit'!BE26</f>
        <v>4458.6120397296809</v>
      </c>
      <c r="BF65" s="31">
        <f>'Housing Benefit'!BF26</f>
        <v>4782.8062827579006</v>
      </c>
      <c r="BG65" s="31">
        <f>'Housing Benefit'!BG26</f>
        <v>4439.9426964228405</v>
      </c>
      <c r="BH65" s="31">
        <f>'Housing Benefit'!BH26</f>
        <v>4548.4601171225586</v>
      </c>
      <c r="BI65" s="31">
        <f>'Housing Benefit'!BI26</f>
        <v>4563.9384927414358</v>
      </c>
      <c r="BJ65" s="31">
        <f>'Housing Benefit'!BJ26</f>
        <v>4861.4789099542368</v>
      </c>
      <c r="BK65" s="31">
        <f>'Housing Benefit'!BK26</f>
        <v>4923.6027084858815</v>
      </c>
      <c r="BL65" s="73">
        <f>'Housing Benefit'!BL18+'Housing Benefit'!BL21</f>
        <v>4882.1578166048466</v>
      </c>
      <c r="BM65" s="33">
        <f>'Housing Benefit'!BM18+'Housing Benefit'!BM21</f>
        <v>5125.0099036320935</v>
      </c>
      <c r="BN65" s="33">
        <f>'Housing Benefit'!BN18+'Housing Benefit'!BN21</f>
        <v>5232.2329732898997</v>
      </c>
      <c r="BO65" s="33">
        <f>'Housing Benefit'!BO18+'Housing Benefit'!BO21</f>
        <v>5468.3170610229809</v>
      </c>
      <c r="BP65" s="33">
        <f>'Housing Benefit'!BP18+'Housing Benefit'!BP21</f>
        <v>5697.8434425274954</v>
      </c>
      <c r="BQ65" s="33">
        <f>'Housing Benefit'!BQ18+'Housing Benefit'!BQ21</f>
        <v>5894.1579956844198</v>
      </c>
      <c r="BR65" s="33">
        <f>'Housing Benefit'!BR18+'Housing Benefit'!BR21</f>
        <v>6001.3842078858552</v>
      </c>
      <c r="BS65" s="33">
        <f>'Housing Benefit'!BS18+'Housing Benefit'!BS21</f>
        <v>6002.7207384219691</v>
      </c>
      <c r="BT65" s="33">
        <f>'Housing Benefit'!BT18+'Housing Benefit'!BT21</f>
        <v>5972.2628271131143</v>
      </c>
      <c r="BU65" s="33">
        <f>'Housing Benefit'!BU18+'Housing Benefit'!BU21</f>
        <v>5944.7899431847181</v>
      </c>
      <c r="BV65" s="33">
        <f>'Housing Benefit'!BV18+'Housing Benefit'!BV21</f>
        <v>5911.5666487778599</v>
      </c>
      <c r="BW65" s="33">
        <f>'Housing Benefit'!BW18+'Housing Benefit'!BW21</f>
        <v>5840.3586127252083</v>
      </c>
    </row>
    <row r="66" spans="2:75" s="15" customFormat="1" x14ac:dyDescent="0.2">
      <c r="B66" s="43" t="s">
        <v>262</v>
      </c>
      <c r="AH66" s="31">
        <f>'Housing Benefit'!AH27</f>
        <v>51.497172727332845</v>
      </c>
      <c r="AI66" s="31">
        <f>'Housing Benefit'!AI27</f>
        <v>56.414147956273574</v>
      </c>
      <c r="AJ66" s="31">
        <f>'Housing Benefit'!AJ27</f>
        <v>72.615417878922116</v>
      </c>
      <c r="AK66" s="31">
        <f>'Housing Benefit'!AK27</f>
        <v>117.78692276529311</v>
      </c>
      <c r="AL66" s="31">
        <f>'Housing Benefit'!AL27</f>
        <v>151.22362386540289</v>
      </c>
      <c r="AM66" s="31">
        <f>'Housing Benefit'!AM27</f>
        <v>178.70507247687672</v>
      </c>
      <c r="AN66" s="31">
        <f>'Housing Benefit'!AN27</f>
        <v>201.80019075346371</v>
      </c>
      <c r="AO66" s="31">
        <f>'Housing Benefit'!AO27</f>
        <v>225.35883833034222</v>
      </c>
      <c r="AP66" s="31">
        <f>'Housing Benefit'!AP27</f>
        <v>242.96586799409306</v>
      </c>
      <c r="AQ66" s="31">
        <f>'Housing Benefit'!AQ27</f>
        <v>251.3770479196252</v>
      </c>
      <c r="AR66" s="31">
        <f>'Housing Benefit'!AR27</f>
        <v>219.61099999999999</v>
      </c>
      <c r="AS66" s="31">
        <f>'Housing Benefit'!AS27</f>
        <v>302.30599999999998</v>
      </c>
      <c r="AT66" s="31">
        <f>'Housing Benefit'!AT27</f>
        <v>415.50300000000004</v>
      </c>
      <c r="AU66" s="31">
        <f>'Housing Benefit'!AU27</f>
        <v>549.82100000000003</v>
      </c>
      <c r="AV66" s="31">
        <f>'Housing Benefit'!AV27</f>
        <v>722.96500000000003</v>
      </c>
      <c r="AW66" s="31">
        <f>'Housing Benefit'!AW27</f>
        <v>963.53300000000002</v>
      </c>
      <c r="AX66" s="31">
        <f>'Housing Benefit'!AX27</f>
        <v>1237.7020586775143</v>
      </c>
      <c r="AY66" s="31">
        <f>'Housing Benefit'!AY27</f>
        <v>1440.7675679371928</v>
      </c>
      <c r="AZ66" s="31">
        <f>'Housing Benefit'!AZ27</f>
        <v>1632.1173192887268</v>
      </c>
      <c r="BA66" s="31">
        <f>'Housing Benefit'!BA27</f>
        <v>1783.2014949487759</v>
      </c>
      <c r="BB66" s="31">
        <f>'Housing Benefit'!BB27</f>
        <v>1966.2753495570933</v>
      </c>
      <c r="BC66" s="31">
        <f>'Housing Benefit'!BC27</f>
        <v>2143.4684371455282</v>
      </c>
      <c r="BD66" s="31">
        <f>'Housing Benefit'!BD27</f>
        <v>2303.1767229957381</v>
      </c>
      <c r="BE66" s="31">
        <f>'Housing Benefit'!BE27</f>
        <v>2531.7035246192022</v>
      </c>
      <c r="BF66" s="31">
        <f>'Housing Benefit'!BF27</f>
        <v>2999.4614887041653</v>
      </c>
      <c r="BG66" s="31">
        <f>'Housing Benefit'!BG27</f>
        <v>2966.6712049912694</v>
      </c>
      <c r="BH66" s="31">
        <f>'Housing Benefit'!BH27</f>
        <v>3201.5130041258617</v>
      </c>
      <c r="BI66" s="31">
        <f>'Housing Benefit'!BI27</f>
        <v>3472.5465205192463</v>
      </c>
      <c r="BJ66" s="31">
        <f>'Housing Benefit'!BJ27</f>
        <v>3760.9241738617989</v>
      </c>
      <c r="BK66" s="31">
        <f>'Housing Benefit'!BK27</f>
        <v>3996.4280011900032</v>
      </c>
      <c r="BL66" s="73">
        <f>'Housing Benefit'!BL14</f>
        <v>4476.9210732179572</v>
      </c>
      <c r="BM66" s="33">
        <f>'Housing Benefit'!BM14</f>
        <v>5069.1288261388017</v>
      </c>
      <c r="BN66" s="33">
        <f>'Housing Benefit'!BN14</f>
        <v>5380.0316400709962</v>
      </c>
      <c r="BO66" s="33">
        <f>'Housing Benefit'!BO14</f>
        <v>5751.430097558853</v>
      </c>
      <c r="BP66" s="33">
        <f>'Housing Benefit'!BP14</f>
        <v>6052.378982463224</v>
      </c>
      <c r="BQ66" s="33">
        <f>'Housing Benefit'!BQ14</f>
        <v>6194.7305664864452</v>
      </c>
      <c r="BR66" s="33">
        <f>'Housing Benefit'!BR14</f>
        <v>6702.8772088020287</v>
      </c>
      <c r="BS66" s="33">
        <f>'Housing Benefit'!BS14</f>
        <v>7088.2788004029462</v>
      </c>
      <c r="BT66" s="33">
        <f>'Housing Benefit'!BT14</f>
        <v>7304.9978093050095</v>
      </c>
      <c r="BU66" s="33">
        <f>'Housing Benefit'!BU14</f>
        <v>7520.7599881790193</v>
      </c>
      <c r="BV66" s="33">
        <f>'Housing Benefit'!BV14</f>
        <v>7795.5089838493423</v>
      </c>
      <c r="BW66" s="33">
        <f>'Housing Benefit'!BW14</f>
        <v>8080.4695376379404</v>
      </c>
    </row>
    <row r="67" spans="2:75" s="15" customFormat="1" x14ac:dyDescent="0.2">
      <c r="B67" s="43" t="s">
        <v>263</v>
      </c>
      <c r="AH67" s="31">
        <f>'Housing Benefit'!AH28</f>
        <v>168.08730332909167</v>
      </c>
      <c r="AI67" s="31">
        <f>'Housing Benefit'!AI28</f>
        <v>184.99751749637238</v>
      </c>
      <c r="AJ67" s="31">
        <f>'Housing Benefit'!AJ28</f>
        <v>239.23474572028033</v>
      </c>
      <c r="AK67" s="31">
        <f>'Housing Benefit'!AK28</f>
        <v>386.48978982576017</v>
      </c>
      <c r="AL67" s="31">
        <f>'Housing Benefit'!AL28</f>
        <v>497.02647197775968</v>
      </c>
      <c r="AM67" s="31">
        <f>'Housing Benefit'!AM28</f>
        <v>587.578235170884</v>
      </c>
      <c r="AN67" s="31">
        <f>'Housing Benefit'!AN28</f>
        <v>661.2712513369687</v>
      </c>
      <c r="AO67" s="31">
        <f>'Housing Benefit'!AO28</f>
        <v>741.87435234499264</v>
      </c>
      <c r="AP67" s="31">
        <f>'Housing Benefit'!AP28</f>
        <v>797.59674087542669</v>
      </c>
      <c r="AQ67" s="31">
        <f>'Housing Benefit'!AQ28</f>
        <v>825.30668435995631</v>
      </c>
      <c r="AR67" s="31">
        <f>'Housing Benefit'!AR28</f>
        <v>605.18799999999999</v>
      </c>
      <c r="AS67" s="31">
        <f>'Housing Benefit'!AS28</f>
        <v>725.47699999999998</v>
      </c>
      <c r="AT67" s="31">
        <f>'Housing Benefit'!AT28</f>
        <v>943.97500000000002</v>
      </c>
      <c r="AU67" s="31">
        <f>'Housing Benefit'!AU28</f>
        <v>1292.8490000000002</v>
      </c>
      <c r="AV67" s="31">
        <f>'Housing Benefit'!AV28</f>
        <v>1634.97</v>
      </c>
      <c r="AW67" s="31">
        <f>'Housing Benefit'!AW28</f>
        <v>1949.7149999999999</v>
      </c>
      <c r="AX67" s="31">
        <f>'Housing Benefit'!AX28</f>
        <v>2178.8338293619486</v>
      </c>
      <c r="AY67" s="31">
        <f>'Housing Benefit'!AY28</f>
        <v>2410.3410278276319</v>
      </c>
      <c r="AZ67" s="31">
        <f>'Housing Benefit'!AZ28</f>
        <v>2602.0677779938896</v>
      </c>
      <c r="BA67" s="31">
        <f>'Housing Benefit'!BA28</f>
        <v>2613.3758641330728</v>
      </c>
      <c r="BB67" s="31">
        <f>'Housing Benefit'!BB28</f>
        <v>2654.0090183747411</v>
      </c>
      <c r="BC67" s="31">
        <f>'Housing Benefit'!BC28</f>
        <v>2717.25314288246</v>
      </c>
      <c r="BD67" s="31">
        <f>'Housing Benefit'!BD28</f>
        <v>2631.7231073019957</v>
      </c>
      <c r="BE67" s="31">
        <f>'Housing Benefit'!BE28</f>
        <v>2676.4827117072482</v>
      </c>
      <c r="BF67" s="31">
        <f>'Housing Benefit'!BF28</f>
        <v>2863.2198953002007</v>
      </c>
      <c r="BG67" s="31">
        <f>'Housing Benefit'!BG28</f>
        <v>3002.8396047330152</v>
      </c>
      <c r="BH67" s="31">
        <f>'Housing Benefit'!BH28</f>
        <v>3231.1334929200289</v>
      </c>
      <c r="BI67" s="31">
        <f>'Housing Benefit'!BI28</f>
        <v>3522.8486328112713</v>
      </c>
      <c r="BJ67" s="31">
        <f>'Housing Benefit'!BJ28</f>
        <v>3676.4928151004046</v>
      </c>
      <c r="BK67" s="31">
        <f>'Housing Benefit'!BK28</f>
        <v>3930.1189148811586</v>
      </c>
      <c r="BL67" s="73">
        <f>'Housing Benefit'!BL15</f>
        <v>3278.6721206416673</v>
      </c>
      <c r="BM67" s="33">
        <f>'Housing Benefit'!BM15</f>
        <v>3414.699558166159</v>
      </c>
      <c r="BN67" s="33">
        <f>'Housing Benefit'!BN15</f>
        <v>3246.9003947534702</v>
      </c>
      <c r="BO67" s="33">
        <f>'Housing Benefit'!BO15</f>
        <v>3003.0285087410157</v>
      </c>
      <c r="BP67" s="33">
        <f>'Housing Benefit'!BP15</f>
        <v>2753.7745681369115</v>
      </c>
      <c r="BQ67" s="33">
        <f>'Housing Benefit'!BQ15</f>
        <v>2506.0620047714974</v>
      </c>
      <c r="BR67" s="33">
        <f>'Housing Benefit'!BR15</f>
        <v>2421.7341894693045</v>
      </c>
      <c r="BS67" s="33">
        <f>'Housing Benefit'!BS15</f>
        <v>2445.6795072219084</v>
      </c>
      <c r="BT67" s="33">
        <f>'Housing Benefit'!BT15</f>
        <v>2464.6163568252327</v>
      </c>
      <c r="BU67" s="33">
        <f>'Housing Benefit'!BU15</f>
        <v>2503.8286594423826</v>
      </c>
      <c r="BV67" s="33">
        <f>'Housing Benefit'!BV15</f>
        <v>2572.9962824322006</v>
      </c>
      <c r="BW67" s="33">
        <f>'Housing Benefit'!BW15</f>
        <v>2629.7693388515295</v>
      </c>
    </row>
    <row r="68" spans="2:75" s="15" customFormat="1" x14ac:dyDescent="0.2">
      <c r="B68" s="43" t="s">
        <v>264</v>
      </c>
      <c r="AH68" s="31">
        <f>'Housing Benefit'!AH29</f>
        <v>167.7572054033308</v>
      </c>
      <c r="AI68" s="31">
        <f>'Housing Benefit'!AI29</f>
        <v>184.83191810654029</v>
      </c>
      <c r="AJ68" s="31">
        <f>'Housing Benefit'!AJ29</f>
        <v>238.69433276913807</v>
      </c>
      <c r="AK68" s="31">
        <f>'Housing Benefit'!AK29</f>
        <v>385.67308278503288</v>
      </c>
      <c r="AL68" s="31">
        <f>'Housing Benefit'!AL29</f>
        <v>495.78191354102592</v>
      </c>
      <c r="AM68" s="31">
        <f>'Housing Benefit'!AM29</f>
        <v>586.16955262509271</v>
      </c>
      <c r="AN68" s="31">
        <f>'Housing Benefit'!AN29</f>
        <v>659.48966179596255</v>
      </c>
      <c r="AO68" s="31">
        <f>'Housing Benefit'!AO29</f>
        <v>740.17522248237037</v>
      </c>
      <c r="AP68" s="31">
        <f>'Housing Benefit'!AP29</f>
        <v>795.69381732493002</v>
      </c>
      <c r="AQ68" s="31">
        <f>'Housing Benefit'!AQ29</f>
        <v>824.05582000417701</v>
      </c>
      <c r="AR68" s="31">
        <f>'Housing Benefit'!AR29</f>
        <v>827.64699999999993</v>
      </c>
      <c r="AS68" s="31">
        <f>'Housing Benefit'!AS29</f>
        <v>856.07600000000002</v>
      </c>
      <c r="AT68" s="31">
        <f>'Housing Benefit'!AT29</f>
        <v>998.779</v>
      </c>
      <c r="AU68" s="31">
        <f>'Housing Benefit'!AU29</f>
        <v>1447.0230000000001</v>
      </c>
      <c r="AV68" s="31">
        <f>'Housing Benefit'!AV29</f>
        <v>2057.3580000000002</v>
      </c>
      <c r="AW68" s="31">
        <f>'Housing Benefit'!AW29</f>
        <v>2331.1950000000002</v>
      </c>
      <c r="AX68" s="31">
        <f>'Housing Benefit'!AX29</f>
        <v>2407.7275243945537</v>
      </c>
      <c r="AY68" s="31">
        <f>'Housing Benefit'!AY29</f>
        <v>2329.3000610574099</v>
      </c>
      <c r="AZ68" s="31">
        <f>'Housing Benefit'!AZ29</f>
        <v>2177.215384967817</v>
      </c>
      <c r="BA68" s="31">
        <f>'Housing Benefit'!BA29</f>
        <v>1713.8246039972835</v>
      </c>
      <c r="BB68" s="31">
        <f>'Housing Benefit'!BB29</f>
        <v>1410.9078789879757</v>
      </c>
      <c r="BC68" s="31">
        <f>'Housing Benefit'!BC29</f>
        <v>1214.0820612666143</v>
      </c>
      <c r="BD68" s="31">
        <f>'Housing Benefit'!BD29</f>
        <v>1085.7342355085079</v>
      </c>
      <c r="BE68" s="31">
        <f>'Housing Benefit'!BE29</f>
        <v>1001.1096309288404</v>
      </c>
      <c r="BF68" s="31">
        <f>'Housing Benefit'!BF29</f>
        <v>1053.6159987005542</v>
      </c>
      <c r="BG68" s="31">
        <f>'Housing Benefit'!BG29</f>
        <v>956.77120862113122</v>
      </c>
      <c r="BH68" s="31">
        <f>'Housing Benefit'!BH29</f>
        <v>1087.8137888204469</v>
      </c>
      <c r="BI68" s="31">
        <f>'Housing Benefit'!BI29</f>
        <v>1160.1935787766724</v>
      </c>
      <c r="BJ68" s="31">
        <f>'Housing Benefit'!BJ29</f>
        <v>1245.1512127626136</v>
      </c>
      <c r="BK68" s="31">
        <f>'Housing Benefit'!BK29</f>
        <v>1315.7849954177275</v>
      </c>
      <c r="BL68" s="73">
        <f>'Housing Benefit'!BL13</f>
        <v>1646.9585583274306</v>
      </c>
      <c r="BM68" s="33">
        <f>'Housing Benefit'!BM13</f>
        <v>2732.7185734874533</v>
      </c>
      <c r="BN68" s="33">
        <f>'Housing Benefit'!BN13</f>
        <v>3068.8441160952298</v>
      </c>
      <c r="BO68" s="33">
        <f>'Housing Benefit'!BO13</f>
        <v>3399.1006602323869</v>
      </c>
      <c r="BP68" s="33">
        <f>'Housing Benefit'!BP13</f>
        <v>3643.1656303475538</v>
      </c>
      <c r="BQ68" s="33">
        <f>'Housing Benefit'!BQ13</f>
        <v>3243.8566305806921</v>
      </c>
      <c r="BR68" s="33">
        <f>'Housing Benefit'!BR13</f>
        <v>2542.5238941647949</v>
      </c>
      <c r="BS68" s="33">
        <f>'Housing Benefit'!BS13</f>
        <v>2236.3264152252186</v>
      </c>
      <c r="BT68" s="33">
        <f>'Housing Benefit'!BT13</f>
        <v>2076.2671404268804</v>
      </c>
      <c r="BU68" s="33">
        <f>'Housing Benefit'!BU13</f>
        <v>2111.5497064863866</v>
      </c>
      <c r="BV68" s="33">
        <f>'Housing Benefit'!BV13</f>
        <v>2194.2412977678391</v>
      </c>
      <c r="BW68" s="33">
        <f>'Housing Benefit'!BW13</f>
        <v>2261.5407139733575</v>
      </c>
    </row>
    <row r="69" spans="2:75" s="15" customFormat="1" x14ac:dyDescent="0.2">
      <c r="B69" s="43" t="s">
        <v>265</v>
      </c>
      <c r="AH69" s="31">
        <f>'Housing Benefit'!AH30</f>
        <v>12.718728529562867</v>
      </c>
      <c r="AI69" s="31">
        <f>'Housing Benefit'!AI30</f>
        <v>13.998280399993689</v>
      </c>
      <c r="AJ69" s="31">
        <f>'Housing Benefit'!AJ30</f>
        <v>18.102270221433344</v>
      </c>
      <c r="AK69" s="31">
        <f>'Housing Benefit'!AK30</f>
        <v>29.244675944485095</v>
      </c>
      <c r="AL69" s="31">
        <f>'Housing Benefit'!AL30</f>
        <v>37.608698836192275</v>
      </c>
      <c r="AM69" s="31">
        <f>'Housing Benefit'!AM30</f>
        <v>44.460514952676363</v>
      </c>
      <c r="AN69" s="31">
        <f>'Housing Benefit'!AN30</f>
        <v>50.036673583206834</v>
      </c>
      <c r="AO69" s="31">
        <f>'Housing Benefit'!AO30</f>
        <v>56.135700339289997</v>
      </c>
      <c r="AP69" s="31">
        <f>'Housing Benefit'!AP30</f>
        <v>60.352068373643192</v>
      </c>
      <c r="AQ69" s="31">
        <f>'Housing Benefit'!AQ30</f>
        <v>62.448807638114886</v>
      </c>
      <c r="AR69" s="31">
        <f>'Housing Benefit'!AR30</f>
        <v>251.12099999999964</v>
      </c>
      <c r="AS69" s="31">
        <f>'Housing Benefit'!AS30</f>
        <v>303.69499999999999</v>
      </c>
      <c r="AT69" s="31">
        <f>'Housing Benefit'!AT30</f>
        <v>413.56399999999968</v>
      </c>
      <c r="AU69" s="31">
        <f>'Housing Benefit'!AU30</f>
        <v>495.83100000000047</v>
      </c>
      <c r="AV69" s="31">
        <f>'Housing Benefit'!AV30</f>
        <v>588.97799999999972</v>
      </c>
      <c r="AW69" s="31">
        <f>'Housing Benefit'!AW30</f>
        <v>783.39700000000119</v>
      </c>
      <c r="AX69" s="31">
        <f>'Housing Benefit'!AX30</f>
        <v>876.75761116881586</v>
      </c>
      <c r="AY69" s="31">
        <f>'Housing Benefit'!AY30</f>
        <v>1079.4106882910114</v>
      </c>
      <c r="AZ69" s="31">
        <f>'Housing Benefit'!AZ30</f>
        <v>1216.4408100213277</v>
      </c>
      <c r="BA69" s="31">
        <f>'Housing Benefit'!BA30</f>
        <v>1277.9795461451065</v>
      </c>
      <c r="BB69" s="31">
        <f>'Housing Benefit'!BB30</f>
        <v>1181.8701801279974</v>
      </c>
      <c r="BC69" s="31">
        <f>'Housing Benefit'!BC30</f>
        <v>992.02728649103301</v>
      </c>
      <c r="BD69" s="31">
        <f>'Housing Benefit'!BD30</f>
        <v>934.39317727625121</v>
      </c>
      <c r="BE69" s="31">
        <f>'Housing Benefit'!BE30</f>
        <v>920.78722401502739</v>
      </c>
      <c r="BF69" s="31">
        <f>'Housing Benefit'!BF30</f>
        <v>937.11675053717931</v>
      </c>
      <c r="BG69" s="31">
        <f>'Housing Benefit'!BG30</f>
        <v>981.1484059417445</v>
      </c>
      <c r="BH69" s="31">
        <f>'Housing Benefit'!BH30</f>
        <v>1088.6496584511015</v>
      </c>
      <c r="BI69" s="31">
        <f>'Housing Benefit'!BI30</f>
        <v>1208.6779101513739</v>
      </c>
      <c r="BJ69" s="31">
        <f>'Housing Benefit'!BJ30</f>
        <v>1296.5004743209502</v>
      </c>
      <c r="BK69" s="31">
        <f>'Housing Benefit'!BK30</f>
        <v>1565.8659750252277</v>
      </c>
      <c r="BL69" s="73">
        <f>SUM('Housing Benefit'!BL16,'Housing Benefit'!BL17,'Housing Benefit'!BL19,'Housing Benefit'!BL20,'Housing Benefit'!BL22)</f>
        <v>2818.731593208101</v>
      </c>
      <c r="BM69" s="33">
        <f>SUM('Housing Benefit'!BM16,'Housing Benefit'!BM17,'Housing Benefit'!BM19,'Housing Benefit'!BM20,'Housing Benefit'!BM22)</f>
        <v>3647.6743165754906</v>
      </c>
      <c r="BN69" s="33">
        <f>SUM('Housing Benefit'!BN16,'Housing Benefit'!BN17,'Housing Benefit'!BN19,'Housing Benefit'!BN20,'Housing Benefit'!BN22)</f>
        <v>4498.9811767903993</v>
      </c>
      <c r="BO69" s="33">
        <f>SUM('Housing Benefit'!BO16,'Housing Benefit'!BO17,'Housing Benefit'!BO19,'Housing Benefit'!BO20,'Housing Benefit'!BO22)</f>
        <v>5198.4137954447706</v>
      </c>
      <c r="BP69" s="33">
        <f>SUM('Housing Benefit'!BP16,'Housing Benefit'!BP17,'Housing Benefit'!BP19,'Housing Benefit'!BP20,'Housing Benefit'!BP22)</f>
        <v>5744.5212415248243</v>
      </c>
      <c r="BQ69" s="33">
        <f>SUM('Housing Benefit'!BQ16,'Housing Benefit'!BQ17,'Housing Benefit'!BQ19,'Housing Benefit'!BQ20,'Housing Benefit'!BQ22)</f>
        <v>6338.2255464769451</v>
      </c>
      <c r="BR69" s="33">
        <f>SUM('Housing Benefit'!BR16,'Housing Benefit'!BR17,'Housing Benefit'!BR19,'Housing Benefit'!BR20,'Housing Benefit'!BR22)</f>
        <v>6846.2200816116829</v>
      </c>
      <c r="BS69" s="33">
        <f>SUM('Housing Benefit'!BS16,'Housing Benefit'!BS17,'Housing Benefit'!BS19,'Housing Benefit'!BS20,'Housing Benefit'!BS22)</f>
        <v>7167.9706613600993</v>
      </c>
      <c r="BT69" s="33">
        <f>SUM('Housing Benefit'!BT16,'Housing Benefit'!BT17,'Housing Benefit'!BT19,'Housing Benefit'!BT20,'Housing Benefit'!BT22)</f>
        <v>7478.1759818666078</v>
      </c>
      <c r="BU69" s="33">
        <f>SUM('Housing Benefit'!BU16,'Housing Benefit'!BU17,'Housing Benefit'!BU19,'Housing Benefit'!BU20,'Housing Benefit'!BU22)</f>
        <v>7707.0684101238458</v>
      </c>
      <c r="BV69" s="33">
        <f>SUM('Housing Benefit'!BV16,'Housing Benefit'!BV17,'Housing Benefit'!BV19,'Housing Benefit'!BV20,'Housing Benefit'!BV22)</f>
        <v>7906.2758244520746</v>
      </c>
      <c r="BW69" s="33">
        <f>SUM('Housing Benefit'!BW16,'Housing Benefit'!BW17,'Housing Benefit'!BW19,'Housing Benefit'!BW20,'Housing Benefit'!BW22)</f>
        <v>7988.6873267666542</v>
      </c>
    </row>
    <row r="70" spans="2:75" s="15" customFormat="1" ht="26.1" customHeight="1" x14ac:dyDescent="0.2">
      <c r="B70" s="43" t="s">
        <v>266</v>
      </c>
      <c r="AH70" s="31">
        <f>'Housing Benefit'!AH23</f>
        <v>320.9395900106818</v>
      </c>
      <c r="AI70" s="31">
        <f>'Housing Benefit'!AI23</f>
        <v>352.75813604081998</v>
      </c>
      <c r="AJ70" s="31">
        <f>'Housing Benefit'!AJ23</f>
        <v>455.35323341022615</v>
      </c>
      <c r="AK70" s="31">
        <f>'Housing Benefit'!AK23</f>
        <v>736.40552867942881</v>
      </c>
      <c r="AL70" s="31">
        <f>'Housing Benefit'!AL23</f>
        <v>946.35929177961918</v>
      </c>
      <c r="AM70" s="31">
        <f>'Housing Benefit'!AM23</f>
        <v>1119.0866247744702</v>
      </c>
      <c r="AN70" s="31">
        <f>'Housing Benefit'!AN23</f>
        <v>1260.4022225303984</v>
      </c>
      <c r="AO70" s="31">
        <f>'Housing Benefit'!AO23</f>
        <v>1413.4558865030046</v>
      </c>
      <c r="AP70" s="31">
        <f>'Housing Benefit'!AP23</f>
        <v>1518.3915054319073</v>
      </c>
      <c r="AQ70" s="31">
        <f>'Housing Benefit'!AQ23</f>
        <v>1572.8116400781266</v>
      </c>
      <c r="AR70" s="31">
        <f>'Housing Benefit'!AR23</f>
        <v>1819.8820000000001</v>
      </c>
      <c r="AS70" s="31">
        <f>'Housing Benefit'!AS23</f>
        <v>2044.9829999999999</v>
      </c>
      <c r="AT70" s="31">
        <f>'Housing Benefit'!AT23</f>
        <v>2323.52</v>
      </c>
      <c r="AU70" s="31">
        <f>'Housing Benefit'!AU23</f>
        <v>2573.1280000000002</v>
      </c>
      <c r="AV70" s="31">
        <f>'Housing Benefit'!AV23</f>
        <v>2807.8249999999998</v>
      </c>
      <c r="AW70" s="31">
        <f>'Housing Benefit'!AW23</f>
        <v>3189.0050000000001</v>
      </c>
      <c r="AX70" s="31">
        <f>'Housing Benefit'!AX23</f>
        <v>3402.2148963971672</v>
      </c>
      <c r="AY70" s="31">
        <f>'Housing Benefit'!AY23</f>
        <v>3614.8473488867526</v>
      </c>
      <c r="AZ70" s="31">
        <f>'Housing Benefit'!AZ23</f>
        <v>3751.9206727282358</v>
      </c>
      <c r="BA70" s="31">
        <f>'Housing Benefit'!BA23</f>
        <v>3788.0146137757624</v>
      </c>
      <c r="BB70" s="31">
        <f>'Housing Benefit'!BB23</f>
        <v>3851.7417929521921</v>
      </c>
      <c r="BC70" s="31">
        <f>'Housing Benefit'!BC23</f>
        <v>3997.2728888889624</v>
      </c>
      <c r="BD70" s="31">
        <f>'Housing Benefit'!BD23</f>
        <v>4207.3417317175063</v>
      </c>
      <c r="BE70" s="31">
        <f>'Housing Benefit'!BE23</f>
        <v>4458.6120397296809</v>
      </c>
      <c r="BF70" s="31">
        <f>'Housing Benefit'!BF23</f>
        <v>4782.8062827579006</v>
      </c>
      <c r="BG70" s="31">
        <f>'Housing Benefit'!BG23</f>
        <v>4439.9426964228405</v>
      </c>
      <c r="BH70" s="31">
        <f>'Housing Benefit'!BH23</f>
        <v>4548.4601171225586</v>
      </c>
      <c r="BI70" s="31">
        <f>'Housing Benefit'!BI23</f>
        <v>4563.9384927414358</v>
      </c>
      <c r="BJ70" s="31">
        <f>'Housing Benefit'!BJ23</f>
        <v>4861.4789099542368</v>
      </c>
      <c r="BK70" s="31">
        <f>'Housing Benefit'!BK23</f>
        <v>4923.6027084858815</v>
      </c>
      <c r="BL70" s="31">
        <f>'Housing Benefit'!BL23</f>
        <v>5503.9442212258709</v>
      </c>
      <c r="BM70" s="31">
        <f>'Housing Benefit'!BM23</f>
        <v>5762.4397376097304</v>
      </c>
      <c r="BN70" s="31">
        <f>'Housing Benefit'!BN23</f>
        <v>5948.9797621593234</v>
      </c>
      <c r="BO70" s="31">
        <f>'Housing Benefit'!BO23</f>
        <v>6241.622946717006</v>
      </c>
      <c r="BP70" s="31">
        <f>'Housing Benefit'!BP23</f>
        <v>6423.9874464193481</v>
      </c>
      <c r="BQ70" s="31">
        <f>'Housing Benefit'!BQ23</f>
        <v>6541.9094550566233</v>
      </c>
      <c r="BR70" s="31">
        <f>'Housing Benefit'!BR23</f>
        <v>6578.7999586507394</v>
      </c>
      <c r="BS70" s="31">
        <f>'Housing Benefit'!BS23</f>
        <v>6506.7489093860595</v>
      </c>
      <c r="BT70" s="31">
        <f>'Housing Benefit'!BT23</f>
        <v>6343.2992590806007</v>
      </c>
      <c r="BU70" s="31">
        <f>'Housing Benefit'!BU23</f>
        <v>6145.8073563227599</v>
      </c>
      <c r="BV70" s="31">
        <f>'Housing Benefit'!BV23</f>
        <v>5945.9290609798791</v>
      </c>
      <c r="BW70" s="31">
        <f>'Housing Benefit'!BW23</f>
        <v>5840.3586127252138</v>
      </c>
    </row>
    <row r="71" spans="2:75" s="15" customFormat="1" ht="12.95" customHeight="1" x14ac:dyDescent="0.2">
      <c r="B71" s="43" t="s">
        <v>243</v>
      </c>
      <c r="AH71" s="31">
        <f>'Housing Benefit'!AH24</f>
        <v>400.06040998931815</v>
      </c>
      <c r="AI71" s="31">
        <f>'Housing Benefit'!AI24</f>
        <v>440.24186395917997</v>
      </c>
      <c r="AJ71" s="31">
        <f>'Housing Benefit'!AJ24</f>
        <v>568.64676658977396</v>
      </c>
      <c r="AK71" s="31">
        <f>'Housing Benefit'!AK24</f>
        <v>919.19447132057121</v>
      </c>
      <c r="AL71" s="31">
        <f>'Housing Benefit'!AL24</f>
        <v>1181.6407082203809</v>
      </c>
      <c r="AM71" s="31">
        <f>'Housing Benefit'!AM24</f>
        <v>1396.9133752255298</v>
      </c>
      <c r="AN71" s="31">
        <f>'Housing Benefit'!AN24</f>
        <v>1572.5977774696016</v>
      </c>
      <c r="AO71" s="31">
        <f>'Housing Benefit'!AO24</f>
        <v>1763.5441134969951</v>
      </c>
      <c r="AP71" s="31">
        <f>'Housing Benefit'!AP24</f>
        <v>1896.6084945680932</v>
      </c>
      <c r="AQ71" s="31">
        <f>'Housing Benefit'!AQ24</f>
        <v>1963.1883599218736</v>
      </c>
      <c r="AR71" s="31">
        <f>'Housing Benefit'!AR24</f>
        <v>1903.5669999999996</v>
      </c>
      <c r="AS71" s="31">
        <f>'Housing Benefit'!AS24</f>
        <v>2187.5540000000001</v>
      </c>
      <c r="AT71" s="31">
        <f>'Housing Benefit'!AT24</f>
        <v>2771.8209999999999</v>
      </c>
      <c r="AU71" s="31">
        <f>'Housing Benefit'!AU24</f>
        <v>3785.5240000000008</v>
      </c>
      <c r="AV71" s="31">
        <f>'Housing Benefit'!AV24</f>
        <v>5004.2709999999997</v>
      </c>
      <c r="AW71" s="31">
        <f>'Housing Benefit'!AW24</f>
        <v>6027.8400000000011</v>
      </c>
      <c r="AX71" s="31">
        <f>'Housing Benefit'!AX24</f>
        <v>6701.0210236028324</v>
      </c>
      <c r="AY71" s="31">
        <f>'Housing Benefit'!AY24</f>
        <v>7259.8193451132465</v>
      </c>
      <c r="AZ71" s="31">
        <f>'Housing Benefit'!AZ24</f>
        <v>7627.8412922717607</v>
      </c>
      <c r="BA71" s="31">
        <f>'Housing Benefit'!BA24</f>
        <v>7388.3815092242394</v>
      </c>
      <c r="BB71" s="31">
        <f>'Housing Benefit'!BB24</f>
        <v>7213.0624270478074</v>
      </c>
      <c r="BC71" s="31">
        <f>'Housing Benefit'!BC24</f>
        <v>7066.8309277856351</v>
      </c>
      <c r="BD71" s="31">
        <f>'Housing Benefit'!BD24</f>
        <v>6955.0272430824934</v>
      </c>
      <c r="BE71" s="31">
        <f>'Housing Benefit'!BE24</f>
        <v>7130.0830912703177</v>
      </c>
      <c r="BF71" s="31">
        <f>'Housing Benefit'!BF24</f>
        <v>7853.4141332420995</v>
      </c>
      <c r="BG71" s="31">
        <f>'Housing Benefit'!BG24</f>
        <v>7907.4304242871603</v>
      </c>
      <c r="BH71" s="31">
        <f>'Housing Benefit'!BH24</f>
        <v>8609.1099443174389</v>
      </c>
      <c r="BI71" s="31">
        <f>'Housing Benefit'!BI24</f>
        <v>9364.2666422585644</v>
      </c>
      <c r="BJ71" s="31">
        <f>'Housing Benefit'!BJ24</f>
        <v>9979.0686760457666</v>
      </c>
      <c r="BK71" s="31">
        <f>'Housing Benefit'!BK24</f>
        <v>10808.197886514117</v>
      </c>
      <c r="BL71" s="31">
        <f>'Housing Benefit'!BL24</f>
        <v>11599.496940774132</v>
      </c>
      <c r="BM71" s="31">
        <f>'Housing Benefit'!BM24</f>
        <v>14226.791440390265</v>
      </c>
      <c r="BN71" s="31">
        <f>'Housing Benefit'!BN24</f>
        <v>15478.01053884067</v>
      </c>
      <c r="BO71" s="31">
        <f>'Housing Benefit'!BO24</f>
        <v>16578.667176283001</v>
      </c>
      <c r="BP71" s="31">
        <f>'Housing Benefit'!BP24</f>
        <v>17467.696418580661</v>
      </c>
      <c r="BQ71" s="31">
        <f>'Housing Benefit'!BQ24</f>
        <v>17635.123288943378</v>
      </c>
      <c r="BR71" s="31">
        <f>'Housing Benefit'!BR24</f>
        <v>17935.939623282924</v>
      </c>
      <c r="BS71" s="31">
        <f>'Housing Benefit'!BS24</f>
        <v>18434.227213246086</v>
      </c>
      <c r="BT71" s="31">
        <f>'Housing Benefit'!BT24</f>
        <v>18953.020856456245</v>
      </c>
      <c r="BU71" s="31">
        <f>'Housing Benefit'!BU24</f>
        <v>19642.189351093588</v>
      </c>
      <c r="BV71" s="31">
        <f>'Housing Benefit'!BV24</f>
        <v>20434.659976299437</v>
      </c>
      <c r="BW71" s="31">
        <f>'Housing Benefit'!BW24</f>
        <v>20960.466917229478</v>
      </c>
    </row>
    <row r="72" spans="2:75" s="38" customFormat="1" x14ac:dyDescent="0.2">
      <c r="B72" s="49" t="s">
        <v>267</v>
      </c>
      <c r="AH72" s="39">
        <f t="shared" ref="AH72:BL72" si="16">SUM(AH70:AH71)</f>
        <v>721</v>
      </c>
      <c r="AI72" s="39">
        <f t="shared" si="16"/>
        <v>793</v>
      </c>
      <c r="AJ72" s="39">
        <f t="shared" si="16"/>
        <v>1024</v>
      </c>
      <c r="AK72" s="39">
        <f t="shared" si="16"/>
        <v>1655.6</v>
      </c>
      <c r="AL72" s="39">
        <f t="shared" si="16"/>
        <v>2128</v>
      </c>
      <c r="AM72" s="39">
        <f t="shared" si="16"/>
        <v>2516</v>
      </c>
      <c r="AN72" s="39">
        <f t="shared" si="16"/>
        <v>2833</v>
      </c>
      <c r="AO72" s="39">
        <f t="shared" si="16"/>
        <v>3177</v>
      </c>
      <c r="AP72" s="39">
        <f t="shared" si="16"/>
        <v>3415.0000000000005</v>
      </c>
      <c r="AQ72" s="39">
        <f t="shared" si="16"/>
        <v>3536</v>
      </c>
      <c r="AR72" s="39">
        <f t="shared" si="16"/>
        <v>3723.4489999999996</v>
      </c>
      <c r="AS72" s="39">
        <f t="shared" si="16"/>
        <v>4232.5370000000003</v>
      </c>
      <c r="AT72" s="39">
        <f t="shared" si="16"/>
        <v>5095.3410000000003</v>
      </c>
      <c r="AU72" s="39">
        <f t="shared" si="16"/>
        <v>6358.652000000001</v>
      </c>
      <c r="AV72" s="39">
        <f t="shared" si="16"/>
        <v>7812.0959999999995</v>
      </c>
      <c r="AW72" s="39">
        <f t="shared" si="16"/>
        <v>9216.8450000000012</v>
      </c>
      <c r="AX72" s="39">
        <f t="shared" si="16"/>
        <v>10103.235919999999</v>
      </c>
      <c r="AY72" s="39">
        <f t="shared" si="16"/>
        <v>10874.666694</v>
      </c>
      <c r="AZ72" s="39">
        <f t="shared" si="16"/>
        <v>11379.761964999996</v>
      </c>
      <c r="BA72" s="39">
        <f t="shared" si="16"/>
        <v>11176.396123000002</v>
      </c>
      <c r="BB72" s="39">
        <f t="shared" si="16"/>
        <v>11064.80422</v>
      </c>
      <c r="BC72" s="39">
        <f t="shared" si="16"/>
        <v>11064.103816674597</v>
      </c>
      <c r="BD72" s="39">
        <f t="shared" si="16"/>
        <v>11162.3689748</v>
      </c>
      <c r="BE72" s="39">
        <f t="shared" si="16"/>
        <v>11588.695130999999</v>
      </c>
      <c r="BF72" s="39">
        <f t="shared" si="16"/>
        <v>12636.220416</v>
      </c>
      <c r="BG72" s="39">
        <f t="shared" si="16"/>
        <v>12347.373120710001</v>
      </c>
      <c r="BH72" s="39">
        <f t="shared" si="16"/>
        <v>13157.570061439998</v>
      </c>
      <c r="BI72" s="39">
        <f t="shared" si="16"/>
        <v>13928.205135</v>
      </c>
      <c r="BJ72" s="39">
        <f t="shared" si="16"/>
        <v>14840.547586000004</v>
      </c>
      <c r="BK72" s="39">
        <f t="shared" si="16"/>
        <v>15731.800594999999</v>
      </c>
      <c r="BL72" s="39">
        <f t="shared" si="16"/>
        <v>17103.441162000003</v>
      </c>
      <c r="BM72" s="39">
        <f>BM71+BM65</f>
        <v>19351.801344022359</v>
      </c>
      <c r="BN72" s="39">
        <f t="shared" ref="BN72:BV72" si="17">BN71+BN70</f>
        <v>21426.990300999994</v>
      </c>
      <c r="BO72" s="39">
        <f t="shared" si="17"/>
        <v>22820.290123000006</v>
      </c>
      <c r="BP72" s="39">
        <f t="shared" si="17"/>
        <v>23891.68386500001</v>
      </c>
      <c r="BQ72" s="39">
        <f t="shared" si="17"/>
        <v>24177.032744</v>
      </c>
      <c r="BR72" s="39">
        <f t="shared" si="17"/>
        <v>24514.739581933663</v>
      </c>
      <c r="BS72" s="39">
        <f t="shared" si="17"/>
        <v>24940.976122632146</v>
      </c>
      <c r="BT72" s="39">
        <f t="shared" si="17"/>
        <v>25296.320115536844</v>
      </c>
      <c r="BU72" s="39">
        <f t="shared" si="17"/>
        <v>25787.996707416347</v>
      </c>
      <c r="BV72" s="39">
        <f t="shared" si="17"/>
        <v>26380.589037279315</v>
      </c>
      <c r="BW72" s="39">
        <f>BW71+BW70</f>
        <v>26800.825529954691</v>
      </c>
    </row>
    <row r="73" spans="2:75" s="15" customFormat="1" ht="26.1" customHeight="1" x14ac:dyDescent="0.2">
      <c r="B73" s="58" t="s">
        <v>219</v>
      </c>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row>
    <row r="74" spans="2:75" s="15" customFormat="1" ht="12.95" customHeight="1" x14ac:dyDescent="0.2">
      <c r="B74" s="56" t="s">
        <v>134</v>
      </c>
      <c r="AH74" s="31">
        <f>'Table 1a'!AH18</f>
        <v>0</v>
      </c>
      <c r="AI74" s="31">
        <f>'Table 1a'!AI18</f>
        <v>0</v>
      </c>
      <c r="AJ74" s="31">
        <f>'Table 1a'!AJ18</f>
        <v>0</v>
      </c>
      <c r="AK74" s="31">
        <f>'Table 1a'!AK18</f>
        <v>0</v>
      </c>
      <c r="AL74" s="31">
        <f>'Table 1a'!AL18</f>
        <v>0</v>
      </c>
      <c r="AM74" s="31">
        <f>'Table 1a'!AM18</f>
        <v>0</v>
      </c>
      <c r="AN74" s="31">
        <f>'Table 1a'!AN18</f>
        <v>0</v>
      </c>
      <c r="AO74" s="31">
        <f>'Table 1a'!AO18</f>
        <v>0</v>
      </c>
      <c r="AP74" s="31">
        <f>'Table 1a'!AP18</f>
        <v>0</v>
      </c>
      <c r="AQ74" s="31">
        <f>'Table 1a'!AQ18</f>
        <v>0</v>
      </c>
      <c r="AR74" s="31">
        <f>'Table 1a'!AR18</f>
        <v>0</v>
      </c>
      <c r="AS74" s="31">
        <f>'Table 1a'!AS18</f>
        <v>0</v>
      </c>
      <c r="AT74" s="31">
        <f>'Table 1a'!AT18</f>
        <v>0</v>
      </c>
      <c r="AU74" s="31">
        <f>'Table 1a'!AU18</f>
        <v>0</v>
      </c>
      <c r="AV74" s="31">
        <f>'Table 1a'!AV18</f>
        <v>0</v>
      </c>
      <c r="AW74" s="31">
        <f>'Table 1a'!AW18</f>
        <v>0</v>
      </c>
      <c r="AX74" s="31">
        <f>'Table 1a'!AX18</f>
        <v>0</v>
      </c>
      <c r="AY74" s="31">
        <f>'Table 1a'!AY18</f>
        <v>0</v>
      </c>
      <c r="AZ74" s="31">
        <f>'Table 1a'!AZ18</f>
        <v>0</v>
      </c>
      <c r="BA74" s="31">
        <f>'Table 1a'!BA18</f>
        <v>0</v>
      </c>
      <c r="BB74" s="31">
        <f>'Table 1a'!BB18</f>
        <v>0</v>
      </c>
      <c r="BC74" s="31">
        <f>'Table 1a'!BC18</f>
        <v>0</v>
      </c>
      <c r="BD74" s="31">
        <f>'Table 1a'!BD18</f>
        <v>0</v>
      </c>
      <c r="BE74" s="31">
        <f>'Table 1a'!BE18</f>
        <v>6.8540000000000001</v>
      </c>
      <c r="BF74" s="31">
        <f>'Table 1a'!BF18</f>
        <v>13.107519600000002</v>
      </c>
      <c r="BG74" s="31">
        <f>'Table 1a'!BG18</f>
        <v>14.986460219999998</v>
      </c>
      <c r="BH74" s="31">
        <f>'Table 1a'!BH18</f>
        <v>16.622024122071426</v>
      </c>
      <c r="BI74" s="31">
        <f>'Table 1a'!BI18</f>
        <v>17.693564299999998</v>
      </c>
      <c r="BJ74" s="31">
        <f>'Table 1a'!BJ18</f>
        <v>19.498030839999998</v>
      </c>
      <c r="BK74" s="31">
        <f>'Table 1a'!BK18</f>
        <v>20.507303</v>
      </c>
      <c r="BL74" s="31">
        <f>'Table 1a'!BL18</f>
        <v>21.180479929999997</v>
      </c>
      <c r="BM74" s="31">
        <f>'Table 1a'!BM18</f>
        <v>21.798681950000002</v>
      </c>
      <c r="BN74" s="31">
        <f>'Table 1a'!BN18</f>
        <v>21.362664119999998</v>
      </c>
      <c r="BO74" s="31">
        <f>'Table 1a'!BO18</f>
        <v>22.339751259999996</v>
      </c>
      <c r="BP74" s="31">
        <f>'Table 1a'!BP18</f>
        <v>56.572572000000001</v>
      </c>
      <c r="BQ74" s="31">
        <f>'Table 1a'!BQ18</f>
        <v>176.393889</v>
      </c>
      <c r="BR74" s="31">
        <f>'Table 1a'!BR18</f>
        <v>165</v>
      </c>
      <c r="BS74" s="31">
        <f>'Table 1a'!BS18</f>
        <v>125</v>
      </c>
      <c r="BT74" s="31">
        <f>'Table 1a'!BT18</f>
        <v>85</v>
      </c>
      <c r="BU74" s="31">
        <f>'Table 1a'!BU18</f>
        <v>90</v>
      </c>
      <c r="BV74" s="31">
        <f>'Table 1a'!BV18</f>
        <v>90</v>
      </c>
      <c r="BW74" s="31">
        <f>'Table 1a'!BW18</f>
        <v>90</v>
      </c>
    </row>
    <row r="75" spans="2:75" s="15" customFormat="1" ht="12.95" customHeight="1" x14ac:dyDescent="0.2">
      <c r="B75" s="56" t="s">
        <v>146</v>
      </c>
      <c r="AH75" s="31">
        <f>'Table 1a'!AH33</f>
        <v>0</v>
      </c>
      <c r="AI75" s="31">
        <f>'Table 1a'!AI33</f>
        <v>0</v>
      </c>
      <c r="AJ75" s="31">
        <f>'Table 1a'!AJ33</f>
        <v>0</v>
      </c>
      <c r="AK75" s="31">
        <f>'Table 1a'!AK33</f>
        <v>0</v>
      </c>
      <c r="AL75" s="31">
        <f>'Table 1a'!AL33</f>
        <v>0</v>
      </c>
      <c r="AM75" s="31">
        <f>'Table 1a'!AM33</f>
        <v>0</v>
      </c>
      <c r="AN75" s="31">
        <f>'Table 1a'!AN33</f>
        <v>0</v>
      </c>
      <c r="AO75" s="31">
        <f>'Table 1a'!AO33</f>
        <v>0</v>
      </c>
      <c r="AP75" s="31">
        <f>'Table 1a'!AP33</f>
        <v>0</v>
      </c>
      <c r="AQ75" s="31">
        <f>'Table 1a'!AQ33</f>
        <v>0</v>
      </c>
      <c r="AR75" s="31">
        <f>'Table 1a'!AR33</f>
        <v>1.2749999999999999</v>
      </c>
      <c r="AS75" s="31">
        <f>'Table 1a'!AS33</f>
        <v>10.731</v>
      </c>
      <c r="AT75" s="31">
        <f>'Table 1a'!AT33</f>
        <v>24.417000000000002</v>
      </c>
      <c r="AU75" s="31">
        <f>'Table 1a'!AU33</f>
        <v>45.9</v>
      </c>
      <c r="AV75" s="31">
        <f>'Table 1a'!AV33</f>
        <v>86.460999999999999</v>
      </c>
      <c r="AW75" s="31">
        <f>'Table 1a'!AW33</f>
        <v>112.84399999999999</v>
      </c>
      <c r="AX75" s="31">
        <f>'Table 1a'!AX33</f>
        <v>101.313</v>
      </c>
      <c r="AY75" s="31">
        <f>'Table 1a'!AY33</f>
        <v>104.523</v>
      </c>
      <c r="AZ75" s="31">
        <f>'Table 1a'!AZ33</f>
        <v>109.417</v>
      </c>
      <c r="BA75" s="31">
        <f>'Table 1a'!BA33</f>
        <v>107.491</v>
      </c>
      <c r="BB75" s="31">
        <f>'Table 1a'!BB33</f>
        <v>112.054</v>
      </c>
      <c r="BC75" s="31">
        <f>'Table 1a'!BC33</f>
        <v>125.285</v>
      </c>
      <c r="BD75" s="31">
        <f>'Table 1a'!BD33</f>
        <v>132.35599999999999</v>
      </c>
      <c r="BE75" s="31">
        <f>'Table 1a'!BE33</f>
        <v>148.73699999999999</v>
      </c>
      <c r="BF75" s="31">
        <f>'Table 1a'!BF33</f>
        <v>168.34100000000001</v>
      </c>
      <c r="BG75" s="31">
        <f>'Table 1a'!BG33</f>
        <v>189.08099999999999</v>
      </c>
      <c r="BH75" s="31">
        <f>'Table 1a'!BH33</f>
        <v>209.41499999999999</v>
      </c>
      <c r="BI75" s="31">
        <f>'Table 1a'!BI33</f>
        <v>231.1134238570055</v>
      </c>
      <c r="BJ75" s="31">
        <f>'Table 1a'!BJ33</f>
        <v>259.31581324546704</v>
      </c>
      <c r="BK75" s="31">
        <f>'Table 1a'!BK33</f>
        <v>296.238</v>
      </c>
      <c r="BL75" s="31">
        <f>'Table 1a'!BL33</f>
        <v>324.96100000000001</v>
      </c>
      <c r="BM75" s="31">
        <f>'Table 1a'!BM33</f>
        <v>341.1</v>
      </c>
      <c r="BN75" s="31">
        <f>'Table 1a'!BN33</f>
        <v>349.83600000000001</v>
      </c>
      <c r="BO75" s="31">
        <f>'Table 1a'!BO33</f>
        <v>325.97800000000001</v>
      </c>
      <c r="BP75" s="31">
        <f>'Table 1a'!BP33</f>
        <v>304.01600000000002</v>
      </c>
      <c r="BQ75" s="31">
        <f>'Table 1a'!BQ33</f>
        <v>285.58</v>
      </c>
      <c r="BR75" s="31">
        <f>'Table 1a'!BR33</f>
        <v>0</v>
      </c>
      <c r="BS75" s="31">
        <f>'Table 1a'!BS33</f>
        <v>0</v>
      </c>
      <c r="BT75" s="31">
        <f>'Table 1a'!BT33</f>
        <v>0</v>
      </c>
      <c r="BU75" s="31">
        <f>'Table 1a'!BU33</f>
        <v>0</v>
      </c>
      <c r="BV75" s="31">
        <f>'Table 1a'!BV33</f>
        <v>0</v>
      </c>
      <c r="BW75" s="31">
        <f>'Table 1a'!BW33</f>
        <v>0</v>
      </c>
    </row>
    <row r="76" spans="2:75" s="15" customFormat="1" ht="12.95" customHeight="1" x14ac:dyDescent="0.2">
      <c r="B76" s="56" t="s">
        <v>17</v>
      </c>
      <c r="AH76" s="31">
        <f>'Table 1a'!AH58</f>
        <v>0</v>
      </c>
      <c r="AI76" s="31">
        <f>'Table 1a'!AI58</f>
        <v>0</v>
      </c>
      <c r="AJ76" s="31">
        <f>'Table 1a'!AJ58</f>
        <v>0</v>
      </c>
      <c r="AK76" s="31">
        <f>'Table 1a'!AK58</f>
        <v>0</v>
      </c>
      <c r="AL76" s="31">
        <f>'Table 1a'!AL58</f>
        <v>0</v>
      </c>
      <c r="AM76" s="31">
        <f>'Table 1a'!AM58</f>
        <v>0</v>
      </c>
      <c r="AN76" s="31">
        <f>'Table 1a'!AN58</f>
        <v>0</v>
      </c>
      <c r="AO76" s="31">
        <f>'Table 1a'!AO58</f>
        <v>0</v>
      </c>
      <c r="AP76" s="31">
        <f>'Table 1a'!AP58</f>
        <v>0</v>
      </c>
      <c r="AQ76" s="31">
        <f>'Table 1a'!AQ58</f>
        <v>0</v>
      </c>
      <c r="AR76" s="31">
        <f>'Table 1a'!AR58</f>
        <v>118</v>
      </c>
      <c r="AS76" s="31">
        <f>'Table 1a'!AS58</f>
        <v>93</v>
      </c>
      <c r="AT76" s="31">
        <f>'Table 1a'!AT58</f>
        <v>98.4</v>
      </c>
      <c r="AU76" s="31">
        <f>'Table 1a'!AU58</f>
        <v>126.66799999999999</v>
      </c>
      <c r="AV76" s="31">
        <f>'Table 1a'!AV58</f>
        <v>127.428</v>
      </c>
      <c r="AW76" s="31">
        <f>'Table 1a'!AW58</f>
        <v>139.703</v>
      </c>
      <c r="AX76" s="31">
        <f>'Table 1a'!AX58</f>
        <v>134.45699999999999</v>
      </c>
      <c r="AY76" s="31">
        <f>'Table 1a'!AY58</f>
        <v>137.58500000000001</v>
      </c>
      <c r="AZ76" s="31">
        <f>'Table 1a'!AZ58</f>
        <v>134.505</v>
      </c>
      <c r="BA76" s="31">
        <f>'Table 1a'!BA58</f>
        <v>128.536</v>
      </c>
      <c r="BB76" s="31">
        <f>'Table 1a'!BB58</f>
        <v>142.53099999999998</v>
      </c>
      <c r="BC76" s="31">
        <f>'Table 1a'!BC58</f>
        <v>129.44200000000001</v>
      </c>
      <c r="BD76" s="31">
        <f>'Table 1a'!BD58</f>
        <v>126.22099999999999</v>
      </c>
      <c r="BE76" s="31">
        <f>'Table 1a'!BE58</f>
        <v>136</v>
      </c>
      <c r="BF76" s="31">
        <f>'Table 1a'!BF58</f>
        <v>135.53100000000001</v>
      </c>
      <c r="BG76" s="31">
        <f>'Table 1a'!BG58</f>
        <v>154.86799999999999</v>
      </c>
      <c r="BH76" s="31">
        <f>'Table 1a'!BH58</f>
        <v>160.81200000000001</v>
      </c>
      <c r="BI76" s="31">
        <f>'Table 1a'!BI58</f>
        <v>190.72200000000001</v>
      </c>
      <c r="BJ76" s="31">
        <f>'Table 1a'!BJ58</f>
        <v>272.476</v>
      </c>
      <c r="BK76" s="31">
        <f>'Table 1a'!BK58</f>
        <v>234.56</v>
      </c>
      <c r="BL76" s="31">
        <f>'Table 1a'!BL58</f>
        <v>217.55500000000001</v>
      </c>
      <c r="BM76" s="31">
        <f>'Table 1a'!BM58</f>
        <v>270.00200000000001</v>
      </c>
      <c r="BN76" s="31">
        <f>'Table 1a'!BN58</f>
        <v>273.28648482000006</v>
      </c>
      <c r="BO76" s="31">
        <f>'Table 1a'!BO58</f>
        <v>126.68199999999999</v>
      </c>
      <c r="BP76" s="31">
        <f>'Table 1a'!BP58</f>
        <v>96.879000000000005</v>
      </c>
      <c r="BQ76" s="31">
        <f>'Table 1a'!BQ58</f>
        <v>-127.05600000000001</v>
      </c>
      <c r="BR76" s="31">
        <f>'Table 1a'!BR58</f>
        <v>-113.5971406024988</v>
      </c>
      <c r="BS76" s="31">
        <f>'Table 1a'!BS58</f>
        <v>0</v>
      </c>
      <c r="BT76" s="31">
        <f>'Table 1a'!BT58</f>
        <v>0</v>
      </c>
      <c r="BU76" s="31">
        <f>'Table 1a'!BU58</f>
        <v>0</v>
      </c>
      <c r="BV76" s="31">
        <f>'Table 1a'!BV58</f>
        <v>0</v>
      </c>
      <c r="BW76" s="31">
        <f>'Table 1a'!BW58</f>
        <v>0</v>
      </c>
    </row>
    <row r="77" spans="2:75" s="15" customFormat="1" ht="12.95" customHeight="1" x14ac:dyDescent="0.2">
      <c r="B77" s="36" t="s">
        <v>268</v>
      </c>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f>'Table 2a'!BJ111</f>
        <v>19.951376999999997</v>
      </c>
      <c r="BK77" s="31">
        <f>'Table 2a'!BK111</f>
        <v>17.527673000000004</v>
      </c>
      <c r="BL77" s="31">
        <f>'Table 2a'!BL111</f>
        <v>14.842842999999998</v>
      </c>
      <c r="BM77" s="31">
        <f>'Table 2a'!BM111</f>
        <v>15.344812999999997</v>
      </c>
      <c r="BN77" s="31">
        <f>'Table 2a'!BN111</f>
        <v>15.454585269990007</v>
      </c>
      <c r="BO77" s="31">
        <f>'Table 2a'!BO111</f>
        <v>9.8689252387300055</v>
      </c>
      <c r="BP77" s="31">
        <f>'Table 2a'!BP111</f>
        <v>8.0439209999999992</v>
      </c>
      <c r="BQ77" s="31">
        <f>'Table 2a'!BQ111</f>
        <v>-2.255919</v>
      </c>
      <c r="BR77" s="31">
        <f>'Table 2a'!BR111</f>
        <v>-2.7040316847391863</v>
      </c>
      <c r="BS77" s="31">
        <f>'Table 2a'!BS111</f>
        <v>0</v>
      </c>
      <c r="BT77" s="31">
        <f>'Table 2a'!BT111</f>
        <v>0</v>
      </c>
      <c r="BU77" s="31">
        <f>'Table 2a'!BU111</f>
        <v>0</v>
      </c>
      <c r="BV77" s="31">
        <f>'Table 2a'!BV111</f>
        <v>0</v>
      </c>
      <c r="BW77" s="31">
        <f>'Table 2a'!BW111</f>
        <v>0</v>
      </c>
    </row>
    <row r="78" spans="2:75" s="15" customFormat="1" ht="12.95" customHeight="1" x14ac:dyDescent="0.2">
      <c r="B78" s="36" t="s">
        <v>269</v>
      </c>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f>'Table 2a'!BJ61</f>
        <v>252.52462299999999</v>
      </c>
      <c r="BK78" s="31">
        <f>'Table 2a'!BK61</f>
        <v>217.03232700000001</v>
      </c>
      <c r="BL78" s="31">
        <f>'Table 2a'!BL61</f>
        <v>202.71215699999999</v>
      </c>
      <c r="BM78" s="31">
        <f>'Table 2a'!BM61</f>
        <v>254.65718699999999</v>
      </c>
      <c r="BN78" s="31">
        <f>'Table 2a'!BN61</f>
        <v>257.83189955001012</v>
      </c>
      <c r="BO78" s="31">
        <f>'Table 2a'!BO61</f>
        <v>116.81307476126997</v>
      </c>
      <c r="BP78" s="31">
        <f>'Table 2a'!BP61</f>
        <v>88.835079000000007</v>
      </c>
      <c r="BQ78" s="31">
        <f>'Table 2a'!BQ61</f>
        <v>-124.80008100000001</v>
      </c>
      <c r="BR78" s="31">
        <f>'Table 2a'!BR61</f>
        <v>-110.8931089177596</v>
      </c>
      <c r="BS78" s="31">
        <f>'Table 2a'!BS61</f>
        <v>0</v>
      </c>
      <c r="BT78" s="31">
        <f>'Table 2a'!BT61</f>
        <v>0</v>
      </c>
      <c r="BU78" s="31">
        <f>'Table 2a'!BU61</f>
        <v>0</v>
      </c>
      <c r="BV78" s="31">
        <f>'Table 2a'!BV61</f>
        <v>0</v>
      </c>
      <c r="BW78" s="31">
        <f>'Table 2a'!BW61</f>
        <v>0</v>
      </c>
    </row>
    <row r="79" spans="2:75" s="15" customFormat="1" ht="26.25" customHeight="1" x14ac:dyDescent="0.2">
      <c r="B79" s="145" t="s">
        <v>270</v>
      </c>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f>'Table 2a'!BQ67</f>
        <v>5.8574696600000031</v>
      </c>
      <c r="BR79" s="31">
        <f>'Table 2a'!BR67</f>
        <v>133.05260225008425</v>
      </c>
      <c r="BS79" s="31">
        <f>'Table 2a'!BS67</f>
        <v>0</v>
      </c>
      <c r="BT79" s="31">
        <f>'Table 2a'!BT67</f>
        <v>0</v>
      </c>
      <c r="BU79" s="31">
        <f>'Table 2a'!BU67</f>
        <v>0</v>
      </c>
      <c r="BV79" s="31">
        <f>'Table 2a'!BV67</f>
        <v>0</v>
      </c>
      <c r="BW79" s="31">
        <f>'Table 2a'!BW67</f>
        <v>0</v>
      </c>
    </row>
    <row r="80" spans="2:75" s="15" customFormat="1" x14ac:dyDescent="0.2">
      <c r="B80" s="145" t="s">
        <v>271</v>
      </c>
      <c r="BL80" s="31"/>
      <c r="BM80" s="31"/>
      <c r="BN80" s="31"/>
      <c r="BO80" s="31"/>
      <c r="BP80" s="31"/>
      <c r="BQ80" s="31">
        <f>'Table 2a'!BQ70</f>
        <v>0</v>
      </c>
      <c r="BR80" s="31">
        <f>'Table 2a'!BR70</f>
        <v>0</v>
      </c>
      <c r="BS80" s="31">
        <f>'Table 2a'!BS70</f>
        <v>-16.69325858593534</v>
      </c>
      <c r="BT80" s="31">
        <f>'Table 2a'!BT70</f>
        <v>-99.190068422240159</v>
      </c>
      <c r="BU80" s="31">
        <f>'Table 2a'!BU70</f>
        <v>-54.624523430774843</v>
      </c>
      <c r="BV80" s="31">
        <f>'Table 2a'!BV70</f>
        <v>131.27743831947296</v>
      </c>
      <c r="BW80" s="31">
        <f>'Table 2a'!BW70</f>
        <v>223.89830799405109</v>
      </c>
    </row>
    <row r="81" spans="2:75" s="15" customFormat="1" x14ac:dyDescent="0.2">
      <c r="B81" s="56" t="s">
        <v>180</v>
      </c>
      <c r="AH81" s="31">
        <f>'Table 1a'!AH77</f>
        <v>0</v>
      </c>
      <c r="AI81" s="31">
        <f>'Table 1a'!AI77</f>
        <v>0</v>
      </c>
      <c r="AJ81" s="31">
        <f>'Table 1a'!AJ77</f>
        <v>0</v>
      </c>
      <c r="AK81" s="31">
        <f>'Table 1a'!AK77</f>
        <v>0</v>
      </c>
      <c r="AL81" s="31">
        <f>'Table 1a'!AL77</f>
        <v>0</v>
      </c>
      <c r="AM81" s="31">
        <f>'Table 1a'!AM77</f>
        <v>0</v>
      </c>
      <c r="AN81" s="31">
        <f>'Table 1a'!AN77</f>
        <v>0</v>
      </c>
      <c r="AO81" s="31">
        <f>'Table 1a'!AO77</f>
        <v>0</v>
      </c>
      <c r="AP81" s="31">
        <f>'Table 1a'!AP77</f>
        <v>0</v>
      </c>
      <c r="AQ81" s="31">
        <f>'Table 1a'!AQ77</f>
        <v>0</v>
      </c>
      <c r="AR81" s="31">
        <f>'Table 1a'!AR77</f>
        <v>33.869999999999997</v>
      </c>
      <c r="AS81" s="31">
        <f>'Table 1a'!AS77</f>
        <v>25.613</v>
      </c>
      <c r="AT81" s="31">
        <f>'Table 1a'!AT77</f>
        <v>10.731</v>
      </c>
      <c r="AU81" s="31">
        <f>'Table 1a'!AU77</f>
        <v>4.2610000000000001</v>
      </c>
      <c r="AV81" s="31">
        <f>'Table 1a'!AV77</f>
        <v>2.2210000000000001</v>
      </c>
      <c r="AW81" s="31">
        <f>'Table 1a'!AW77</f>
        <v>1.3009999999999999</v>
      </c>
      <c r="AX81" s="31">
        <f>'Table 1a'!AX77</f>
        <v>0.84199999999999997</v>
      </c>
      <c r="AY81" s="31">
        <f>'Table 1a'!AY77</f>
        <v>1.5860000000000001</v>
      </c>
      <c r="AZ81" s="31">
        <f>'Table 1a'!AZ77</f>
        <v>0</v>
      </c>
      <c r="BA81" s="31">
        <f>'Table 1a'!BA77</f>
        <v>0.22500000000000001</v>
      </c>
      <c r="BB81" s="31">
        <f>'Table 1a'!BB77</f>
        <v>0.53600000000000003</v>
      </c>
      <c r="BC81" s="31">
        <f>'Table 1a'!BC77</f>
        <v>0.21700000000000003</v>
      </c>
      <c r="BD81" s="31">
        <f>'Table 1a'!BD77</f>
        <v>4.3999999999999997E-2</v>
      </c>
      <c r="BE81" s="31">
        <f>'Table 1a'!BE77</f>
        <v>0.34199999999999997</v>
      </c>
      <c r="BF81" s="31">
        <f>'Table 1a'!BF77</f>
        <v>0.34199999999999997</v>
      </c>
      <c r="BG81" s="31">
        <f>'Table 1a'!BG77</f>
        <v>0.127</v>
      </c>
      <c r="BH81" s="31">
        <f>'Table 1a'!BH77</f>
        <v>8.6999999999999994E-2</v>
      </c>
      <c r="BI81" s="31">
        <f>'Table 1a'!BI77</f>
        <v>0</v>
      </c>
      <c r="BJ81" s="31">
        <f>'Table 1a'!BJ77</f>
        <v>0</v>
      </c>
      <c r="BK81" s="31">
        <f>'Table 1a'!BK77</f>
        <v>0</v>
      </c>
      <c r="BL81" s="31">
        <f>'Table 1a'!BL77</f>
        <v>0</v>
      </c>
      <c r="BM81" s="31">
        <f>'Table 1a'!BM77</f>
        <v>0</v>
      </c>
      <c r="BN81" s="31">
        <f>'Table 1a'!BN77</f>
        <v>0</v>
      </c>
      <c r="BO81" s="31">
        <f>'Table 1a'!BO77</f>
        <v>0</v>
      </c>
      <c r="BP81" s="31">
        <f>'Table 1a'!BP77</f>
        <v>0</v>
      </c>
      <c r="BQ81" s="31">
        <f>'Table 1a'!BQ77</f>
        <v>0</v>
      </c>
      <c r="BR81" s="31">
        <f>'Table 1a'!BR77</f>
        <v>0</v>
      </c>
      <c r="BS81" s="31">
        <f>'Table 1a'!BS77</f>
        <v>0</v>
      </c>
      <c r="BT81" s="31">
        <f>'Table 1a'!BT77</f>
        <v>0</v>
      </c>
      <c r="BU81" s="31">
        <f>'Table 1a'!BU77</f>
        <v>0</v>
      </c>
      <c r="BV81" s="31">
        <f>'Table 1a'!BV77</f>
        <v>0</v>
      </c>
      <c r="BW81" s="31">
        <f>'Table 1a'!BW77</f>
        <v>0</v>
      </c>
    </row>
    <row r="82" spans="2:75" s="15" customFormat="1" ht="26.1" customHeight="1" x14ac:dyDescent="0.2">
      <c r="B82" s="38" t="s">
        <v>272</v>
      </c>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218" t="s">
        <v>95</v>
      </c>
      <c r="BI82" s="31"/>
      <c r="BJ82" s="31"/>
      <c r="BK82" s="31"/>
      <c r="BL82" s="218" t="s">
        <v>95</v>
      </c>
      <c r="BM82" s="31"/>
      <c r="BN82" s="31"/>
      <c r="BO82" s="31"/>
      <c r="BP82" s="31"/>
      <c r="BQ82" s="31"/>
      <c r="BR82" s="31"/>
      <c r="BS82" s="31"/>
      <c r="BT82" s="31"/>
      <c r="BU82" s="31"/>
      <c r="BV82" s="31"/>
      <c r="BW82" s="31"/>
    </row>
    <row r="83" spans="2:75" s="15" customFormat="1" x14ac:dyDescent="0.2">
      <c r="B83" s="43" t="s">
        <v>273</v>
      </c>
      <c r="AH83" s="31">
        <f t="shared" ref="AH83:BU83" si="18">AH6+AH56+AH65+AH77</f>
        <v>1071</v>
      </c>
      <c r="AI83" s="31">
        <f t="shared" si="18"/>
        <v>1194</v>
      </c>
      <c r="AJ83" s="31">
        <f t="shared" si="18"/>
        <v>1476</v>
      </c>
      <c r="AK83" s="31">
        <f t="shared" si="18"/>
        <v>2096.33</v>
      </c>
      <c r="AL83" s="31">
        <f t="shared" si="18"/>
        <v>2419</v>
      </c>
      <c r="AM83" s="31">
        <f t="shared" si="18"/>
        <v>2704</v>
      </c>
      <c r="AN83" s="31">
        <f t="shared" si="18"/>
        <v>3117</v>
      </c>
      <c r="AO83" s="31">
        <f t="shared" si="18"/>
        <v>3515</v>
      </c>
      <c r="AP83" s="31">
        <f t="shared" si="18"/>
        <v>3782</v>
      </c>
      <c r="AQ83" s="31">
        <f t="shared" si="18"/>
        <v>3985</v>
      </c>
      <c r="AR83" s="31">
        <f t="shared" si="18"/>
        <v>4434.1280000000006</v>
      </c>
      <c r="AS83" s="31">
        <f t="shared" si="18"/>
        <v>5031.3342119219333</v>
      </c>
      <c r="AT83" s="31">
        <f t="shared" si="18"/>
        <v>5790.8220000000001</v>
      </c>
      <c r="AU83" s="31">
        <f t="shared" si="18"/>
        <v>6001.4549999999999</v>
      </c>
      <c r="AV83" s="31">
        <f t="shared" si="18"/>
        <v>7260.0259999999998</v>
      </c>
      <c r="AW83" s="31">
        <f t="shared" si="18"/>
        <v>8069.4830000000002</v>
      </c>
      <c r="AX83" s="31">
        <f t="shared" si="18"/>
        <v>8344.4640593971671</v>
      </c>
      <c r="AY83" s="31">
        <f t="shared" si="18"/>
        <v>8494.3502538867524</v>
      </c>
      <c r="AZ83" s="31">
        <f t="shared" si="18"/>
        <v>8602.025694728236</v>
      </c>
      <c r="BA83" s="31">
        <f t="shared" si="18"/>
        <v>8640.5586407757619</v>
      </c>
      <c r="BB83" s="31">
        <f t="shared" si="18"/>
        <v>8595.464433952191</v>
      </c>
      <c r="BC83" s="31">
        <f t="shared" si="18"/>
        <v>8942.0083998374503</v>
      </c>
      <c r="BD83" s="31">
        <f t="shared" si="18"/>
        <v>9531.7037557356707</v>
      </c>
      <c r="BE83" s="31">
        <f t="shared" si="18"/>
        <v>10294.057763499603</v>
      </c>
      <c r="BF83" s="31">
        <f t="shared" si="18"/>
        <v>10697.652014520467</v>
      </c>
      <c r="BG83" s="31">
        <f t="shared" si="18"/>
        <v>10903.644924357332</v>
      </c>
      <c r="BH83" s="73">
        <f t="shared" si="18"/>
        <v>12347.603465567412</v>
      </c>
      <c r="BI83" s="31">
        <f t="shared" si="18"/>
        <v>12833.50964645738</v>
      </c>
      <c r="BJ83" s="31">
        <f t="shared" si="18"/>
        <v>13753.967936590454</v>
      </c>
      <c r="BK83" s="31">
        <f t="shared" si="18"/>
        <v>14354.868818296125</v>
      </c>
      <c r="BL83" s="73">
        <f t="shared" si="18"/>
        <v>14551.956291416833</v>
      </c>
      <c r="BM83" s="31">
        <f t="shared" si="18"/>
        <v>15276.029546354235</v>
      </c>
      <c r="BN83" s="31">
        <f t="shared" si="18"/>
        <v>15523.364488851372</v>
      </c>
      <c r="BO83" s="31">
        <f t="shared" si="18"/>
        <v>15513.122221516003</v>
      </c>
      <c r="BP83" s="31">
        <f t="shared" si="18"/>
        <v>15137.822053105796</v>
      </c>
      <c r="BQ83" s="31">
        <f t="shared" si="18"/>
        <v>12933.425552884391</v>
      </c>
      <c r="BR83" s="31">
        <f t="shared" si="18"/>
        <v>12626.361730172541</v>
      </c>
      <c r="BS83" s="31">
        <f t="shared" si="18"/>
        <v>12243.377227413042</v>
      </c>
      <c r="BT83" s="31">
        <f t="shared" si="18"/>
        <v>11869.263895273822</v>
      </c>
      <c r="BU83" s="31">
        <f t="shared" si="18"/>
        <v>11604.667418961812</v>
      </c>
      <c r="BV83" s="31">
        <f>BV6+BV56+BV65+BV77</f>
        <v>11354.222337438332</v>
      </c>
      <c r="BW83" s="31">
        <f>BW6+BW56+BW65+BW77</f>
        <v>11240.732137559186</v>
      </c>
    </row>
    <row r="84" spans="2:75" s="15" customFormat="1" x14ac:dyDescent="0.2">
      <c r="B84" s="43" t="s">
        <v>262</v>
      </c>
      <c r="AH84" s="31">
        <f t="shared" ref="AH84:BU84" si="19">AH7+AH57+AH66+AH50+AH75</f>
        <v>209</v>
      </c>
      <c r="AI84" s="31">
        <f t="shared" si="19"/>
        <v>234</v>
      </c>
      <c r="AJ84" s="31">
        <f t="shared" si="19"/>
        <v>287</v>
      </c>
      <c r="AK84" s="31">
        <f t="shared" si="19"/>
        <v>379</v>
      </c>
      <c r="AL84" s="31">
        <f t="shared" si="19"/>
        <v>487</v>
      </c>
      <c r="AM84" s="31">
        <f t="shared" si="19"/>
        <v>570</v>
      </c>
      <c r="AN84" s="31">
        <f t="shared" si="19"/>
        <v>651</v>
      </c>
      <c r="AO84" s="31">
        <f t="shared" si="19"/>
        <v>762</v>
      </c>
      <c r="AP84" s="31">
        <f t="shared" si="19"/>
        <v>898</v>
      </c>
      <c r="AQ84" s="31">
        <f t="shared" si="19"/>
        <v>959</v>
      </c>
      <c r="AR84" s="31">
        <f t="shared" si="19"/>
        <v>1075.9450000000002</v>
      </c>
      <c r="AS84" s="31">
        <f t="shared" si="19"/>
        <v>1329.8654154022263</v>
      </c>
      <c r="AT84" s="31">
        <f t="shared" si="19"/>
        <v>1688.6289999999999</v>
      </c>
      <c r="AU84" s="31">
        <f t="shared" si="19"/>
        <v>2107</v>
      </c>
      <c r="AV84" s="31">
        <f t="shared" si="19"/>
        <v>2857.45</v>
      </c>
      <c r="AW84" s="31">
        <f t="shared" si="19"/>
        <v>3630.4380000000001</v>
      </c>
      <c r="AX84" s="31">
        <f t="shared" si="19"/>
        <v>4346.2807426775134</v>
      </c>
      <c r="AY84" s="31">
        <f t="shared" si="19"/>
        <v>5065.8874139371928</v>
      </c>
      <c r="AZ84" s="31">
        <f t="shared" si="19"/>
        <v>5601.3392822887272</v>
      </c>
      <c r="BA84" s="31">
        <f t="shared" si="19"/>
        <v>5978.4903319487757</v>
      </c>
      <c r="BB84" s="31">
        <f t="shared" si="19"/>
        <v>6383.9058155570938</v>
      </c>
      <c r="BC84" s="31">
        <f t="shared" si="19"/>
        <v>6803.9420322813176</v>
      </c>
      <c r="BD84" s="31">
        <f t="shared" si="19"/>
        <v>7321.7918379957373</v>
      </c>
      <c r="BE84" s="31">
        <f t="shared" si="19"/>
        <v>7978.1188632648191</v>
      </c>
      <c r="BF84" s="31">
        <f t="shared" si="19"/>
        <v>8534.0938975427689</v>
      </c>
      <c r="BG84" s="31">
        <f t="shared" si="19"/>
        <v>8861.5484462812674</v>
      </c>
      <c r="BH84" s="73">
        <f t="shared" si="19"/>
        <v>8877.5650148769746</v>
      </c>
      <c r="BI84" s="31">
        <f t="shared" si="19"/>
        <v>9075.8113139076904</v>
      </c>
      <c r="BJ84" s="31">
        <f t="shared" si="19"/>
        <v>9399.8005565574513</v>
      </c>
      <c r="BK84" s="31">
        <f t="shared" si="19"/>
        <v>10177.618454791738</v>
      </c>
      <c r="BL84" s="73">
        <f t="shared" si="19"/>
        <v>10907.655073310243</v>
      </c>
      <c r="BM84" s="31">
        <f t="shared" si="19"/>
        <v>12107.895681998447</v>
      </c>
      <c r="BN84" s="31">
        <f t="shared" si="19"/>
        <v>12725.741947067476</v>
      </c>
      <c r="BO84" s="31">
        <f t="shared" si="19"/>
        <v>13415.252284812785</v>
      </c>
      <c r="BP84" s="31">
        <f t="shared" si="19"/>
        <v>14456.548672888945</v>
      </c>
      <c r="BQ84" s="31">
        <f t="shared" si="19"/>
        <v>14373.075858506614</v>
      </c>
      <c r="BR84" s="31">
        <f t="shared" si="19"/>
        <v>15599.22131698775</v>
      </c>
      <c r="BS84" s="31">
        <f t="shared" si="19"/>
        <v>16332.979724721792</v>
      </c>
      <c r="BT84" s="31">
        <f t="shared" si="19"/>
        <v>16547.53756164882</v>
      </c>
      <c r="BU84" s="31">
        <f t="shared" si="19"/>
        <v>16637.78044194106</v>
      </c>
      <c r="BV84" s="31">
        <f>BV7+BV57+BV66+BV50+BV75</f>
        <v>17048.860502919651</v>
      </c>
      <c r="BW84" s="31">
        <f>BW7+BW57+BW66+BW50+BW75</f>
        <v>17726.543285689666</v>
      </c>
    </row>
    <row r="85" spans="2:75" s="15" customFormat="1" x14ac:dyDescent="0.2">
      <c r="B85" s="43" t="s">
        <v>263</v>
      </c>
      <c r="AH85" s="31">
        <f t="shared" ref="AH85:BU85" si="20">AH8+AH58+AH67+AH48+AH54</f>
        <v>604.78921306205552</v>
      </c>
      <c r="AI85" s="31">
        <f t="shared" si="20"/>
        <v>657.35884322879861</v>
      </c>
      <c r="AJ85" s="31">
        <f t="shared" si="20"/>
        <v>835.65377077913138</v>
      </c>
      <c r="AK85" s="31">
        <f t="shared" si="20"/>
        <v>1188.8295369048553</v>
      </c>
      <c r="AL85" s="31">
        <f t="shared" si="20"/>
        <v>1568.4209595146817</v>
      </c>
      <c r="AM85" s="31">
        <f t="shared" si="20"/>
        <v>1874.9653575731388</v>
      </c>
      <c r="AN85" s="31">
        <f t="shared" si="20"/>
        <v>2110.6155378158642</v>
      </c>
      <c r="AO85" s="31">
        <f t="shared" si="20"/>
        <v>2449.4943669573745</v>
      </c>
      <c r="AP85" s="31">
        <f t="shared" si="20"/>
        <v>2724.5694023244978</v>
      </c>
      <c r="AQ85" s="31">
        <f t="shared" si="20"/>
        <v>2891.2348768546713</v>
      </c>
      <c r="AR85" s="31">
        <f t="shared" si="20"/>
        <v>2718.5591405014425</v>
      </c>
      <c r="AS85" s="31">
        <f t="shared" si="20"/>
        <v>3071.7675611423365</v>
      </c>
      <c r="AT85" s="31">
        <f t="shared" si="20"/>
        <v>3653.0339272426231</v>
      </c>
      <c r="AU85" s="31">
        <f t="shared" si="20"/>
        <v>4584.6811160338402</v>
      </c>
      <c r="AV85" s="31">
        <f t="shared" si="20"/>
        <v>5706.6628545365193</v>
      </c>
      <c r="AW85" s="31">
        <f t="shared" si="20"/>
        <v>6544.3247590274568</v>
      </c>
      <c r="AX85" s="31">
        <f t="shared" si="20"/>
        <v>7231.7418987599576</v>
      </c>
      <c r="AY85" s="31">
        <f t="shared" si="20"/>
        <v>7852.0269815811735</v>
      </c>
      <c r="AZ85" s="31">
        <f t="shared" si="20"/>
        <v>8273.1951780794916</v>
      </c>
      <c r="BA85" s="31">
        <f t="shared" si="20"/>
        <v>8247.3200384394113</v>
      </c>
      <c r="BB85" s="31">
        <f t="shared" si="20"/>
        <v>8257.5641428037525</v>
      </c>
      <c r="BC85" s="31">
        <f t="shared" si="20"/>
        <v>8109.3576874313303</v>
      </c>
      <c r="BD85" s="31">
        <f t="shared" si="20"/>
        <v>7416.2123257729063</v>
      </c>
      <c r="BE85" s="31">
        <f t="shared" si="20"/>
        <v>7643.7207229439409</v>
      </c>
      <c r="BF85" s="31">
        <f t="shared" si="20"/>
        <v>7945.615975802566</v>
      </c>
      <c r="BG85" s="31">
        <f t="shared" si="20"/>
        <v>8381.4400630081327</v>
      </c>
      <c r="BH85" s="73">
        <f t="shared" si="20"/>
        <v>8399.2808527956331</v>
      </c>
      <c r="BI85" s="31">
        <f t="shared" si="20"/>
        <v>8098.4461662645435</v>
      </c>
      <c r="BJ85" s="31">
        <f t="shared" si="20"/>
        <v>7904.4431749670312</v>
      </c>
      <c r="BK85" s="31">
        <f t="shared" si="20"/>
        <v>7934.8015649484423</v>
      </c>
      <c r="BL85" s="73">
        <f t="shared" si="20"/>
        <v>6979.5691337471253</v>
      </c>
      <c r="BM85" s="31">
        <f t="shared" si="20"/>
        <v>6903.7837099420121</v>
      </c>
      <c r="BN85" s="31">
        <f t="shared" si="20"/>
        <v>6447.8765347053477</v>
      </c>
      <c r="BO85" s="31">
        <f t="shared" si="20"/>
        <v>5826.1887629639386</v>
      </c>
      <c r="BP85" s="31">
        <f t="shared" si="20"/>
        <v>5348.7283044173964</v>
      </c>
      <c r="BQ85" s="31">
        <f t="shared" si="20"/>
        <v>4461.510127029349</v>
      </c>
      <c r="BR85" s="31">
        <f t="shared" si="20"/>
        <v>4195.2056142351576</v>
      </c>
      <c r="BS85" s="31">
        <f t="shared" si="20"/>
        <v>4201.8211208578841</v>
      </c>
      <c r="BT85" s="31">
        <f t="shared" si="20"/>
        <v>4213.5739769334623</v>
      </c>
      <c r="BU85" s="31">
        <f t="shared" si="20"/>
        <v>4252.4807534277388</v>
      </c>
      <c r="BV85" s="31">
        <f>BV8+BV58+BV67+BV48+BV54</f>
        <v>4366.1518114247574</v>
      </c>
      <c r="BW85" s="31">
        <f>BW8+BW58+BW67+BW48+BW54</f>
        <v>4445.5219373960954</v>
      </c>
    </row>
    <row r="86" spans="2:75" s="15" customFormat="1" x14ac:dyDescent="0.2">
      <c r="B86" s="43" t="s">
        <v>264</v>
      </c>
      <c r="AH86" s="31">
        <f t="shared" ref="AH86:BU86" si="21">AH9+AH59+AH68</f>
        <v>756</v>
      </c>
      <c r="AI86" s="31">
        <f t="shared" si="21"/>
        <v>793</v>
      </c>
      <c r="AJ86" s="31">
        <f t="shared" si="21"/>
        <v>1148</v>
      </c>
      <c r="AK86" s="31">
        <f t="shared" si="21"/>
        <v>2067.04</v>
      </c>
      <c r="AL86" s="31">
        <f t="shared" si="21"/>
        <v>3267</v>
      </c>
      <c r="AM86" s="31">
        <f t="shared" si="21"/>
        <v>4071</v>
      </c>
      <c r="AN86" s="31">
        <f t="shared" si="21"/>
        <v>4642</v>
      </c>
      <c r="AO86" s="31">
        <f t="shared" si="21"/>
        <v>5229</v>
      </c>
      <c r="AP86" s="31">
        <f t="shared" si="21"/>
        <v>5437</v>
      </c>
      <c r="AQ86" s="31">
        <f t="shared" si="21"/>
        <v>5127</v>
      </c>
      <c r="AR86" s="31">
        <f t="shared" si="21"/>
        <v>4096.0129999999999</v>
      </c>
      <c r="AS86" s="31">
        <f t="shared" si="21"/>
        <v>3773.7157552913354</v>
      </c>
      <c r="AT86" s="31">
        <f t="shared" si="21"/>
        <v>4312.1579999999994</v>
      </c>
      <c r="AU86" s="31">
        <f t="shared" si="21"/>
        <v>5974.9769999999999</v>
      </c>
      <c r="AV86" s="31">
        <f t="shared" si="21"/>
        <v>7916.7080000000005</v>
      </c>
      <c r="AW86" s="31">
        <f t="shared" si="21"/>
        <v>8448.2150000000001</v>
      </c>
      <c r="AX86" s="31">
        <f t="shared" si="21"/>
        <v>7973.0091843945538</v>
      </c>
      <c r="AY86" s="31">
        <f t="shared" si="21"/>
        <v>7519.1957620574103</v>
      </c>
      <c r="AZ86" s="31">
        <f t="shared" si="21"/>
        <v>6731.3656549678171</v>
      </c>
      <c r="BA86" s="31">
        <f t="shared" si="21"/>
        <v>5447.2148039972835</v>
      </c>
      <c r="BB86" s="31">
        <f t="shared" si="21"/>
        <v>4765.1852759879757</v>
      </c>
      <c r="BC86" s="31">
        <f t="shared" si="21"/>
        <v>4260.0799680961009</v>
      </c>
      <c r="BD86" s="31">
        <f t="shared" si="21"/>
        <v>3747.1325745085078</v>
      </c>
      <c r="BE86" s="31">
        <f t="shared" si="21"/>
        <v>3329.5274676964054</v>
      </c>
      <c r="BF86" s="31">
        <f t="shared" si="21"/>
        <v>3351.1347082952034</v>
      </c>
      <c r="BG86" s="31">
        <f t="shared" si="21"/>
        <v>3180.0668678793036</v>
      </c>
      <c r="BH86" s="73">
        <f t="shared" si="21"/>
        <v>3064.9140059971505</v>
      </c>
      <c r="BI86" s="31">
        <f t="shared" si="21"/>
        <v>3226.2896895357376</v>
      </c>
      <c r="BJ86" s="31">
        <f t="shared" si="21"/>
        <v>3450.5297708403323</v>
      </c>
      <c r="BK86" s="31">
        <f t="shared" si="21"/>
        <v>3375.8363496902339</v>
      </c>
      <c r="BL86" s="73">
        <f t="shared" si="21"/>
        <v>4084.1136279446196</v>
      </c>
      <c r="BM86" s="31">
        <f t="shared" si="21"/>
        <v>6843.5264629219619</v>
      </c>
      <c r="BN86" s="31">
        <f t="shared" si="21"/>
        <v>7300.8178403324891</v>
      </c>
      <c r="BO86" s="31">
        <f t="shared" si="21"/>
        <v>8171.4466938054484</v>
      </c>
      <c r="BP86" s="31">
        <f t="shared" si="21"/>
        <v>8771.6045190230834</v>
      </c>
      <c r="BQ86" s="31">
        <f t="shared" si="21"/>
        <v>7055.3787782206919</v>
      </c>
      <c r="BR86" s="31">
        <f t="shared" si="21"/>
        <v>5207.8477535883812</v>
      </c>
      <c r="BS86" s="31">
        <f t="shared" si="21"/>
        <v>4387.6127861565883</v>
      </c>
      <c r="BT86" s="31">
        <f t="shared" si="21"/>
        <v>4277.7342402585364</v>
      </c>
      <c r="BU86" s="31">
        <f t="shared" si="21"/>
        <v>4431.3106315683926</v>
      </c>
      <c r="BV86" s="31">
        <f>BV9+BV59+BV68</f>
        <v>4611.6983573599955</v>
      </c>
      <c r="BW86" s="31">
        <f>BW9+BW59+BW68</f>
        <v>4741.8191639980696</v>
      </c>
    </row>
    <row r="87" spans="2:75" s="15" customFormat="1" x14ac:dyDescent="0.2">
      <c r="B87" s="43" t="s">
        <v>265</v>
      </c>
      <c r="AH87" s="31">
        <f t="shared" ref="AH87:BU87" si="22">AH10+AH60+AH69+AH49+AH53+AH78+AH74+AH81</f>
        <v>51.210786937944519</v>
      </c>
      <c r="AI87" s="31">
        <f t="shared" si="22"/>
        <v>61.641156771201267</v>
      </c>
      <c r="AJ87" s="31">
        <f t="shared" si="22"/>
        <v>83.346229220868537</v>
      </c>
      <c r="AK87" s="31">
        <f t="shared" si="22"/>
        <v>126.05046309514468</v>
      </c>
      <c r="AL87" s="31">
        <f t="shared" si="22"/>
        <v>175.57904048531827</v>
      </c>
      <c r="AM87" s="31">
        <f t="shared" si="22"/>
        <v>229.03464242686098</v>
      </c>
      <c r="AN87" s="31">
        <f t="shared" si="22"/>
        <v>262.38446218413594</v>
      </c>
      <c r="AO87" s="31">
        <f t="shared" si="22"/>
        <v>276.50563304262545</v>
      </c>
      <c r="AP87" s="31">
        <f t="shared" si="22"/>
        <v>334.43059767550233</v>
      </c>
      <c r="AQ87" s="31">
        <f t="shared" si="22"/>
        <v>410.4731231453286</v>
      </c>
      <c r="AR87" s="31">
        <f t="shared" si="22"/>
        <v>775.30485949855722</v>
      </c>
      <c r="AS87" s="31">
        <f t="shared" si="22"/>
        <v>862.08305624216769</v>
      </c>
      <c r="AT87" s="31">
        <f t="shared" si="22"/>
        <v>1198.1940727573765</v>
      </c>
      <c r="AU87" s="31">
        <f t="shared" si="22"/>
        <v>1417.1347834778908</v>
      </c>
      <c r="AV87" s="31">
        <f t="shared" si="22"/>
        <v>1574.051145463482</v>
      </c>
      <c r="AW87" s="31">
        <f t="shared" si="22"/>
        <v>1903.0312409725441</v>
      </c>
      <c r="AX87" s="31">
        <f t="shared" si="22"/>
        <v>2226.3203287708056</v>
      </c>
      <c r="AY87" s="31">
        <f t="shared" si="22"/>
        <v>2689.2452145374687</v>
      </c>
      <c r="AZ87" s="31">
        <f t="shared" si="22"/>
        <v>2990.6749469357251</v>
      </c>
      <c r="BA87" s="31">
        <f t="shared" si="22"/>
        <v>3140.9229328387701</v>
      </c>
      <c r="BB87" s="31">
        <f t="shared" si="22"/>
        <v>3012.021166698984</v>
      </c>
      <c r="BC87" s="31">
        <f t="shared" si="22"/>
        <v>2425.9510548214885</v>
      </c>
      <c r="BD87" s="31">
        <f t="shared" si="22"/>
        <v>1414.7579598053403</v>
      </c>
      <c r="BE87" s="31">
        <f t="shared" si="22"/>
        <v>1420.8428484053352</v>
      </c>
      <c r="BF87" s="31">
        <f t="shared" si="22"/>
        <v>1465.392209616575</v>
      </c>
      <c r="BG87" s="31">
        <f t="shared" si="22"/>
        <v>1698.2695550272188</v>
      </c>
      <c r="BH87" s="73">
        <f t="shared" si="22"/>
        <v>2010.0337092432474</v>
      </c>
      <c r="BI87" s="31">
        <f t="shared" si="22"/>
        <v>2118.2767134766536</v>
      </c>
      <c r="BJ87" s="31">
        <f t="shared" si="22"/>
        <v>2493.3100939001984</v>
      </c>
      <c r="BK87" s="31">
        <f t="shared" si="22"/>
        <v>2679.2367238565553</v>
      </c>
      <c r="BL87" s="73">
        <f t="shared" si="22"/>
        <v>4049.1244742711765</v>
      </c>
      <c r="BM87" s="31">
        <f t="shared" si="22"/>
        <v>5079.9514195133388</v>
      </c>
      <c r="BN87" s="31">
        <f t="shared" si="22"/>
        <v>6156.1515097850252</v>
      </c>
      <c r="BO87" s="31">
        <f t="shared" si="22"/>
        <v>6792.6810190718288</v>
      </c>
      <c r="BP87" s="31">
        <f t="shared" si="22"/>
        <v>7458.5849892347887</v>
      </c>
      <c r="BQ87" s="31">
        <f t="shared" si="22"/>
        <v>7123.4891692189249</v>
      </c>
      <c r="BR87" s="31">
        <f t="shared" si="22"/>
        <v>7716.7835006859359</v>
      </c>
      <c r="BS87" s="31">
        <f t="shared" si="22"/>
        <v>8167.54566647102</v>
      </c>
      <c r="BT87" s="31">
        <f t="shared" si="22"/>
        <v>8465.9166643862445</v>
      </c>
      <c r="BU87" s="31">
        <f t="shared" si="22"/>
        <v>8762.2138005880461</v>
      </c>
      <c r="BV87" s="31">
        <f>BV10+BV60+BV69+BV49+BV53+BV78+BV74+BV81</f>
        <v>9043.8434893820995</v>
      </c>
      <c r="BW87" s="31">
        <f>BW10+BW60+BW69+BW49+BW53+BW78+BW74+BW81</f>
        <v>9188.4527025846401</v>
      </c>
    </row>
    <row r="88" spans="2:75" s="15" customFormat="1" ht="26.25" customHeight="1" x14ac:dyDescent="0.2">
      <c r="B88" s="43" t="s">
        <v>274</v>
      </c>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3"/>
      <c r="BI88" s="31"/>
      <c r="BJ88" s="31"/>
      <c r="BK88" s="31"/>
      <c r="BL88" s="33"/>
      <c r="BM88" s="31"/>
      <c r="BN88" s="31"/>
      <c r="BO88" s="31"/>
      <c r="BP88" s="31"/>
      <c r="BQ88" s="31">
        <f t="shared" ref="AH88:BU89" si="23">BQ79</f>
        <v>5.8574696600000031</v>
      </c>
      <c r="BR88" s="31">
        <f t="shared" si="23"/>
        <v>133.05260225008425</v>
      </c>
      <c r="BS88" s="31">
        <f t="shared" si="23"/>
        <v>0</v>
      </c>
      <c r="BT88" s="31">
        <f t="shared" si="23"/>
        <v>0</v>
      </c>
      <c r="BU88" s="31">
        <f t="shared" si="23"/>
        <v>0</v>
      </c>
      <c r="BV88" s="31">
        <f>BV79</f>
        <v>0</v>
      </c>
      <c r="BW88" s="31">
        <f>BW79</f>
        <v>0</v>
      </c>
    </row>
    <row r="89" spans="2:75" s="15" customFormat="1" x14ac:dyDescent="0.2">
      <c r="B89" s="43" t="s">
        <v>275</v>
      </c>
      <c r="AH89" s="31">
        <f t="shared" si="23"/>
        <v>0</v>
      </c>
      <c r="AI89" s="31">
        <f t="shared" si="23"/>
        <v>0</v>
      </c>
      <c r="AJ89" s="31">
        <f t="shared" si="23"/>
        <v>0</v>
      </c>
      <c r="AK89" s="31">
        <f t="shared" si="23"/>
        <v>0</v>
      </c>
      <c r="AL89" s="31">
        <f t="shared" si="23"/>
        <v>0</v>
      </c>
      <c r="AM89" s="31">
        <f t="shared" si="23"/>
        <v>0</v>
      </c>
      <c r="AN89" s="31">
        <f t="shared" si="23"/>
        <v>0</v>
      </c>
      <c r="AO89" s="31">
        <f t="shared" si="23"/>
        <v>0</v>
      </c>
      <c r="AP89" s="31">
        <f t="shared" si="23"/>
        <v>0</v>
      </c>
      <c r="AQ89" s="31">
        <f t="shared" si="23"/>
        <v>0</v>
      </c>
      <c r="AR89" s="31">
        <f t="shared" si="23"/>
        <v>0</v>
      </c>
      <c r="AS89" s="31">
        <f t="shared" si="23"/>
        <v>0</v>
      </c>
      <c r="AT89" s="31">
        <f t="shared" si="23"/>
        <v>0</v>
      </c>
      <c r="AU89" s="31">
        <f t="shared" si="23"/>
        <v>0</v>
      </c>
      <c r="AV89" s="31">
        <f t="shared" si="23"/>
        <v>0</v>
      </c>
      <c r="AW89" s="31">
        <f t="shared" si="23"/>
        <v>0</v>
      </c>
      <c r="AX89" s="31">
        <f t="shared" si="23"/>
        <v>0</v>
      </c>
      <c r="AY89" s="31">
        <f t="shared" si="23"/>
        <v>0</v>
      </c>
      <c r="AZ89" s="31">
        <f t="shared" si="23"/>
        <v>0</v>
      </c>
      <c r="BA89" s="31">
        <f t="shared" si="23"/>
        <v>0</v>
      </c>
      <c r="BB89" s="31">
        <f t="shared" si="23"/>
        <v>0</v>
      </c>
      <c r="BC89" s="31">
        <f t="shared" si="23"/>
        <v>0</v>
      </c>
      <c r="BD89" s="31">
        <f t="shared" si="23"/>
        <v>0</v>
      </c>
      <c r="BE89" s="31">
        <f t="shared" si="23"/>
        <v>0</v>
      </c>
      <c r="BF89" s="31">
        <f t="shared" si="23"/>
        <v>0</v>
      </c>
      <c r="BG89" s="31">
        <f t="shared" si="23"/>
        <v>0</v>
      </c>
      <c r="BH89" s="31">
        <f t="shared" si="23"/>
        <v>0</v>
      </c>
      <c r="BI89" s="31">
        <f t="shared" si="23"/>
        <v>0</v>
      </c>
      <c r="BJ89" s="31">
        <f t="shared" si="23"/>
        <v>0</v>
      </c>
      <c r="BK89" s="31">
        <f t="shared" si="23"/>
        <v>0</v>
      </c>
      <c r="BL89" s="31">
        <f t="shared" si="23"/>
        <v>0</v>
      </c>
      <c r="BM89" s="31">
        <f t="shared" si="23"/>
        <v>0</v>
      </c>
      <c r="BN89" s="31">
        <f t="shared" si="23"/>
        <v>0</v>
      </c>
      <c r="BO89" s="31">
        <f t="shared" si="23"/>
        <v>0</v>
      </c>
      <c r="BP89" s="31">
        <f t="shared" si="23"/>
        <v>0</v>
      </c>
      <c r="BQ89" s="31">
        <f t="shared" si="23"/>
        <v>0</v>
      </c>
      <c r="BR89" s="31">
        <f t="shared" si="23"/>
        <v>0</v>
      </c>
      <c r="BS89" s="31">
        <f t="shared" si="23"/>
        <v>-16.69325858593534</v>
      </c>
      <c r="BT89" s="31">
        <f t="shared" si="23"/>
        <v>-99.190068422240159</v>
      </c>
      <c r="BU89" s="31">
        <f t="shared" si="23"/>
        <v>-54.624523430774843</v>
      </c>
      <c r="BV89" s="31">
        <f>BV80</f>
        <v>131.27743831947296</v>
      </c>
      <c r="BW89" s="31">
        <f>BW80</f>
        <v>223.89830799405109</v>
      </c>
    </row>
    <row r="90" spans="2:75" s="15" customFormat="1" ht="26.1" customHeight="1" x14ac:dyDescent="0.2">
      <c r="B90" s="43" t="s">
        <v>266</v>
      </c>
      <c r="AH90" s="31">
        <f t="shared" ref="AH90:BU90" si="24">AH6+AH61+AH70+AH77</f>
        <v>1071</v>
      </c>
      <c r="AI90" s="31">
        <f t="shared" si="24"/>
        <v>1194</v>
      </c>
      <c r="AJ90" s="31">
        <f t="shared" si="24"/>
        <v>1476</v>
      </c>
      <c r="AK90" s="31">
        <f t="shared" si="24"/>
        <v>2096.33</v>
      </c>
      <c r="AL90" s="31">
        <f t="shared" si="24"/>
        <v>2419</v>
      </c>
      <c r="AM90" s="31">
        <f t="shared" si="24"/>
        <v>2704</v>
      </c>
      <c r="AN90" s="31">
        <f t="shared" si="24"/>
        <v>3117</v>
      </c>
      <c r="AO90" s="31">
        <f t="shared" si="24"/>
        <v>3515</v>
      </c>
      <c r="AP90" s="31">
        <f t="shared" si="24"/>
        <v>3782</v>
      </c>
      <c r="AQ90" s="31">
        <f t="shared" si="24"/>
        <v>3985</v>
      </c>
      <c r="AR90" s="31">
        <f t="shared" si="24"/>
        <v>4434.1280000000006</v>
      </c>
      <c r="AS90" s="31">
        <f t="shared" si="24"/>
        <v>5031.3342119219333</v>
      </c>
      <c r="AT90" s="31">
        <f t="shared" si="24"/>
        <v>5790.8220000000001</v>
      </c>
      <c r="AU90" s="31">
        <f t="shared" si="24"/>
        <v>6001.4549999999999</v>
      </c>
      <c r="AV90" s="31">
        <f t="shared" si="24"/>
        <v>7260.0259999999998</v>
      </c>
      <c r="AW90" s="31">
        <f t="shared" si="24"/>
        <v>8069.4830000000002</v>
      </c>
      <c r="AX90" s="31">
        <f t="shared" si="24"/>
        <v>8344.4640593971671</v>
      </c>
      <c r="AY90" s="31">
        <f t="shared" si="24"/>
        <v>8494.3502538867524</v>
      </c>
      <c r="AZ90" s="31">
        <f t="shared" si="24"/>
        <v>8602.025694728236</v>
      </c>
      <c r="BA90" s="31">
        <f t="shared" si="24"/>
        <v>8640.5586407757619</v>
      </c>
      <c r="BB90" s="31">
        <f t="shared" si="24"/>
        <v>8595.464433952191</v>
      </c>
      <c r="BC90" s="31">
        <f t="shared" si="24"/>
        <v>8942.0083998374503</v>
      </c>
      <c r="BD90" s="31">
        <f t="shared" si="24"/>
        <v>9531.7037557356707</v>
      </c>
      <c r="BE90" s="31">
        <f t="shared" si="24"/>
        <v>10294.057763499603</v>
      </c>
      <c r="BF90" s="31">
        <f t="shared" si="24"/>
        <v>10697.652014520467</v>
      </c>
      <c r="BG90" s="31">
        <f t="shared" si="24"/>
        <v>10903.644924357332</v>
      </c>
      <c r="BH90" s="31">
        <f t="shared" si="24"/>
        <v>12347.603465567412</v>
      </c>
      <c r="BI90" s="31">
        <f t="shared" si="24"/>
        <v>12833.50964645738</v>
      </c>
      <c r="BJ90" s="31">
        <f t="shared" si="24"/>
        <v>13753.967936590454</v>
      </c>
      <c r="BK90" s="31">
        <f t="shared" si="24"/>
        <v>14354.868818296125</v>
      </c>
      <c r="BL90" s="31">
        <f t="shared" si="24"/>
        <v>15384.930757364362</v>
      </c>
      <c r="BM90" s="31">
        <f t="shared" si="24"/>
        <v>16146.415684337582</v>
      </c>
      <c r="BN90" s="31">
        <f t="shared" si="24"/>
        <v>16479.605748192032</v>
      </c>
      <c r="BO90" s="31">
        <f t="shared" si="24"/>
        <v>16530.774482661407</v>
      </c>
      <c r="BP90" s="31">
        <f t="shared" si="24"/>
        <v>16079.492144291289</v>
      </c>
      <c r="BQ90" s="31">
        <f t="shared" si="24"/>
        <v>13581.177012256594</v>
      </c>
      <c r="BR90" s="31">
        <f t="shared" si="24"/>
        <v>13203.777480937424</v>
      </c>
      <c r="BS90" s="31">
        <f t="shared" si="24"/>
        <v>12747.405398377134</v>
      </c>
      <c r="BT90" s="31">
        <f t="shared" si="24"/>
        <v>12240.300327241308</v>
      </c>
      <c r="BU90" s="31">
        <f t="shared" si="24"/>
        <v>11805.684832099854</v>
      </c>
      <c r="BV90" s="31">
        <f>BV6+BV61+BV70+BV77</f>
        <v>11388.584749640351</v>
      </c>
      <c r="BW90" s="31">
        <f>BW6+BW61+BW70+BW77</f>
        <v>11240.732137559191</v>
      </c>
    </row>
    <row r="91" spans="2:75" s="15" customFormat="1" x14ac:dyDescent="0.2">
      <c r="B91" s="43" t="s">
        <v>243</v>
      </c>
      <c r="AH91" s="31">
        <f t="shared" ref="AH91:BU91" si="25">AH11+AH62+AH71+AH45+AH50+AH53+SUM(AH78:AH81)+AH54+AH74</f>
        <v>1621</v>
      </c>
      <c r="AI91" s="31">
        <f t="shared" si="25"/>
        <v>1746</v>
      </c>
      <c r="AJ91" s="31">
        <f t="shared" si="25"/>
        <v>2354</v>
      </c>
      <c r="AK91" s="31">
        <f t="shared" si="25"/>
        <v>3760.92</v>
      </c>
      <c r="AL91" s="31">
        <f t="shared" si="25"/>
        <v>5498</v>
      </c>
      <c r="AM91" s="31">
        <f t="shared" si="25"/>
        <v>6745</v>
      </c>
      <c r="AN91" s="31">
        <f t="shared" si="25"/>
        <v>7666</v>
      </c>
      <c r="AO91" s="31">
        <f t="shared" si="25"/>
        <v>8717</v>
      </c>
      <c r="AP91" s="31">
        <f t="shared" si="25"/>
        <v>9394</v>
      </c>
      <c r="AQ91" s="31">
        <f t="shared" si="25"/>
        <v>9387.7080000000005</v>
      </c>
      <c r="AR91" s="31">
        <f t="shared" si="25"/>
        <v>8664.5470000000005</v>
      </c>
      <c r="AS91" s="31">
        <f t="shared" si="25"/>
        <v>9026.7007880780675</v>
      </c>
      <c r="AT91" s="31">
        <f t="shared" si="25"/>
        <v>10827.597999999998</v>
      </c>
      <c r="AU91" s="31">
        <f t="shared" si="25"/>
        <v>14037.892899511733</v>
      </c>
      <c r="AV91" s="31">
        <f t="shared" si="25"/>
        <v>17968.411000000004</v>
      </c>
      <c r="AW91" s="31">
        <f t="shared" si="25"/>
        <v>20413.165000000005</v>
      </c>
      <c r="AX91" s="31">
        <f t="shared" si="25"/>
        <v>21676.03915460283</v>
      </c>
      <c r="AY91" s="31">
        <f t="shared" si="25"/>
        <v>23021.832372113244</v>
      </c>
      <c r="AZ91" s="31">
        <f t="shared" si="25"/>
        <v>23487.158062271759</v>
      </c>
      <c r="BA91" s="31">
        <f t="shared" si="25"/>
        <v>22706.45710722424</v>
      </c>
      <c r="BB91" s="31">
        <f t="shared" si="25"/>
        <v>22306.622401047804</v>
      </c>
      <c r="BC91" s="31">
        <f t="shared" si="25"/>
        <v>21474.045742630242</v>
      </c>
      <c r="BD91" s="31">
        <f t="shared" si="25"/>
        <v>19767.538698082491</v>
      </c>
      <c r="BE91" s="31">
        <f t="shared" si="25"/>
        <v>20223.472902310499</v>
      </c>
      <c r="BF91" s="31">
        <f t="shared" si="25"/>
        <v>21127.895791257113</v>
      </c>
      <c r="BG91" s="31">
        <f t="shared" si="25"/>
        <v>21932.243932195925</v>
      </c>
      <c r="BH91" s="31">
        <f t="shared" si="25"/>
        <v>22142.378582913007</v>
      </c>
      <c r="BI91" s="31">
        <f t="shared" si="25"/>
        <v>22287.71045932762</v>
      </c>
      <c r="BJ91" s="31">
        <f t="shared" si="25"/>
        <v>22988.767783019546</v>
      </c>
      <c r="BK91" s="31">
        <f t="shared" si="25"/>
        <v>23871.255093286971</v>
      </c>
      <c r="BL91" s="31">
        <f t="shared" si="25"/>
        <v>24862.526843325639</v>
      </c>
      <c r="BM91" s="31">
        <f t="shared" si="25"/>
        <v>29723.671136392411</v>
      </c>
      <c r="BN91" s="31">
        <f t="shared" si="25"/>
        <v>31324.510572549669</v>
      </c>
      <c r="BO91" s="31">
        <f t="shared" si="25"/>
        <v>32861.9384995086</v>
      </c>
      <c r="BP91" s="31">
        <f t="shared" si="25"/>
        <v>34789.780394378715</v>
      </c>
      <c r="BQ91" s="31">
        <f t="shared" si="25"/>
        <v>32087.850943263373</v>
      </c>
      <c r="BR91" s="31">
        <f t="shared" si="25"/>
        <v>32274.695036982423</v>
      </c>
      <c r="BS91" s="31">
        <f t="shared" si="25"/>
        <v>32569.237868657263</v>
      </c>
      <c r="BT91" s="31">
        <f t="shared" si="25"/>
        <v>33034.535942837334</v>
      </c>
      <c r="BU91" s="31">
        <f t="shared" si="25"/>
        <v>33828.143690956422</v>
      </c>
      <c r="BV91" s="31">
        <f>BV11+BV62+BV71+BV45+BV50+BV53+SUM(BV78:BV81)+BV54+BV74</f>
        <v>35167.469187203955</v>
      </c>
      <c r="BW91" s="31">
        <f>BW11+BW62+BW71+BW45+BW50+BW53+SUM(BW78:BW81)+BW54+BW74</f>
        <v>36326.235397662516</v>
      </c>
    </row>
    <row r="92" spans="2:75" s="38" customFormat="1" x14ac:dyDescent="0.2">
      <c r="B92" s="49" t="s">
        <v>267</v>
      </c>
      <c r="AH92" s="39">
        <f t="shared" ref="AH92:BV92" si="26">AH91+AH90</f>
        <v>2692</v>
      </c>
      <c r="AI92" s="39">
        <f t="shared" si="26"/>
        <v>2940</v>
      </c>
      <c r="AJ92" s="39">
        <f t="shared" si="26"/>
        <v>3830</v>
      </c>
      <c r="AK92" s="39">
        <f t="shared" si="26"/>
        <v>5857.25</v>
      </c>
      <c r="AL92" s="39">
        <f t="shared" si="26"/>
        <v>7917</v>
      </c>
      <c r="AM92" s="39">
        <f t="shared" si="26"/>
        <v>9449</v>
      </c>
      <c r="AN92" s="39">
        <f t="shared" si="26"/>
        <v>10783</v>
      </c>
      <c r="AO92" s="39">
        <f t="shared" si="26"/>
        <v>12232</v>
      </c>
      <c r="AP92" s="39">
        <f t="shared" si="26"/>
        <v>13176</v>
      </c>
      <c r="AQ92" s="39">
        <f t="shared" si="26"/>
        <v>13372.708000000001</v>
      </c>
      <c r="AR92" s="39">
        <f t="shared" si="26"/>
        <v>13098.675000000001</v>
      </c>
      <c r="AS92" s="39">
        <f t="shared" si="26"/>
        <v>14058.035</v>
      </c>
      <c r="AT92" s="39">
        <f t="shared" si="26"/>
        <v>16618.419999999998</v>
      </c>
      <c r="AU92" s="39">
        <f t="shared" si="26"/>
        <v>20039.347899511733</v>
      </c>
      <c r="AV92" s="39">
        <f t="shared" si="26"/>
        <v>25228.437000000005</v>
      </c>
      <c r="AW92" s="39">
        <f t="shared" si="26"/>
        <v>28482.648000000005</v>
      </c>
      <c r="AX92" s="39">
        <f t="shared" si="26"/>
        <v>30020.503213999997</v>
      </c>
      <c r="AY92" s="39">
        <f t="shared" si="26"/>
        <v>31516.182625999994</v>
      </c>
      <c r="AZ92" s="39">
        <f t="shared" si="26"/>
        <v>32089.183756999995</v>
      </c>
      <c r="BA92" s="39">
        <f t="shared" si="26"/>
        <v>31347.015748000002</v>
      </c>
      <c r="BB92" s="39">
        <f t="shared" si="26"/>
        <v>30902.086834999995</v>
      </c>
      <c r="BC92" s="39">
        <f t="shared" si="26"/>
        <v>30416.054142467692</v>
      </c>
      <c r="BD92" s="39">
        <f t="shared" si="26"/>
        <v>29299.242453818162</v>
      </c>
      <c r="BE92" s="39">
        <f t="shared" si="26"/>
        <v>30517.530665810104</v>
      </c>
      <c r="BF92" s="39">
        <f t="shared" si="26"/>
        <v>31825.54780577758</v>
      </c>
      <c r="BG92" s="39">
        <f t="shared" si="26"/>
        <v>32835.888856553254</v>
      </c>
      <c r="BH92" s="39">
        <f t="shared" si="26"/>
        <v>34489.982048480422</v>
      </c>
      <c r="BI92" s="39">
        <f t="shared" si="26"/>
        <v>35121.220105785003</v>
      </c>
      <c r="BJ92" s="39">
        <f t="shared" si="26"/>
        <v>36742.735719609998</v>
      </c>
      <c r="BK92" s="39">
        <f t="shared" si="26"/>
        <v>38226.123911583098</v>
      </c>
      <c r="BL92" s="39">
        <f t="shared" si="26"/>
        <v>40247.457600690002</v>
      </c>
      <c r="BM92" s="39">
        <f t="shared" si="26"/>
        <v>45870.086820729994</v>
      </c>
      <c r="BN92" s="39">
        <f t="shared" si="26"/>
        <v>47804.116320741698</v>
      </c>
      <c r="BO92" s="39">
        <f t="shared" si="26"/>
        <v>49392.712982170007</v>
      </c>
      <c r="BP92" s="39">
        <f t="shared" si="26"/>
        <v>50869.272538670004</v>
      </c>
      <c r="BQ92" s="39">
        <f t="shared" si="26"/>
        <v>45669.027955519967</v>
      </c>
      <c r="BR92" s="39">
        <f t="shared" si="26"/>
        <v>45478.472517919843</v>
      </c>
      <c r="BS92" s="39">
        <f t="shared" si="26"/>
        <v>45316.643267034393</v>
      </c>
      <c r="BT92" s="39">
        <f t="shared" si="26"/>
        <v>45274.836270078638</v>
      </c>
      <c r="BU92" s="39">
        <f t="shared" si="26"/>
        <v>45633.828523056276</v>
      </c>
      <c r="BV92" s="39">
        <f t="shared" si="26"/>
        <v>46556.053936844306</v>
      </c>
      <c r="BW92" s="39">
        <f>BW91+BW90</f>
        <v>47566.967535221709</v>
      </c>
    </row>
    <row r="93" spans="2:75" s="15" customFormat="1" ht="26.1" customHeight="1" x14ac:dyDescent="0.2">
      <c r="B93" s="38" t="s">
        <v>276</v>
      </c>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218" t="s">
        <v>95</v>
      </c>
      <c r="BI93" s="31"/>
      <c r="BJ93" s="31"/>
      <c r="BK93" s="31"/>
      <c r="BL93" s="218" t="s">
        <v>95</v>
      </c>
      <c r="BM93" s="31"/>
      <c r="BN93" s="31"/>
      <c r="BO93" s="31"/>
      <c r="BP93" s="31"/>
      <c r="BQ93" s="31"/>
      <c r="BR93" s="31"/>
      <c r="BS93" s="31"/>
      <c r="BT93" s="31"/>
      <c r="BU93" s="31"/>
      <c r="BV93" s="31"/>
      <c r="BW93" s="31"/>
    </row>
    <row r="94" spans="2:75" s="15" customFormat="1" x14ac:dyDescent="0.2">
      <c r="B94" s="43" t="s">
        <v>273</v>
      </c>
      <c r="AH94" s="31">
        <f t="shared" ref="AH94:BU94" si="27">AH37+AH65+AH77</f>
        <v>879.13660835202791</v>
      </c>
      <c r="AI94" s="31">
        <f t="shared" si="27"/>
        <v>965.71952684567862</v>
      </c>
      <c r="AJ94" s="31">
        <f t="shared" si="27"/>
        <v>1165.6784581666639</v>
      </c>
      <c r="AK94" s="31">
        <f t="shared" si="27"/>
        <v>1639.2650340306036</v>
      </c>
      <c r="AL94" s="31">
        <f t="shared" si="27"/>
        <v>1851.3099674185678</v>
      </c>
      <c r="AM94" s="31">
        <f t="shared" si="27"/>
        <v>2016.8889613949996</v>
      </c>
      <c r="AN94" s="31">
        <f t="shared" si="27"/>
        <v>2285.0079196275701</v>
      </c>
      <c r="AO94" s="31">
        <f t="shared" si="27"/>
        <v>2502.7997699406551</v>
      </c>
      <c r="AP94" s="31">
        <f t="shared" si="27"/>
        <v>2574.1306790081708</v>
      </c>
      <c r="AQ94" s="31">
        <f t="shared" si="27"/>
        <v>2604.1375405841391</v>
      </c>
      <c r="AR94" s="31">
        <f t="shared" si="27"/>
        <v>2958.032581333252</v>
      </c>
      <c r="AS94" s="31">
        <f t="shared" si="27"/>
        <v>3196.5630327702083</v>
      </c>
      <c r="AT94" s="31">
        <f t="shared" si="27"/>
        <v>3588.5128467443524</v>
      </c>
      <c r="AU94" s="31">
        <f t="shared" si="27"/>
        <v>4013.0219693975573</v>
      </c>
      <c r="AV94" s="31">
        <f t="shared" si="27"/>
        <v>4947.6392028615437</v>
      </c>
      <c r="AW94" s="31">
        <f t="shared" si="27"/>
        <v>5390.1946462719416</v>
      </c>
      <c r="AX94" s="31">
        <f t="shared" si="27"/>
        <v>5624.3306398979967</v>
      </c>
      <c r="AY94" s="31">
        <f t="shared" si="27"/>
        <v>5955.8548748241155</v>
      </c>
      <c r="AZ94" s="31">
        <f t="shared" si="27"/>
        <v>6094.6968416297641</v>
      </c>
      <c r="BA94" s="31">
        <f t="shared" si="27"/>
        <v>6209.4369681790304</v>
      </c>
      <c r="BB94" s="31">
        <f t="shared" si="27"/>
        <v>6235.793846672108</v>
      </c>
      <c r="BC94" s="31">
        <f t="shared" si="27"/>
        <v>6610.5244448185294</v>
      </c>
      <c r="BD94" s="31">
        <f t="shared" si="27"/>
        <v>7161.3827794828449</v>
      </c>
      <c r="BE94" s="31">
        <f t="shared" si="27"/>
        <v>7817.6821619821239</v>
      </c>
      <c r="BF94" s="31">
        <f t="shared" si="27"/>
        <v>8579.982507645871</v>
      </c>
      <c r="BG94" s="31">
        <f t="shared" si="27"/>
        <v>9007.604491842576</v>
      </c>
      <c r="BH94" s="73">
        <f t="shared" si="27"/>
        <v>10519.076117122559</v>
      </c>
      <c r="BI94" s="31">
        <f t="shared" si="27"/>
        <v>10990.213712341436</v>
      </c>
      <c r="BJ94" s="31">
        <f t="shared" si="27"/>
        <v>11749.973946554235</v>
      </c>
      <c r="BK94" s="31">
        <f t="shared" si="27"/>
        <v>12308.255202199914</v>
      </c>
      <c r="BL94" s="73">
        <f t="shared" si="27"/>
        <v>12600.319141904845</v>
      </c>
      <c r="BM94" s="31">
        <f t="shared" si="27"/>
        <v>13269.239864992094</v>
      </c>
      <c r="BN94" s="31">
        <f t="shared" si="27"/>
        <v>13489.844401719891</v>
      </c>
      <c r="BO94" s="31">
        <f t="shared" si="27"/>
        <v>13530.339095571711</v>
      </c>
      <c r="BP94" s="31">
        <f t="shared" si="27"/>
        <v>13216.762479847495</v>
      </c>
      <c r="BQ94" s="31">
        <f t="shared" si="27"/>
        <v>12933.425552884391</v>
      </c>
      <c r="BR94" s="31">
        <f t="shared" si="27"/>
        <v>12626.361730172541</v>
      </c>
      <c r="BS94" s="31">
        <f t="shared" si="27"/>
        <v>12243.377227413042</v>
      </c>
      <c r="BT94" s="31">
        <f t="shared" si="27"/>
        <v>11869.263895273822</v>
      </c>
      <c r="BU94" s="31">
        <f t="shared" si="27"/>
        <v>11604.667418961812</v>
      </c>
      <c r="BV94" s="31">
        <f>BV37+BV65+BV77</f>
        <v>11354.222337438332</v>
      </c>
      <c r="BW94" s="31">
        <f>BW37+BW65+BW77</f>
        <v>11240.732137559186</v>
      </c>
    </row>
    <row r="95" spans="2:75" s="15" customFormat="1" x14ac:dyDescent="0.2">
      <c r="B95" s="43" t="s">
        <v>262</v>
      </c>
      <c r="AH95" s="31">
        <f t="shared" ref="AH95:BU95" si="28">AH38+AH66</f>
        <v>173.98603128178249</v>
      </c>
      <c r="AI95" s="31">
        <f t="shared" si="28"/>
        <v>191.91759828256252</v>
      </c>
      <c r="AJ95" s="31">
        <f t="shared" si="28"/>
        <v>231.39129284350997</v>
      </c>
      <c r="AK95" s="31">
        <f t="shared" si="28"/>
        <v>298.96993997116317</v>
      </c>
      <c r="AL95" s="31">
        <f t="shared" si="28"/>
        <v>388.36914883756549</v>
      </c>
      <c r="AM95" s="31">
        <f t="shared" si="28"/>
        <v>442.99125490758956</v>
      </c>
      <c r="AN95" s="31">
        <f t="shared" si="28"/>
        <v>492.20964010500967</v>
      </c>
      <c r="AO95" s="31">
        <f t="shared" si="28"/>
        <v>558.88540844568683</v>
      </c>
      <c r="AP95" s="31">
        <f t="shared" si="28"/>
        <v>645.40178856227408</v>
      </c>
      <c r="AQ95" s="31">
        <f t="shared" si="28"/>
        <v>660.33447330565866</v>
      </c>
      <c r="AR95" s="31">
        <f t="shared" si="28"/>
        <v>749.87724320652671</v>
      </c>
      <c r="AS95" s="31">
        <f t="shared" si="28"/>
        <v>886.22282284645803</v>
      </c>
      <c r="AT95" s="31">
        <f t="shared" si="28"/>
        <v>1140.0778012292672</v>
      </c>
      <c r="AU95" s="31">
        <f t="shared" si="28"/>
        <v>1450.0592963380868</v>
      </c>
      <c r="AV95" s="31">
        <f t="shared" si="28"/>
        <v>1976.8686907194983</v>
      </c>
      <c r="AW95" s="31">
        <f t="shared" si="28"/>
        <v>2532.5381014695945</v>
      </c>
      <c r="AX95" s="31">
        <f t="shared" si="28"/>
        <v>3215.7905667483042</v>
      </c>
      <c r="AY95" s="31">
        <f t="shared" si="28"/>
        <v>3832.4483674293779</v>
      </c>
      <c r="AZ95" s="31">
        <f t="shared" si="28"/>
        <v>4268.1013320393704</v>
      </c>
      <c r="BA95" s="31">
        <f t="shared" si="28"/>
        <v>4557.5242449501457</v>
      </c>
      <c r="BB95" s="31">
        <f t="shared" si="28"/>
        <v>4887.2047576060413</v>
      </c>
      <c r="BC95" s="31">
        <f t="shared" si="28"/>
        <v>5193.2776606713469</v>
      </c>
      <c r="BD95" s="31">
        <f t="shared" si="28"/>
        <v>5572.4760072038625</v>
      </c>
      <c r="BE95" s="31">
        <f t="shared" si="28"/>
        <v>6049.1470342251359</v>
      </c>
      <c r="BF95" s="31">
        <f t="shared" si="28"/>
        <v>6757.3072068304691</v>
      </c>
      <c r="BG95" s="31">
        <f t="shared" si="28"/>
        <v>6984.0724574320702</v>
      </c>
      <c r="BH95" s="73">
        <f t="shared" si="28"/>
        <v>7155.297257357598</v>
      </c>
      <c r="BI95" s="31">
        <f t="shared" si="28"/>
        <v>7422.888283572589</v>
      </c>
      <c r="BJ95" s="31">
        <f t="shared" si="28"/>
        <v>7861.5580073674555</v>
      </c>
      <c r="BK95" s="31">
        <f t="shared" si="28"/>
        <v>8639.3355645641968</v>
      </c>
      <c r="BL95" s="73">
        <f t="shared" si="28"/>
        <v>9276.4901575728472</v>
      </c>
      <c r="BM95" s="31">
        <f t="shared" si="28"/>
        <v>10483.020756598369</v>
      </c>
      <c r="BN95" s="31">
        <f t="shared" si="28"/>
        <v>11086.344482750013</v>
      </c>
      <c r="BO95" s="31">
        <f t="shared" si="28"/>
        <v>11837.045771100871</v>
      </c>
      <c r="BP95" s="31">
        <f t="shared" si="28"/>
        <v>12965.303448969369</v>
      </c>
      <c r="BQ95" s="31">
        <f t="shared" si="28"/>
        <v>14066.912548609336</v>
      </c>
      <c r="BR95" s="31">
        <f t="shared" si="28"/>
        <v>15599.215960975396</v>
      </c>
      <c r="BS95" s="31">
        <f t="shared" si="28"/>
        <v>16332.979724710578</v>
      </c>
      <c r="BT95" s="31">
        <f t="shared" si="28"/>
        <v>16547.53756164882</v>
      </c>
      <c r="BU95" s="31">
        <f t="shared" si="28"/>
        <v>16637.78044194106</v>
      </c>
      <c r="BV95" s="31">
        <f>BV38+BV66</f>
        <v>17048.860502919651</v>
      </c>
      <c r="BW95" s="31">
        <f>BW38+BW66</f>
        <v>17726.543285689666</v>
      </c>
    </row>
    <row r="96" spans="2:75" s="15" customFormat="1" x14ac:dyDescent="0.2">
      <c r="B96" s="43" t="s">
        <v>263</v>
      </c>
      <c r="AH96" s="31">
        <f t="shared" ref="AH96:BU96" si="29">AH39+AH67+AH54</f>
        <v>319.93644801641562</v>
      </c>
      <c r="AI96" s="31">
        <f t="shared" si="29"/>
        <v>346.39406349637238</v>
      </c>
      <c r="AJ96" s="31">
        <f t="shared" si="29"/>
        <v>429.15025325874183</v>
      </c>
      <c r="AK96" s="31">
        <f t="shared" si="29"/>
        <v>653.10198282576016</v>
      </c>
      <c r="AL96" s="31">
        <f t="shared" si="29"/>
        <v>904.06405172775965</v>
      </c>
      <c r="AM96" s="31">
        <f t="shared" si="29"/>
        <v>1124.9093961708841</v>
      </c>
      <c r="AN96" s="31">
        <f t="shared" si="29"/>
        <v>1274.2921638369685</v>
      </c>
      <c r="AO96" s="31">
        <f t="shared" si="29"/>
        <v>1495.4115737735642</v>
      </c>
      <c r="AP96" s="31">
        <f t="shared" si="29"/>
        <v>1661.4935640754265</v>
      </c>
      <c r="AQ96" s="31">
        <f t="shared" si="29"/>
        <v>1734.0699943599564</v>
      </c>
      <c r="AR96" s="31">
        <f t="shared" si="29"/>
        <v>1580.561455</v>
      </c>
      <c r="AS96" s="31">
        <f t="shared" si="29"/>
        <v>1740.6311500000002</v>
      </c>
      <c r="AT96" s="31">
        <f t="shared" si="29"/>
        <v>2198.6880353333336</v>
      </c>
      <c r="AU96" s="31">
        <f t="shared" si="29"/>
        <v>2914.7150026666668</v>
      </c>
      <c r="AV96" s="31">
        <f t="shared" si="29"/>
        <v>3586.7719856666668</v>
      </c>
      <c r="AW96" s="31">
        <f t="shared" si="29"/>
        <v>4044.0053453333339</v>
      </c>
      <c r="AX96" s="31">
        <f t="shared" si="29"/>
        <v>4664.6398293619486</v>
      </c>
      <c r="AY96" s="31">
        <f t="shared" si="29"/>
        <v>5054.6330278276318</v>
      </c>
      <c r="AZ96" s="31">
        <f t="shared" si="29"/>
        <v>5259.3567779938894</v>
      </c>
      <c r="BA96" s="31">
        <f t="shared" si="29"/>
        <v>5099.244864133073</v>
      </c>
      <c r="BB96" s="31">
        <f t="shared" si="29"/>
        <v>4991.3620183747407</v>
      </c>
      <c r="BC96" s="31">
        <f t="shared" si="29"/>
        <v>4913.0941428824599</v>
      </c>
      <c r="BD96" s="31">
        <f t="shared" si="29"/>
        <v>4799.9691073019958</v>
      </c>
      <c r="BE96" s="31">
        <f t="shared" si="29"/>
        <v>4786.4497117072478</v>
      </c>
      <c r="BF96" s="31">
        <f t="shared" si="29"/>
        <v>4874.2798953002002</v>
      </c>
      <c r="BG96" s="31">
        <f t="shared" si="29"/>
        <v>5164.6116047330152</v>
      </c>
      <c r="BH96" s="73">
        <f t="shared" si="29"/>
        <v>5448.2936791109623</v>
      </c>
      <c r="BI96" s="31">
        <f t="shared" si="29"/>
        <v>5628.494077749363</v>
      </c>
      <c r="BJ96" s="31">
        <f t="shared" si="29"/>
        <v>5792.8778503610465</v>
      </c>
      <c r="BK96" s="31">
        <f t="shared" si="29"/>
        <v>6075.7958651793906</v>
      </c>
      <c r="BL96" s="73">
        <f t="shared" si="29"/>
        <v>5411.6156377595216</v>
      </c>
      <c r="BM96" s="31">
        <f t="shared" si="29"/>
        <v>5790.5689146122786</v>
      </c>
      <c r="BN96" s="31">
        <f t="shared" si="29"/>
        <v>5557.5086604960225</v>
      </c>
      <c r="BO96" s="31">
        <f t="shared" si="29"/>
        <v>5124.6193996523571</v>
      </c>
      <c r="BP96" s="31">
        <f t="shared" si="29"/>
        <v>4767.1579842511737</v>
      </c>
      <c r="BQ96" s="31">
        <f t="shared" si="29"/>
        <v>4334.8504115022461</v>
      </c>
      <c r="BR96" s="31">
        <f t="shared" si="29"/>
        <v>4097.5718785508907</v>
      </c>
      <c r="BS96" s="31">
        <f t="shared" si="29"/>
        <v>4128.5081213628755</v>
      </c>
      <c r="BT96" s="31">
        <f t="shared" si="29"/>
        <v>4156.2232454512105</v>
      </c>
      <c r="BU96" s="31">
        <f t="shared" si="29"/>
        <v>4207.4421738667033</v>
      </c>
      <c r="BV96" s="31">
        <f>BV39+BV67+BV54</f>
        <v>4330.2366262033802</v>
      </c>
      <c r="BW96" s="31">
        <f>BW39+BW67+BW54</f>
        <v>4417.001180832126</v>
      </c>
    </row>
    <row r="97" spans="1:75" s="15" customFormat="1" x14ac:dyDescent="0.2">
      <c r="B97" s="43" t="s">
        <v>264</v>
      </c>
      <c r="AH97" s="31">
        <f t="shared" ref="AH97:BU97" si="30">AH40+AH68</f>
        <v>589.28593923698281</v>
      </c>
      <c r="AI97" s="31">
        <f t="shared" si="30"/>
        <v>612.90867110654028</v>
      </c>
      <c r="AJ97" s="31">
        <f t="shared" si="30"/>
        <v>899.30659876913808</v>
      </c>
      <c r="AK97" s="31">
        <f t="shared" si="30"/>
        <v>1650.6381737850329</v>
      </c>
      <c r="AL97" s="31">
        <f t="shared" si="30"/>
        <v>2705.192373541026</v>
      </c>
      <c r="AM97" s="31">
        <f t="shared" si="30"/>
        <v>3411.740746875093</v>
      </c>
      <c r="AN97" s="31">
        <f t="shared" si="30"/>
        <v>3880.0491470459629</v>
      </c>
      <c r="AO97" s="31">
        <f t="shared" si="30"/>
        <v>4386.0520547680844</v>
      </c>
      <c r="AP97" s="31">
        <f t="shared" si="30"/>
        <v>4557.4233486582634</v>
      </c>
      <c r="AQ97" s="31">
        <f t="shared" si="30"/>
        <v>4272.8837086708436</v>
      </c>
      <c r="AR97" s="31">
        <f t="shared" si="30"/>
        <v>3439.072944</v>
      </c>
      <c r="AS97" s="31">
        <f t="shared" si="30"/>
        <v>3132.390277</v>
      </c>
      <c r="AT97" s="31">
        <f t="shared" si="30"/>
        <v>3562.720902</v>
      </c>
      <c r="AU97" s="31">
        <f t="shared" si="30"/>
        <v>5083.328547666667</v>
      </c>
      <c r="AV97" s="31">
        <f t="shared" si="30"/>
        <v>6720.6649470000002</v>
      </c>
      <c r="AW97" s="31">
        <f t="shared" si="30"/>
        <v>7298.4704266666668</v>
      </c>
      <c r="AX97" s="31">
        <f t="shared" si="30"/>
        <v>6770.7275243945533</v>
      </c>
      <c r="AY97" s="31">
        <f t="shared" si="30"/>
        <v>6492.3000610574099</v>
      </c>
      <c r="AZ97" s="31">
        <f t="shared" si="30"/>
        <v>5879.4303849678172</v>
      </c>
      <c r="BA97" s="31">
        <f t="shared" si="30"/>
        <v>4802.2826039972833</v>
      </c>
      <c r="BB97" s="31">
        <f t="shared" si="30"/>
        <v>4189.3568789879755</v>
      </c>
      <c r="BC97" s="31">
        <f t="shared" si="30"/>
        <v>3725.1490612666144</v>
      </c>
      <c r="BD97" s="31">
        <f t="shared" si="30"/>
        <v>3216.000235508508</v>
      </c>
      <c r="BE97" s="31">
        <f t="shared" si="30"/>
        <v>2852.9186309288407</v>
      </c>
      <c r="BF97" s="31">
        <f t="shared" si="30"/>
        <v>2869.2711366405547</v>
      </c>
      <c r="BG97" s="31">
        <f t="shared" si="30"/>
        <v>2752.8634056763035</v>
      </c>
      <c r="BH97" s="73">
        <f t="shared" si="30"/>
        <v>2704.1797888204469</v>
      </c>
      <c r="BI97" s="31">
        <f t="shared" si="30"/>
        <v>2961.0306207566055</v>
      </c>
      <c r="BJ97" s="31">
        <f t="shared" si="30"/>
        <v>3194.7994910607176</v>
      </c>
      <c r="BK97" s="31">
        <f t="shared" si="30"/>
        <v>3133.2427400280239</v>
      </c>
      <c r="BL97" s="73">
        <f t="shared" si="30"/>
        <v>3776.0860778774304</v>
      </c>
      <c r="BM97" s="31">
        <f t="shared" si="30"/>
        <v>6328.0440266974529</v>
      </c>
      <c r="BN97" s="31">
        <f t="shared" si="30"/>
        <v>6741.1689729287364</v>
      </c>
      <c r="BO97" s="31">
        <f t="shared" si="30"/>
        <v>7583.2088016023854</v>
      </c>
      <c r="BP97" s="31">
        <f t="shared" si="30"/>
        <v>8150.6372075075542</v>
      </c>
      <c r="BQ97" s="31">
        <f t="shared" si="30"/>
        <v>7055.3787782206919</v>
      </c>
      <c r="BR97" s="31">
        <f t="shared" si="30"/>
        <v>5207.8477535883812</v>
      </c>
      <c r="BS97" s="31">
        <f t="shared" si="30"/>
        <v>4387.6127861565883</v>
      </c>
      <c r="BT97" s="31">
        <f t="shared" si="30"/>
        <v>4277.7342402585364</v>
      </c>
      <c r="BU97" s="31">
        <f t="shared" si="30"/>
        <v>4431.3106315683926</v>
      </c>
      <c r="BV97" s="31">
        <f>BV40+BV68</f>
        <v>4611.6983573599955</v>
      </c>
      <c r="BW97" s="31">
        <f>BW40+BW68</f>
        <v>4741.8191639980696</v>
      </c>
    </row>
    <row r="98" spans="1:75" s="15" customFormat="1" x14ac:dyDescent="0.2">
      <c r="B98" s="43" t="s">
        <v>265</v>
      </c>
      <c r="AH98" s="31">
        <f t="shared" ref="AH98:BW98" si="31">AH41+AH69+AH78+AH74+AH81</f>
        <v>32.148709316448112</v>
      </c>
      <c r="AI98" s="31">
        <f t="shared" si="31"/>
        <v>38.97968426884615</v>
      </c>
      <c r="AJ98" s="31">
        <f t="shared" si="31"/>
        <v>49.587750808100012</v>
      </c>
      <c r="AK98" s="31">
        <f t="shared" si="31"/>
        <v>71.310338887440281</v>
      </c>
      <c r="AL98" s="31">
        <f t="shared" si="31"/>
        <v>96.597852725081168</v>
      </c>
      <c r="AM98" s="31">
        <f t="shared" si="31"/>
        <v>124.50707515143412</v>
      </c>
      <c r="AN98" s="31">
        <f t="shared" si="31"/>
        <v>150.6705316344889</v>
      </c>
      <c r="AO98" s="31">
        <f t="shared" si="31"/>
        <v>159.73148035772317</v>
      </c>
      <c r="AP98" s="31">
        <f t="shared" si="31"/>
        <v>195.97505862919874</v>
      </c>
      <c r="AQ98" s="31">
        <f t="shared" si="31"/>
        <v>258.28365007940278</v>
      </c>
      <c r="AR98" s="31">
        <f t="shared" si="31"/>
        <v>411.38882312688787</v>
      </c>
      <c r="AS98" s="31">
        <f t="shared" si="31"/>
        <v>455.14843404999999</v>
      </c>
      <c r="AT98" s="31">
        <f t="shared" si="31"/>
        <v>645.26082318101385</v>
      </c>
      <c r="AU98" s="31">
        <f t="shared" si="31"/>
        <v>856.35281221506784</v>
      </c>
      <c r="AV98" s="31">
        <f t="shared" si="31"/>
        <v>844.27257532492695</v>
      </c>
      <c r="AW98" s="31">
        <f t="shared" si="31"/>
        <v>1033.4909411552298</v>
      </c>
      <c r="AX98" s="31">
        <f t="shared" si="31"/>
        <v>1247.4996111688147</v>
      </c>
      <c r="AY98" s="31">
        <f t="shared" si="31"/>
        <v>1508.3036882910108</v>
      </c>
      <c r="AZ98" s="31">
        <f t="shared" si="31"/>
        <v>1594.8588100213278</v>
      </c>
      <c r="BA98" s="31">
        <f t="shared" si="31"/>
        <v>1613.5475461451074</v>
      </c>
      <c r="BB98" s="31">
        <f t="shared" si="31"/>
        <v>1492.1641801279961</v>
      </c>
      <c r="BC98" s="31">
        <f t="shared" si="31"/>
        <v>1222.4332864910332</v>
      </c>
      <c r="BD98" s="31">
        <f t="shared" si="31"/>
        <v>1156.5421772762502</v>
      </c>
      <c r="BE98" s="31">
        <f t="shared" si="31"/>
        <v>1171.3003434271991</v>
      </c>
      <c r="BF98" s="31">
        <f t="shared" si="31"/>
        <v>1211.7469810897792</v>
      </c>
      <c r="BG98" s="31">
        <f t="shared" si="31"/>
        <v>1387.5201185816741</v>
      </c>
      <c r="BH98" s="73">
        <f t="shared" si="31"/>
        <v>1685.327243150504</v>
      </c>
      <c r="BI98" s="31">
        <f t="shared" si="31"/>
        <v>1794.3802710649381</v>
      </c>
      <c r="BJ98" s="31">
        <f t="shared" si="31"/>
        <v>2140.2751083046505</v>
      </c>
      <c r="BK98" s="31">
        <f t="shared" si="31"/>
        <v>2305.2949801281179</v>
      </c>
      <c r="BL98" s="73">
        <f t="shared" si="31"/>
        <v>3492.8128437276241</v>
      </c>
      <c r="BM98" s="31">
        <f t="shared" si="31"/>
        <v>4424.5626030840049</v>
      </c>
      <c r="BN98" s="31">
        <f t="shared" si="31"/>
        <v>5371.256763787509</v>
      </c>
      <c r="BO98" s="31">
        <f t="shared" si="31"/>
        <v>5948.0633046355842</v>
      </c>
      <c r="BP98" s="31">
        <f t="shared" si="31"/>
        <v>6565.188093436881</v>
      </c>
      <c r="BQ98" s="31">
        <f t="shared" si="31"/>
        <v>7098.465072952542</v>
      </c>
      <c r="BR98" s="31">
        <f t="shared" si="31"/>
        <v>7698.1071089978586</v>
      </c>
      <c r="BS98" s="31">
        <f t="shared" si="31"/>
        <v>8153.0285229774672</v>
      </c>
      <c r="BT98" s="31">
        <f t="shared" si="31"/>
        <v>8454.4986444692004</v>
      </c>
      <c r="BU98" s="31">
        <f t="shared" si="31"/>
        <v>8752.9204816532419</v>
      </c>
      <c r="BV98" s="31">
        <f t="shared" si="31"/>
        <v>9036.3133874300347</v>
      </c>
      <c r="BW98" s="31">
        <f t="shared" si="31"/>
        <v>9182.5027300355723</v>
      </c>
    </row>
    <row r="99" spans="1:75" s="15" customFormat="1" ht="26.25" customHeight="1" x14ac:dyDescent="0.2">
      <c r="B99" s="43" t="s">
        <v>274</v>
      </c>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73"/>
      <c r="BI99" s="31"/>
      <c r="BJ99" s="31"/>
      <c r="BK99" s="31"/>
      <c r="BL99" s="73"/>
      <c r="BM99" s="31"/>
      <c r="BN99" s="31"/>
      <c r="BO99" s="31"/>
      <c r="BP99" s="31"/>
      <c r="BQ99" s="31">
        <f t="shared" ref="AH99:BU100" si="32">BQ88</f>
        <v>5.8574696600000031</v>
      </c>
      <c r="BR99" s="31">
        <f t="shared" si="32"/>
        <v>133.05260225008425</v>
      </c>
      <c r="BS99" s="31">
        <f t="shared" si="32"/>
        <v>0</v>
      </c>
      <c r="BT99" s="31">
        <f t="shared" si="32"/>
        <v>0</v>
      </c>
      <c r="BU99" s="31">
        <f t="shared" si="32"/>
        <v>0</v>
      </c>
      <c r="BV99" s="31">
        <f>BV88</f>
        <v>0</v>
      </c>
      <c r="BW99" s="31">
        <f>BW88</f>
        <v>0</v>
      </c>
    </row>
    <row r="100" spans="1:75" s="15" customFormat="1" x14ac:dyDescent="0.2">
      <c r="B100" s="43" t="s">
        <v>275</v>
      </c>
      <c r="AH100" s="31">
        <f t="shared" si="32"/>
        <v>0</v>
      </c>
      <c r="AI100" s="31">
        <f t="shared" si="32"/>
        <v>0</v>
      </c>
      <c r="AJ100" s="31">
        <f t="shared" si="32"/>
        <v>0</v>
      </c>
      <c r="AK100" s="31">
        <f t="shared" si="32"/>
        <v>0</v>
      </c>
      <c r="AL100" s="31">
        <f t="shared" si="32"/>
        <v>0</v>
      </c>
      <c r="AM100" s="31">
        <f t="shared" si="32"/>
        <v>0</v>
      </c>
      <c r="AN100" s="31">
        <f t="shared" si="32"/>
        <v>0</v>
      </c>
      <c r="AO100" s="31">
        <f t="shared" si="32"/>
        <v>0</v>
      </c>
      <c r="AP100" s="31">
        <f t="shared" si="32"/>
        <v>0</v>
      </c>
      <c r="AQ100" s="31">
        <f t="shared" si="32"/>
        <v>0</v>
      </c>
      <c r="AR100" s="31">
        <f t="shared" si="32"/>
        <v>0</v>
      </c>
      <c r="AS100" s="31">
        <f t="shared" si="32"/>
        <v>0</v>
      </c>
      <c r="AT100" s="31">
        <f t="shared" si="32"/>
        <v>0</v>
      </c>
      <c r="AU100" s="31">
        <f t="shared" si="32"/>
        <v>0</v>
      </c>
      <c r="AV100" s="31">
        <f t="shared" si="32"/>
        <v>0</v>
      </c>
      <c r="AW100" s="31">
        <f t="shared" si="32"/>
        <v>0</v>
      </c>
      <c r="AX100" s="31">
        <f t="shared" si="32"/>
        <v>0</v>
      </c>
      <c r="AY100" s="31">
        <f t="shared" si="32"/>
        <v>0</v>
      </c>
      <c r="AZ100" s="31">
        <f t="shared" si="32"/>
        <v>0</v>
      </c>
      <c r="BA100" s="31">
        <f t="shared" si="32"/>
        <v>0</v>
      </c>
      <c r="BB100" s="31">
        <f t="shared" si="32"/>
        <v>0</v>
      </c>
      <c r="BC100" s="31">
        <f t="shared" si="32"/>
        <v>0</v>
      </c>
      <c r="BD100" s="31">
        <f t="shared" si="32"/>
        <v>0</v>
      </c>
      <c r="BE100" s="31">
        <f t="shared" si="32"/>
        <v>0</v>
      </c>
      <c r="BF100" s="31">
        <f t="shared" si="32"/>
        <v>0</v>
      </c>
      <c r="BG100" s="31">
        <f t="shared" si="32"/>
        <v>0</v>
      </c>
      <c r="BH100" s="31">
        <f t="shared" si="32"/>
        <v>0</v>
      </c>
      <c r="BI100" s="31">
        <f t="shared" si="32"/>
        <v>0</v>
      </c>
      <c r="BJ100" s="31">
        <f t="shared" si="32"/>
        <v>0</v>
      </c>
      <c r="BK100" s="31">
        <f t="shared" si="32"/>
        <v>0</v>
      </c>
      <c r="BL100" s="31">
        <f t="shared" si="32"/>
        <v>0</v>
      </c>
      <c r="BM100" s="31">
        <f t="shared" si="32"/>
        <v>0</v>
      </c>
      <c r="BN100" s="31">
        <f t="shared" si="32"/>
        <v>0</v>
      </c>
      <c r="BO100" s="31">
        <f t="shared" si="32"/>
        <v>0</v>
      </c>
      <c r="BP100" s="31">
        <f t="shared" si="32"/>
        <v>0</v>
      </c>
      <c r="BQ100" s="31">
        <f t="shared" si="32"/>
        <v>0</v>
      </c>
      <c r="BR100" s="31">
        <f t="shared" si="32"/>
        <v>0</v>
      </c>
      <c r="BS100" s="31">
        <f t="shared" si="32"/>
        <v>-16.69325858593534</v>
      </c>
      <c r="BT100" s="31">
        <f t="shared" si="32"/>
        <v>-99.190068422240159</v>
      </c>
      <c r="BU100" s="31">
        <f t="shared" si="32"/>
        <v>-54.624523430774843</v>
      </c>
      <c r="BV100" s="31">
        <f>BV89</f>
        <v>131.27743831947296</v>
      </c>
      <c r="BW100" s="31">
        <f>BW89</f>
        <v>223.89830799405109</v>
      </c>
    </row>
    <row r="101" spans="1:75" s="15" customFormat="1" ht="26.1" customHeight="1" x14ac:dyDescent="0.2">
      <c r="B101" s="43" t="s">
        <v>266</v>
      </c>
      <c r="AH101" s="31">
        <f t="shared" ref="AH101:BK101" si="33">AH37+AH61+AH70+AH77</f>
        <v>1068.1970183413462</v>
      </c>
      <c r="AI101" s="31">
        <f t="shared" si="33"/>
        <v>1182.9613908048586</v>
      </c>
      <c r="AJ101" s="31">
        <f t="shared" si="33"/>
        <v>1457.3252247564378</v>
      </c>
      <c r="AK101" s="31">
        <f t="shared" si="33"/>
        <v>2075.0595053511747</v>
      </c>
      <c r="AL101" s="31">
        <f t="shared" si="33"/>
        <v>2382.9506756389483</v>
      </c>
      <c r="AM101" s="31">
        <f t="shared" si="33"/>
        <v>2616.8023366205293</v>
      </c>
      <c r="AN101" s="31">
        <f t="shared" si="33"/>
        <v>2952.6056970971722</v>
      </c>
      <c r="AO101" s="31">
        <f t="shared" si="33"/>
        <v>3233.3438834376507</v>
      </c>
      <c r="AP101" s="31">
        <f t="shared" si="33"/>
        <v>3379.7391735762631</v>
      </c>
      <c r="AQ101" s="31">
        <f t="shared" si="33"/>
        <v>3442.3259005060122</v>
      </c>
      <c r="AR101" s="31">
        <f t="shared" si="33"/>
        <v>3718.3015813332522</v>
      </c>
      <c r="AS101" s="31">
        <f t="shared" si="33"/>
        <v>4132.8562446921424</v>
      </c>
      <c r="AT101" s="31">
        <f t="shared" si="33"/>
        <v>4750.6298467443521</v>
      </c>
      <c r="AU101" s="31">
        <f t="shared" si="33"/>
        <v>4683.3489693975571</v>
      </c>
      <c r="AV101" s="31">
        <f t="shared" si="33"/>
        <v>5671.8402028615437</v>
      </c>
      <c r="AW101" s="31">
        <f t="shared" si="33"/>
        <v>6331.6726462719416</v>
      </c>
      <c r="AX101" s="31">
        <f t="shared" si="33"/>
        <v>6597.5798028979971</v>
      </c>
      <c r="AY101" s="31">
        <f t="shared" si="33"/>
        <v>6947.3577798241149</v>
      </c>
      <c r="AZ101" s="31">
        <f t="shared" si="33"/>
        <v>7129.8018636297638</v>
      </c>
      <c r="BA101" s="31">
        <f t="shared" si="33"/>
        <v>7288.9809951790303</v>
      </c>
      <c r="BB101" s="31">
        <f t="shared" si="33"/>
        <v>7360.5164876721074</v>
      </c>
      <c r="BC101" s="31">
        <f t="shared" si="33"/>
        <v>7774.2599557670183</v>
      </c>
      <c r="BD101" s="31">
        <f t="shared" si="33"/>
        <v>8390.7448035010093</v>
      </c>
      <c r="BE101" s="31">
        <f t="shared" si="33"/>
        <v>9167.1278857520447</v>
      </c>
      <c r="BF101" s="31">
        <f t="shared" si="33"/>
        <v>10010.828239408438</v>
      </c>
      <c r="BG101" s="31">
        <f t="shared" si="33"/>
        <v>10620.121596342004</v>
      </c>
      <c r="BH101" s="31">
        <f t="shared" si="33"/>
        <v>12347.603465567412</v>
      </c>
      <c r="BI101" s="31">
        <f t="shared" si="33"/>
        <v>12833.50964645738</v>
      </c>
      <c r="BJ101" s="31">
        <f t="shared" si="33"/>
        <v>13753.967936590454</v>
      </c>
      <c r="BK101" s="31">
        <f t="shared" si="33"/>
        <v>14354.868818296125</v>
      </c>
      <c r="BL101" s="31">
        <f>BL37+BL70+BL77</f>
        <v>13222.105546525871</v>
      </c>
      <c r="BM101" s="31">
        <f t="shared" ref="BM101:BU101" si="34">BM37+BM61+BM70+BM77</f>
        <v>16146.415684337582</v>
      </c>
      <c r="BN101" s="31">
        <f t="shared" si="34"/>
        <v>16479.605748192032</v>
      </c>
      <c r="BO101" s="31">
        <f t="shared" si="34"/>
        <v>16530.774482661407</v>
      </c>
      <c r="BP101" s="31">
        <f t="shared" si="34"/>
        <v>16079.492144291289</v>
      </c>
      <c r="BQ101" s="31">
        <f t="shared" si="34"/>
        <v>13581.177012256594</v>
      </c>
      <c r="BR101" s="31">
        <f t="shared" si="34"/>
        <v>13203.777480937424</v>
      </c>
      <c r="BS101" s="31">
        <f t="shared" si="34"/>
        <v>12747.405398377134</v>
      </c>
      <c r="BT101" s="31">
        <f t="shared" si="34"/>
        <v>12240.300327241308</v>
      </c>
      <c r="BU101" s="31">
        <f t="shared" si="34"/>
        <v>11805.684832099854</v>
      </c>
      <c r="BV101" s="31">
        <f>BV37+BV61+BV70+BV77</f>
        <v>11388.584749640351</v>
      </c>
      <c r="BW101" s="31">
        <f>BW37+BW61+BW70+BW77</f>
        <v>11240.732137559191</v>
      </c>
    </row>
    <row r="102" spans="1:75" s="15" customFormat="1" x14ac:dyDescent="0.2">
      <c r="B102" s="43" t="s">
        <v>243</v>
      </c>
      <c r="AH102" s="31">
        <f t="shared" ref="AH102:BU102" si="35">AH42+AH71+AH78+AH74+AH81+AH54+AH80</f>
        <v>1115.357127851629</v>
      </c>
      <c r="AI102" s="31">
        <f t="shared" si="35"/>
        <v>1190.2000171543214</v>
      </c>
      <c r="AJ102" s="31">
        <f t="shared" si="35"/>
        <v>1609.4358956794899</v>
      </c>
      <c r="AK102" s="31">
        <f t="shared" si="35"/>
        <v>2674.0204354693965</v>
      </c>
      <c r="AL102" s="31">
        <f t="shared" si="35"/>
        <v>4094.2234268314323</v>
      </c>
      <c r="AM102" s="31">
        <f t="shared" si="35"/>
        <v>5104.1484731050004</v>
      </c>
      <c r="AN102" s="31">
        <f t="shared" si="35"/>
        <v>5797.2214826224299</v>
      </c>
      <c r="AO102" s="31">
        <f t="shared" si="35"/>
        <v>6600.080517345059</v>
      </c>
      <c r="AP102" s="31">
        <f t="shared" si="35"/>
        <v>7060.2937599251627</v>
      </c>
      <c r="AQ102" s="31">
        <f t="shared" si="35"/>
        <v>6925.5718264158622</v>
      </c>
      <c r="AR102" s="31">
        <f t="shared" si="35"/>
        <v>6180.900465333415</v>
      </c>
      <c r="AS102" s="31">
        <f t="shared" si="35"/>
        <v>6214.3926838964589</v>
      </c>
      <c r="AT102" s="31">
        <f t="shared" si="35"/>
        <v>7546.7475617436148</v>
      </c>
      <c r="AU102" s="31">
        <f t="shared" si="35"/>
        <v>10304.455658886489</v>
      </c>
      <c r="AV102" s="31">
        <f t="shared" si="35"/>
        <v>13128.578198711091</v>
      </c>
      <c r="AW102" s="31">
        <f t="shared" si="35"/>
        <v>14908.504814624823</v>
      </c>
      <c r="AX102" s="31">
        <f t="shared" si="35"/>
        <v>15898.657531673622</v>
      </c>
      <c r="AY102" s="31">
        <f t="shared" si="35"/>
        <v>16887.685144605432</v>
      </c>
      <c r="AZ102" s="31">
        <f t="shared" si="35"/>
        <v>17001.747305022403</v>
      </c>
      <c r="BA102" s="31">
        <f t="shared" si="35"/>
        <v>16072.59925922561</v>
      </c>
      <c r="BB102" s="31">
        <f t="shared" si="35"/>
        <v>15560.087835096754</v>
      </c>
      <c r="BC102" s="31">
        <f t="shared" si="35"/>
        <v>15053.954151311456</v>
      </c>
      <c r="BD102" s="31">
        <f t="shared" si="35"/>
        <v>14744.987527290616</v>
      </c>
      <c r="BE102" s="31">
        <f t="shared" si="35"/>
        <v>14859.815720288423</v>
      </c>
      <c r="BF102" s="31">
        <f t="shared" si="35"/>
        <v>15712.605219861003</v>
      </c>
      <c r="BG102" s="31">
        <f t="shared" si="35"/>
        <v>16289.067586423063</v>
      </c>
      <c r="BH102" s="31">
        <f t="shared" si="35"/>
        <v>16993.097968439513</v>
      </c>
      <c r="BI102" s="31">
        <f t="shared" si="35"/>
        <v>17806.793253143496</v>
      </c>
      <c r="BJ102" s="31">
        <f t="shared" si="35"/>
        <v>18989.510457093871</v>
      </c>
      <c r="BK102" s="31">
        <f t="shared" si="35"/>
        <v>20153.669149899728</v>
      </c>
      <c r="BL102" s="31">
        <f t="shared" si="35"/>
        <v>21335.218312316403</v>
      </c>
      <c r="BM102" s="31">
        <f t="shared" si="35"/>
        <v>26388.766467014466</v>
      </c>
      <c r="BN102" s="31">
        <f t="shared" si="35"/>
        <v>28039.532091092853</v>
      </c>
      <c r="BO102" s="31">
        <f t="shared" si="35"/>
        <v>29719.631391297171</v>
      </c>
      <c r="BP102" s="31">
        <f t="shared" si="35"/>
        <v>31722.142730273124</v>
      </c>
      <c r="BQ102" s="31">
        <f t="shared" si="35"/>
        <v>31907.855351912611</v>
      </c>
      <c r="BR102" s="31">
        <f t="shared" si="35"/>
        <v>32025.326951347641</v>
      </c>
      <c r="BS102" s="31">
        <f t="shared" si="35"/>
        <v>32481.407725657486</v>
      </c>
      <c r="BT102" s="31">
        <f t="shared" si="35"/>
        <v>32965.767191438041</v>
      </c>
      <c r="BU102" s="31">
        <f t="shared" si="35"/>
        <v>33773.811792460576</v>
      </c>
      <c r="BV102" s="31">
        <f>BV42+BV71+BV78+BV74+BV81+BV54+BV80</f>
        <v>35124.023900030516</v>
      </c>
      <c r="BW102" s="31">
        <f>BW42+BW71+BW78+BW74+BW81+BW54+BW80</f>
        <v>36291.764668549484</v>
      </c>
    </row>
    <row r="103" spans="1:75" s="38" customFormat="1" ht="13.5" thickBot="1" x14ac:dyDescent="0.25">
      <c r="A103" s="379"/>
      <c r="B103" s="380" t="s">
        <v>267</v>
      </c>
      <c r="C103" s="379"/>
      <c r="D103" s="379"/>
      <c r="E103" s="379"/>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379"/>
      <c r="AD103" s="379"/>
      <c r="AE103" s="379"/>
      <c r="AF103" s="379"/>
      <c r="AG103" s="379"/>
      <c r="AH103" s="381">
        <f t="shared" ref="AH103:BV103" si="36">AH102+AH101</f>
        <v>2183.5541461929752</v>
      </c>
      <c r="AI103" s="381">
        <f t="shared" si="36"/>
        <v>2373.16140795918</v>
      </c>
      <c r="AJ103" s="381">
        <f t="shared" si="36"/>
        <v>3066.7611204359278</v>
      </c>
      <c r="AK103" s="381">
        <f t="shared" si="36"/>
        <v>4749.0799408205712</v>
      </c>
      <c r="AL103" s="381">
        <f t="shared" si="36"/>
        <v>6477.1741024703806</v>
      </c>
      <c r="AM103" s="381">
        <f t="shared" si="36"/>
        <v>7720.9508097255293</v>
      </c>
      <c r="AN103" s="381">
        <f t="shared" si="36"/>
        <v>8749.827179719603</v>
      </c>
      <c r="AO103" s="381">
        <f t="shared" si="36"/>
        <v>9833.4244007827092</v>
      </c>
      <c r="AP103" s="381">
        <f t="shared" si="36"/>
        <v>10440.032933501425</v>
      </c>
      <c r="AQ103" s="381">
        <f t="shared" si="36"/>
        <v>10367.897726921874</v>
      </c>
      <c r="AR103" s="381">
        <f t="shared" si="36"/>
        <v>9899.2020466666672</v>
      </c>
      <c r="AS103" s="381">
        <f t="shared" si="36"/>
        <v>10347.2489285886</v>
      </c>
      <c r="AT103" s="381">
        <f t="shared" si="36"/>
        <v>12297.377408487966</v>
      </c>
      <c r="AU103" s="381">
        <f t="shared" si="36"/>
        <v>14987.804628284046</v>
      </c>
      <c r="AV103" s="381">
        <f t="shared" si="36"/>
        <v>18800.418401572635</v>
      </c>
      <c r="AW103" s="381">
        <f t="shared" si="36"/>
        <v>21240.177460896764</v>
      </c>
      <c r="AX103" s="381">
        <f t="shared" si="36"/>
        <v>22496.237334571619</v>
      </c>
      <c r="AY103" s="381">
        <f t="shared" si="36"/>
        <v>23835.042924429545</v>
      </c>
      <c r="AZ103" s="381">
        <f t="shared" si="36"/>
        <v>24131.549168652167</v>
      </c>
      <c r="BA103" s="381">
        <f t="shared" si="36"/>
        <v>23361.580254404638</v>
      </c>
      <c r="BB103" s="381">
        <f t="shared" si="36"/>
        <v>22920.604322768861</v>
      </c>
      <c r="BC103" s="381">
        <f t="shared" si="36"/>
        <v>22828.214107078475</v>
      </c>
      <c r="BD103" s="381">
        <f t="shared" si="36"/>
        <v>23135.732330791623</v>
      </c>
      <c r="BE103" s="381">
        <f t="shared" si="36"/>
        <v>24026.94360604047</v>
      </c>
      <c r="BF103" s="381">
        <f t="shared" si="36"/>
        <v>25723.433459269443</v>
      </c>
      <c r="BG103" s="381">
        <f t="shared" si="36"/>
        <v>26909.189182765069</v>
      </c>
      <c r="BH103" s="381">
        <f t="shared" si="36"/>
        <v>29340.701434006925</v>
      </c>
      <c r="BI103" s="381">
        <f t="shared" si="36"/>
        <v>30640.302899600876</v>
      </c>
      <c r="BJ103" s="381">
        <f t="shared" si="36"/>
        <v>32743.478393684323</v>
      </c>
      <c r="BK103" s="381">
        <f t="shared" si="36"/>
        <v>34508.537968195851</v>
      </c>
      <c r="BL103" s="381">
        <f t="shared" si="36"/>
        <v>34557.323858842276</v>
      </c>
      <c r="BM103" s="381">
        <f t="shared" si="36"/>
        <v>42535.182151352048</v>
      </c>
      <c r="BN103" s="381">
        <f t="shared" si="36"/>
        <v>44519.137839284886</v>
      </c>
      <c r="BO103" s="381">
        <f t="shared" si="36"/>
        <v>46250.405873958574</v>
      </c>
      <c r="BP103" s="381">
        <f t="shared" si="36"/>
        <v>47801.634874564414</v>
      </c>
      <c r="BQ103" s="381">
        <f t="shared" si="36"/>
        <v>45489.032364169208</v>
      </c>
      <c r="BR103" s="381">
        <f t="shared" si="36"/>
        <v>45229.104432285065</v>
      </c>
      <c r="BS103" s="381">
        <f t="shared" si="36"/>
        <v>45228.813124034619</v>
      </c>
      <c r="BT103" s="381">
        <f t="shared" si="36"/>
        <v>45206.067518679352</v>
      </c>
      <c r="BU103" s="381">
        <f t="shared" si="36"/>
        <v>45579.49662456043</v>
      </c>
      <c r="BV103" s="381">
        <f t="shared" si="36"/>
        <v>46512.608649670867</v>
      </c>
      <c r="BW103" s="381">
        <f>BW102+BW101</f>
        <v>47532.496806108677</v>
      </c>
    </row>
    <row r="104" spans="1:75" ht="13.5" thickTop="1" x14ac:dyDescent="0.2">
      <c r="B104" s="85"/>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row>
    <row r="105" spans="1:75" x14ac:dyDescent="0.2">
      <c r="B105" s="87"/>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row>
    <row r="106" spans="1:75" x14ac:dyDescent="0.2">
      <c r="B106" s="85"/>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row>
    <row r="107" spans="1:75" x14ac:dyDescent="0.2">
      <c r="B107" s="85"/>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row>
    <row r="108" spans="1:75" x14ac:dyDescent="0.2">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row>
    <row r="111" spans="1:75" x14ac:dyDescent="0.2">
      <c r="BH111" s="88"/>
      <c r="BI111" s="88"/>
      <c r="BJ111" s="88"/>
      <c r="BK111" s="88"/>
      <c r="BL111" s="88"/>
      <c r="BM111" s="88"/>
      <c r="BN111" s="88"/>
      <c r="BO111" s="88"/>
      <c r="BP111" s="88"/>
      <c r="BQ111" s="88"/>
      <c r="BR111" s="88"/>
      <c r="BS111" s="88"/>
    </row>
  </sheetData>
  <mergeCells count="1">
    <mergeCell ref="B36:C36"/>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11"/>
  <sheetViews>
    <sheetView zoomScaleNormal="100" workbookViewId="0">
      <pane xSplit="3" ySplit="4" topLeftCell="BN5" activePane="bottomRight" state="frozen"/>
      <selection pane="topRight"/>
      <selection pane="bottomLeft"/>
      <selection pane="bottomRight"/>
    </sheetView>
  </sheetViews>
  <sheetFormatPr defaultColWidth="10.7109375" defaultRowHeight="12.75" x14ac:dyDescent="0.2"/>
  <cols>
    <col min="1" max="1" width="16" style="74" customWidth="1"/>
    <col min="2" max="2" width="75.7109375" style="74" customWidth="1"/>
    <col min="3" max="3" width="12.7109375" style="74" customWidth="1"/>
    <col min="4" max="33" width="10.7109375" style="74" customWidth="1"/>
    <col min="34" max="16384" width="10.7109375" style="74"/>
  </cols>
  <sheetData>
    <row r="1" spans="1:75" s="15" customFormat="1" ht="13.5" thickBot="1" x14ac:dyDescent="0.25">
      <c r="B1" s="377" t="s">
        <v>20</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50"/>
      <c r="BU1" s="50"/>
    </row>
    <row r="2" spans="1:75" s="15" customFormat="1" ht="26.25" thickTop="1" x14ac:dyDescent="0.2">
      <c r="A2" s="18" t="s">
        <v>195</v>
      </c>
      <c r="B2" s="19" t="s">
        <v>394</v>
      </c>
      <c r="C2" s="20"/>
      <c r="D2" s="21" t="s">
        <v>21</v>
      </c>
      <c r="E2" s="21" t="s">
        <v>22</v>
      </c>
      <c r="F2" s="21" t="s">
        <v>23</v>
      </c>
      <c r="G2" s="21" t="s">
        <v>24</v>
      </c>
      <c r="H2" s="21" t="s">
        <v>25</v>
      </c>
      <c r="I2" s="21" t="s">
        <v>26</v>
      </c>
      <c r="J2" s="21" t="s">
        <v>27</v>
      </c>
      <c r="K2" s="21" t="s">
        <v>28</v>
      </c>
      <c r="L2" s="21" t="s">
        <v>29</v>
      </c>
      <c r="M2" s="21" t="s">
        <v>30</v>
      </c>
      <c r="N2" s="21" t="s">
        <v>31</v>
      </c>
      <c r="O2" s="21" t="s">
        <v>32</v>
      </c>
      <c r="P2" s="21" t="s">
        <v>33</v>
      </c>
      <c r="Q2" s="21" t="s">
        <v>34</v>
      </c>
      <c r="R2" s="21" t="s">
        <v>35</v>
      </c>
      <c r="S2" s="21" t="s">
        <v>36</v>
      </c>
      <c r="T2" s="21" t="s">
        <v>37</v>
      </c>
      <c r="U2" s="21" t="s">
        <v>38</v>
      </c>
      <c r="V2" s="21" t="s">
        <v>39</v>
      </c>
      <c r="W2" s="21" t="s">
        <v>40</v>
      </c>
      <c r="X2" s="21" t="s">
        <v>41</v>
      </c>
      <c r="Y2" s="21" t="s">
        <v>42</v>
      </c>
      <c r="Z2" s="21" t="s">
        <v>43</v>
      </c>
      <c r="AA2" s="21" t="s">
        <v>44</v>
      </c>
      <c r="AB2" s="21" t="s">
        <v>45</v>
      </c>
      <c r="AC2" s="21" t="s">
        <v>46</v>
      </c>
      <c r="AD2" s="21" t="s">
        <v>47</v>
      </c>
      <c r="AE2" s="21" t="s">
        <v>48</v>
      </c>
      <c r="AF2" s="21" t="s">
        <v>49</v>
      </c>
      <c r="AG2" s="21" t="s">
        <v>50</v>
      </c>
      <c r="AH2" s="21" t="s">
        <v>51</v>
      </c>
      <c r="AI2" s="21" t="s">
        <v>52</v>
      </c>
      <c r="AJ2" s="21" t="s">
        <v>53</v>
      </c>
      <c r="AK2" s="21" t="s">
        <v>54</v>
      </c>
      <c r="AL2" s="21" t="s">
        <v>55</v>
      </c>
      <c r="AM2" s="21" t="s">
        <v>56</v>
      </c>
      <c r="AN2" s="21" t="s">
        <v>57</v>
      </c>
      <c r="AO2" s="21" t="s">
        <v>58</v>
      </c>
      <c r="AP2" s="21" t="s">
        <v>59</v>
      </c>
      <c r="AQ2" s="21" t="s">
        <v>60</v>
      </c>
      <c r="AR2" s="21" t="s">
        <v>61</v>
      </c>
      <c r="AS2" s="21" t="s">
        <v>62</v>
      </c>
      <c r="AT2" s="21" t="s">
        <v>63</v>
      </c>
      <c r="AU2" s="21" t="s">
        <v>64</v>
      </c>
      <c r="AV2" s="21" t="s">
        <v>65</v>
      </c>
      <c r="AW2" s="21" t="s">
        <v>66</v>
      </c>
      <c r="AX2" s="21" t="s">
        <v>67</v>
      </c>
      <c r="AY2" s="21" t="s">
        <v>68</v>
      </c>
      <c r="AZ2" s="21" t="s">
        <v>69</v>
      </c>
      <c r="BA2" s="21" t="s">
        <v>70</v>
      </c>
      <c r="BB2" s="21" t="s">
        <v>71</v>
      </c>
      <c r="BC2" s="21" t="s">
        <v>72</v>
      </c>
      <c r="BD2" s="21" t="s">
        <v>73</v>
      </c>
      <c r="BE2" s="21" t="s">
        <v>74</v>
      </c>
      <c r="BF2" s="21" t="s">
        <v>75</v>
      </c>
      <c r="BG2" s="21" t="s">
        <v>76</v>
      </c>
      <c r="BH2" s="21" t="s">
        <v>77</v>
      </c>
      <c r="BI2" s="21" t="s">
        <v>78</v>
      </c>
      <c r="BJ2" s="21" t="s">
        <v>79</v>
      </c>
      <c r="BK2" s="21" t="s">
        <v>80</v>
      </c>
      <c r="BL2" s="21" t="s">
        <v>81</v>
      </c>
      <c r="BM2" s="21" t="s">
        <v>82</v>
      </c>
      <c r="BN2" s="21" t="s">
        <v>83</v>
      </c>
      <c r="BO2" s="21" t="s">
        <v>84</v>
      </c>
      <c r="BP2" s="21" t="s">
        <v>85</v>
      </c>
      <c r="BQ2" s="21" t="s">
        <v>86</v>
      </c>
      <c r="BR2" s="21" t="s">
        <v>87</v>
      </c>
      <c r="BS2" s="21" t="s">
        <v>88</v>
      </c>
      <c r="BT2" s="21" t="s">
        <v>89</v>
      </c>
      <c r="BU2" s="23" t="s">
        <v>90</v>
      </c>
      <c r="BV2" s="23" t="s">
        <v>100</v>
      </c>
      <c r="BW2" s="23" t="s">
        <v>120</v>
      </c>
    </row>
    <row r="3" spans="1:75" s="24" customFormat="1" x14ac:dyDescent="0.2">
      <c r="B3" s="25"/>
      <c r="D3" s="26" t="s">
        <v>91</v>
      </c>
      <c r="E3" s="26" t="s">
        <v>91</v>
      </c>
      <c r="F3" s="26" t="s">
        <v>91</v>
      </c>
      <c r="G3" s="26" t="s">
        <v>91</v>
      </c>
      <c r="H3" s="26" t="s">
        <v>91</v>
      </c>
      <c r="I3" s="26" t="s">
        <v>91</v>
      </c>
      <c r="J3" s="26" t="s">
        <v>91</v>
      </c>
      <c r="K3" s="26" t="s">
        <v>91</v>
      </c>
      <c r="L3" s="26" t="s">
        <v>91</v>
      </c>
      <c r="M3" s="26" t="s">
        <v>91</v>
      </c>
      <c r="N3" s="26" t="s">
        <v>91</v>
      </c>
      <c r="O3" s="26" t="s">
        <v>91</v>
      </c>
      <c r="P3" s="26" t="s">
        <v>91</v>
      </c>
      <c r="Q3" s="26" t="s">
        <v>91</v>
      </c>
      <c r="R3" s="26" t="s">
        <v>91</v>
      </c>
      <c r="S3" s="26" t="s">
        <v>91</v>
      </c>
      <c r="T3" s="26" t="s">
        <v>91</v>
      </c>
      <c r="U3" s="26" t="s">
        <v>91</v>
      </c>
      <c r="V3" s="26" t="s">
        <v>91</v>
      </c>
      <c r="W3" s="26" t="s">
        <v>91</v>
      </c>
      <c r="X3" s="26" t="s">
        <v>91</v>
      </c>
      <c r="Y3" s="26" t="s">
        <v>91</v>
      </c>
      <c r="Z3" s="26" t="s">
        <v>91</v>
      </c>
      <c r="AA3" s="26" t="s">
        <v>91</v>
      </c>
      <c r="AB3" s="26" t="s">
        <v>91</v>
      </c>
      <c r="AC3" s="26" t="s">
        <v>91</v>
      </c>
      <c r="AD3" s="26" t="s">
        <v>91</v>
      </c>
      <c r="AE3" s="26" t="s">
        <v>91</v>
      </c>
      <c r="AF3" s="26" t="s">
        <v>91</v>
      </c>
      <c r="AG3" s="26" t="s">
        <v>91</v>
      </c>
      <c r="AH3" s="26" t="s">
        <v>91</v>
      </c>
      <c r="AI3" s="26" t="s">
        <v>91</v>
      </c>
      <c r="AJ3" s="26" t="s">
        <v>91</v>
      </c>
      <c r="AK3" s="26" t="s">
        <v>91</v>
      </c>
      <c r="AL3" s="26" t="s">
        <v>91</v>
      </c>
      <c r="AM3" s="26" t="s">
        <v>91</v>
      </c>
      <c r="AN3" s="26" t="s">
        <v>91</v>
      </c>
      <c r="AO3" s="26" t="s">
        <v>91</v>
      </c>
      <c r="AP3" s="26" t="s">
        <v>91</v>
      </c>
      <c r="AQ3" s="26" t="s">
        <v>91</v>
      </c>
      <c r="AR3" s="26" t="s">
        <v>91</v>
      </c>
      <c r="AS3" s="26" t="s">
        <v>91</v>
      </c>
      <c r="AT3" s="26" t="s">
        <v>91</v>
      </c>
      <c r="AU3" s="26" t="s">
        <v>91</v>
      </c>
      <c r="AV3" s="26" t="s">
        <v>91</v>
      </c>
      <c r="AW3" s="26" t="s">
        <v>91</v>
      </c>
      <c r="AX3" s="26" t="s">
        <v>91</v>
      </c>
      <c r="AY3" s="26" t="s">
        <v>91</v>
      </c>
      <c r="AZ3" s="26" t="s">
        <v>91</v>
      </c>
      <c r="BA3" s="26" t="s">
        <v>91</v>
      </c>
      <c r="BB3" s="26" t="s">
        <v>91</v>
      </c>
      <c r="BC3" s="26" t="s">
        <v>91</v>
      </c>
      <c r="BD3" s="26" t="s">
        <v>91</v>
      </c>
      <c r="BE3" s="26" t="s">
        <v>91</v>
      </c>
      <c r="BF3" s="26" t="s">
        <v>91</v>
      </c>
      <c r="BG3" s="26" t="s">
        <v>91</v>
      </c>
      <c r="BH3" s="26" t="s">
        <v>91</v>
      </c>
      <c r="BI3" s="26" t="s">
        <v>91</v>
      </c>
      <c r="BJ3" s="26" t="s">
        <v>91</v>
      </c>
      <c r="BK3" s="26" t="s">
        <v>91</v>
      </c>
      <c r="BL3" s="26" t="s">
        <v>91</v>
      </c>
      <c r="BM3" s="26" t="s">
        <v>91</v>
      </c>
      <c r="BN3" s="26" t="s">
        <v>91</v>
      </c>
      <c r="BO3" s="26" t="s">
        <v>91</v>
      </c>
      <c r="BP3" s="26" t="s">
        <v>91</v>
      </c>
      <c r="BQ3" s="26" t="s">
        <v>91</v>
      </c>
      <c r="BR3" s="26" t="s">
        <v>121</v>
      </c>
      <c r="BS3" s="26" t="s">
        <v>121</v>
      </c>
      <c r="BT3" s="26" t="s">
        <v>121</v>
      </c>
      <c r="BU3" s="26" t="s">
        <v>121</v>
      </c>
      <c r="BV3" s="26" t="s">
        <v>121</v>
      </c>
      <c r="BW3" s="26" t="s">
        <v>121</v>
      </c>
    </row>
    <row r="4" spans="1:75" s="15" customFormat="1" x14ac:dyDescent="0.2">
      <c r="A4" s="27"/>
      <c r="B4" s="14"/>
      <c r="C4" s="27"/>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52"/>
      <c r="BU4" s="52"/>
      <c r="BV4" s="52"/>
      <c r="BW4" s="52"/>
    </row>
    <row r="5" spans="1:75" s="15" customFormat="1" ht="25.5" customHeight="1" x14ac:dyDescent="0.2">
      <c r="B5" s="58" t="s">
        <v>237</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220" t="s">
        <v>95</v>
      </c>
      <c r="BI5" s="31"/>
      <c r="BJ5" s="31"/>
      <c r="BK5" s="31"/>
      <c r="BL5" s="31"/>
      <c r="BM5" s="31"/>
      <c r="BN5" s="31"/>
      <c r="BO5" s="31"/>
      <c r="BP5" s="31"/>
      <c r="BQ5" s="31"/>
      <c r="BR5" s="31"/>
      <c r="BS5" s="31"/>
      <c r="BT5" s="31"/>
      <c r="BU5" s="31"/>
      <c r="BV5" s="31"/>
      <c r="BW5" s="31"/>
    </row>
    <row r="6" spans="1:75" s="15" customFormat="1" x14ac:dyDescent="0.2">
      <c r="B6" s="56" t="s">
        <v>238</v>
      </c>
      <c r="AH6" s="31">
        <v>2597.7465557222754</v>
      </c>
      <c r="AI6" s="31">
        <v>2476.6421138781716</v>
      </c>
      <c r="AJ6" s="31">
        <v>2436.6195149168007</v>
      </c>
      <c r="AK6" s="31">
        <v>2815.1535760222555</v>
      </c>
      <c r="AL6" s="31">
        <v>2685.331913581977</v>
      </c>
      <c r="AM6" s="31">
        <v>2690.4945821263814</v>
      </c>
      <c r="AN6" s="31">
        <v>3070.3321669455854</v>
      </c>
      <c r="AO6" s="31">
        <v>3337.6993689041883</v>
      </c>
      <c r="AP6" s="31">
        <v>3414.8088864357665</v>
      </c>
      <c r="AQ6" s="31">
        <v>3493.2804498005971</v>
      </c>
      <c r="AR6" s="31">
        <v>3858.9155019620671</v>
      </c>
      <c r="AS6" s="31">
        <v>3958.7005199188457</v>
      </c>
      <c r="AT6" s="31">
        <v>4111.3122432181572</v>
      </c>
      <c r="AU6" s="31">
        <v>4646.2436313107928</v>
      </c>
      <c r="AV6" s="31">
        <v>6124.4296752754435</v>
      </c>
      <c r="AW6" s="31">
        <v>6316.0939664945208</v>
      </c>
      <c r="AX6" s="31">
        <v>6289.824004481583</v>
      </c>
      <c r="AY6" s="31">
        <v>5986.9650417321891</v>
      </c>
      <c r="AZ6" s="31">
        <v>5635.9463850528018</v>
      </c>
      <c r="BA6" s="31">
        <v>5476.4237561107711</v>
      </c>
      <c r="BB6" s="31">
        <v>5170.7978730866907</v>
      </c>
      <c r="BC6" s="31">
        <v>5346.5292974173844</v>
      </c>
      <c r="BD6" s="31">
        <v>5660.5423894453943</v>
      </c>
      <c r="BE6" s="31">
        <v>6108.411974702839</v>
      </c>
      <c r="BF6" s="31">
        <v>5949.1468101460414</v>
      </c>
      <c r="BG6" s="31">
        <v>6307.8661547282591</v>
      </c>
      <c r="BH6" s="73">
        <v>7526.0859174175666</v>
      </c>
      <c r="BI6" s="31">
        <v>7880.3100382191706</v>
      </c>
      <c r="BJ6" s="31">
        <v>8200.3808475224359</v>
      </c>
      <c r="BK6" s="31">
        <v>8545.5828482108191</v>
      </c>
      <c r="BL6" s="31">
        <v>8716.7328248603535</v>
      </c>
      <c r="BM6" s="31">
        <v>8966.4525383580367</v>
      </c>
      <c r="BN6" s="31">
        <v>8846.5805200924769</v>
      </c>
      <c r="BO6" s="31">
        <v>8490.69447765718</v>
      </c>
      <c r="BP6" s="31">
        <v>7790.0755865773381</v>
      </c>
      <c r="BQ6" s="31">
        <v>7171.0875081620507</v>
      </c>
      <c r="BR6" s="31">
        <v>6627.6815539714244</v>
      </c>
      <c r="BS6" s="31">
        <v>6112.2770640114913</v>
      </c>
      <c r="BT6" s="31">
        <v>5695.9319844594911</v>
      </c>
      <c r="BU6" s="31">
        <v>5396.7185563839039</v>
      </c>
      <c r="BV6" s="31">
        <v>5102.8341895120911</v>
      </c>
      <c r="BW6" s="31">
        <v>4968.7768983348587</v>
      </c>
    </row>
    <row r="7" spans="1:75" s="15" customFormat="1" x14ac:dyDescent="0.2">
      <c r="B7" s="56" t="s">
        <v>239</v>
      </c>
      <c r="AH7" s="31">
        <v>601.97335515845953</v>
      </c>
      <c r="AI7" s="31">
        <v>579.47075100354652</v>
      </c>
      <c r="AJ7" s="31">
        <v>574.89513932193381</v>
      </c>
      <c r="AK7" s="31">
        <v>603.16233436032439</v>
      </c>
      <c r="AL7" s="31">
        <v>739.10835878611272</v>
      </c>
      <c r="AM7" s="31">
        <v>833.09730715588455</v>
      </c>
      <c r="AN7" s="31">
        <v>911.54521020335721</v>
      </c>
      <c r="AO7" s="31">
        <v>1051.7039586919104</v>
      </c>
      <c r="AP7" s="31">
        <v>1262.4019134354446</v>
      </c>
      <c r="AQ7" s="31">
        <v>1302.7672325495239</v>
      </c>
      <c r="AR7" s="31">
        <v>1606.8606932635712</v>
      </c>
      <c r="AS7" s="31">
        <v>1741.7789491647547</v>
      </c>
      <c r="AT7" s="31">
        <v>1929.7396767131922</v>
      </c>
      <c r="AU7" s="31">
        <v>2356.8146628730237</v>
      </c>
      <c r="AV7" s="31">
        <v>3119.7135067993745</v>
      </c>
      <c r="AW7" s="31">
        <v>3780.9976067514804</v>
      </c>
      <c r="AX7" s="31">
        <v>4370.7066274528106</v>
      </c>
      <c r="AY7" s="31">
        <v>4961.4201040280641</v>
      </c>
      <c r="AZ7" s="31">
        <v>5180.9341998375303</v>
      </c>
      <c r="BA7" s="31">
        <v>5339.9848923221643</v>
      </c>
      <c r="BB7" s="31">
        <v>5497.9912173632456</v>
      </c>
      <c r="BC7" s="31">
        <v>5728.3232435434611</v>
      </c>
      <c r="BD7" s="31">
        <v>6082.1456687569562</v>
      </c>
      <c r="BE7" s="31">
        <v>6493.7620836731694</v>
      </c>
      <c r="BF7" s="31">
        <v>6332.5775479096919</v>
      </c>
      <c r="BG7" s="31">
        <v>6507.8675212583948</v>
      </c>
      <c r="BH7" s="73">
        <v>5945.4218566729478</v>
      </c>
      <c r="BI7" s="31">
        <v>5557.6615506284179</v>
      </c>
      <c r="BJ7" s="31">
        <v>5461.2160405984905</v>
      </c>
      <c r="BK7" s="31">
        <v>5865.762221088391</v>
      </c>
      <c r="BL7" s="31">
        <v>5840.5917172091613</v>
      </c>
      <c r="BM7" s="31">
        <v>6255.7111089009886</v>
      </c>
      <c r="BN7" s="31">
        <v>6345.4571636707733</v>
      </c>
      <c r="BO7" s="31">
        <v>6580.3936904505035</v>
      </c>
      <c r="BP7" s="31">
        <v>7249.0003646835867</v>
      </c>
      <c r="BQ7" s="31">
        <v>8037.9921733933406</v>
      </c>
      <c r="BR7" s="31">
        <v>8896.3441081857218</v>
      </c>
      <c r="BS7" s="31">
        <v>9054.5239147580887</v>
      </c>
      <c r="BT7" s="31">
        <v>8927.3983817394019</v>
      </c>
      <c r="BU7" s="31">
        <v>8693.119890372509</v>
      </c>
      <c r="BV7" s="31">
        <v>8675.6027204628917</v>
      </c>
      <c r="BW7" s="31">
        <v>8875.1617232675089</v>
      </c>
    </row>
    <row r="8" spans="1:75" s="15" customFormat="1" x14ac:dyDescent="0.2">
      <c r="B8" s="56" t="s">
        <v>240</v>
      </c>
      <c r="AH8" s="31">
        <v>1546.6084663301961</v>
      </c>
      <c r="AI8" s="31">
        <v>1408.98710004287</v>
      </c>
      <c r="AJ8" s="31">
        <v>1457.292329909088</v>
      </c>
      <c r="AK8" s="31">
        <v>1719.987460740032</v>
      </c>
      <c r="AL8" s="31">
        <v>2225.8861770392582</v>
      </c>
      <c r="AM8" s="31">
        <v>2611.2820512820513</v>
      </c>
      <c r="AN8" s="31">
        <v>2804.3572189259089</v>
      </c>
      <c r="AO8" s="31">
        <v>3196.4983744501819</v>
      </c>
      <c r="AP8" s="31">
        <v>3473.3618508808245</v>
      </c>
      <c r="AQ8" s="31">
        <v>3542.1064789591824</v>
      </c>
      <c r="AR8" s="31">
        <v>3667.4722040549382</v>
      </c>
      <c r="AS8" s="31">
        <v>3726.8662659511938</v>
      </c>
      <c r="AT8" s="31">
        <v>4077.9089515069791</v>
      </c>
      <c r="AU8" s="31">
        <v>4818.0771521206916</v>
      </c>
      <c r="AV8" s="31">
        <v>5664.4403219822234</v>
      </c>
      <c r="AW8" s="31">
        <v>5988.9847587857421</v>
      </c>
      <c r="AX8" s="31">
        <v>6419.7724973935228</v>
      </c>
      <c r="AY8" s="31">
        <v>6567.4912301923314</v>
      </c>
      <c r="AZ8" s="31">
        <v>6371.6479053034691</v>
      </c>
      <c r="BA8" s="31">
        <v>5959.765688468281</v>
      </c>
      <c r="BB8" s="31">
        <v>5630.8688637288333</v>
      </c>
      <c r="BC8" s="31">
        <v>5603.8866981394067</v>
      </c>
      <c r="BD8" s="31">
        <v>5990.9134837256015</v>
      </c>
      <c r="BE8" s="31">
        <v>6154.7084542257762</v>
      </c>
      <c r="BF8" s="31">
        <v>6137.5453041337178</v>
      </c>
      <c r="BG8" s="31">
        <v>6311.5262633742759</v>
      </c>
      <c r="BH8" s="73">
        <v>5794.3025921107474</v>
      </c>
      <c r="BI8" s="31">
        <v>4835.169477911224</v>
      </c>
      <c r="BJ8" s="31">
        <v>4303.3862462191728</v>
      </c>
      <c r="BK8" s="31">
        <v>3927.3426097632641</v>
      </c>
      <c r="BL8" s="31">
        <v>3464.0576509653993</v>
      </c>
      <c r="BM8" s="31">
        <v>3135.1868812220996</v>
      </c>
      <c r="BN8" s="31">
        <v>2775.9324708338972</v>
      </c>
      <c r="BO8" s="31">
        <v>2386.7346839301513</v>
      </c>
      <c r="BP8" s="31">
        <v>2162.611203095415</v>
      </c>
      <c r="BQ8" s="31">
        <v>1888.1798215596518</v>
      </c>
      <c r="BR8" s="31">
        <v>1757.8075977658532</v>
      </c>
      <c r="BS8" s="31">
        <v>1720.0152139632792</v>
      </c>
      <c r="BT8" s="31">
        <v>1689.3236973663593</v>
      </c>
      <c r="BU8" s="31">
        <v>1667.347613911847</v>
      </c>
      <c r="BV8" s="31">
        <v>1681.1968024212583</v>
      </c>
      <c r="BW8" s="31">
        <v>1670.6380629508567</v>
      </c>
    </row>
    <row r="9" spans="1:75" s="15" customFormat="1" x14ac:dyDescent="0.2">
      <c r="B9" s="56" t="s">
        <v>241</v>
      </c>
      <c r="AH9" s="31">
        <v>2384.7405992815898</v>
      </c>
      <c r="AI9" s="31">
        <v>2075.7753614716084</v>
      </c>
      <c r="AJ9" s="31">
        <v>2653.8763989628801</v>
      </c>
      <c r="AK9" s="31">
        <v>4606.0887679100242</v>
      </c>
      <c r="AL9" s="31">
        <v>7325.4484826407388</v>
      </c>
      <c r="AM9" s="31">
        <v>8896.3866537925114</v>
      </c>
      <c r="AN9" s="31">
        <v>9631.9083117805167</v>
      </c>
      <c r="AO9" s="31">
        <v>10258.982597054886</v>
      </c>
      <c r="AP9" s="31">
        <v>10155.426153350812</v>
      </c>
      <c r="AQ9" s="31">
        <v>8844.1693725891855</v>
      </c>
      <c r="AR9" s="31">
        <v>6337.9414650098106</v>
      </c>
      <c r="AS9" s="31">
        <v>5080.5104381956426</v>
      </c>
      <c r="AT9" s="31">
        <v>5244.361386315476</v>
      </c>
      <c r="AU9" s="31">
        <v>7075.4979157017151</v>
      </c>
      <c r="AV9" s="31">
        <v>8836.7240405865377</v>
      </c>
      <c r="AW9" s="31">
        <v>9199.1447285552349</v>
      </c>
      <c r="AX9" s="31">
        <v>8213.6955946656708</v>
      </c>
      <c r="AY9" s="31">
        <v>7426.7315834038955</v>
      </c>
      <c r="AZ9" s="31">
        <v>6193.2107403968894</v>
      </c>
      <c r="BA9" s="31">
        <v>4961.8141003092805</v>
      </c>
      <c r="BB9" s="31">
        <v>4405.6069441755408</v>
      </c>
      <c r="BC9" s="31">
        <v>3953.7831613440717</v>
      </c>
      <c r="BD9" s="31">
        <v>3366.2823986752451</v>
      </c>
      <c r="BE9" s="31">
        <v>2908.2481656883856</v>
      </c>
      <c r="BF9" s="31">
        <v>2793.4297628657177</v>
      </c>
      <c r="BG9" s="31">
        <v>2668.1339980544476</v>
      </c>
      <c r="BH9" s="73">
        <v>2217.5675126250126</v>
      </c>
      <c r="BI9" s="31">
        <v>2237.8835175064746</v>
      </c>
      <c r="BJ9" s="31">
        <v>2342.2876323826308</v>
      </c>
      <c r="BK9" s="31">
        <v>2108.1814286654585</v>
      </c>
      <c r="BL9" s="31">
        <v>2409.2260732330219</v>
      </c>
      <c r="BM9" s="31">
        <v>3965.7732207794729</v>
      </c>
      <c r="BN9" s="31">
        <v>3941.6281636129538</v>
      </c>
      <c r="BO9" s="31">
        <v>4411.9856400613035</v>
      </c>
      <c r="BP9" s="31">
        <v>4675.0270436701749</v>
      </c>
      <c r="BQ9" s="31">
        <v>3881.6541551565761</v>
      </c>
      <c r="BR9" s="31">
        <v>2665.3238594235859</v>
      </c>
      <c r="BS9" s="31">
        <v>2107.0312660792151</v>
      </c>
      <c r="BT9" s="31">
        <v>2126.4040351577355</v>
      </c>
      <c r="BU9" s="31">
        <v>2211.9024456524126</v>
      </c>
      <c r="BV9" s="31">
        <v>2266.5190012047756</v>
      </c>
      <c r="BW9" s="31">
        <v>2282.0551591937251</v>
      </c>
    </row>
    <row r="10" spans="1:75" s="15" customFormat="1" x14ac:dyDescent="0.2">
      <c r="B10" s="56" t="s">
        <v>242</v>
      </c>
      <c r="AH10" s="31">
        <v>97.241849679443462</v>
      </c>
      <c r="AI10" s="31">
        <v>107.16239915819011</v>
      </c>
      <c r="AJ10" s="31">
        <v>113.64206242410319</v>
      </c>
      <c r="AK10" s="31">
        <v>140.92065448236667</v>
      </c>
      <c r="AL10" s="31">
        <v>185.49051475327153</v>
      </c>
      <c r="AM10" s="31">
        <v>243.10052569466797</v>
      </c>
      <c r="AN10" s="31">
        <v>289.21547745828894</v>
      </c>
      <c r="AO10" s="31">
        <v>282.40198890801298</v>
      </c>
      <c r="AP10" s="31">
        <v>348.97566809254403</v>
      </c>
      <c r="AQ10" s="31">
        <v>474.94410181532896</v>
      </c>
      <c r="AR10" s="31">
        <v>310.13243950294316</v>
      </c>
      <c r="AS10" s="31">
        <v>312.82504408502245</v>
      </c>
      <c r="AT10" s="31">
        <v>501.29728305984133</v>
      </c>
      <c r="AU10" s="31">
        <v>722.75015030560826</v>
      </c>
      <c r="AV10" s="31">
        <v>551.96751012243919</v>
      </c>
      <c r="AW10" s="31">
        <v>546.18097871268355</v>
      </c>
      <c r="AX10" s="31">
        <v>675.1743354651959</v>
      </c>
      <c r="AY10" s="31">
        <v>761.51023224869891</v>
      </c>
      <c r="AZ10" s="31">
        <v>665.81726238830208</v>
      </c>
      <c r="BA10" s="31">
        <v>591.2113689551486</v>
      </c>
      <c r="BB10" s="31">
        <v>546.78437083490985</v>
      </c>
      <c r="BC10" s="31">
        <v>406.28814884754257</v>
      </c>
      <c r="BD10" s="31">
        <v>403.94708689632557</v>
      </c>
      <c r="BE10" s="31">
        <v>443.77506706603145</v>
      </c>
      <c r="BF10" s="31">
        <v>470.08702775456652</v>
      </c>
      <c r="BG10" s="31">
        <v>630.54962777311141</v>
      </c>
      <c r="BH10" s="73">
        <v>901.92942684755792</v>
      </c>
      <c r="BI10" s="31">
        <v>827.4797892784311</v>
      </c>
      <c r="BJ10" s="31">
        <v>788.04042423737144</v>
      </c>
      <c r="BK10" s="31">
        <v>679.0132716281031</v>
      </c>
      <c r="BL10" s="31">
        <v>593.67989763253229</v>
      </c>
      <c r="BM10" s="31">
        <v>602.82536830846004</v>
      </c>
      <c r="BN10" s="31">
        <v>681.6860627176618</v>
      </c>
      <c r="BO10" s="31">
        <v>684.15789244277892</v>
      </c>
      <c r="BP10" s="31">
        <v>735.89529028025822</v>
      </c>
      <c r="BQ10" s="31">
        <v>747.16933933323219</v>
      </c>
      <c r="BR10" s="31">
        <v>816.45652799201252</v>
      </c>
      <c r="BS10" s="31">
        <v>856.58371902495844</v>
      </c>
      <c r="BT10" s="31">
        <v>871.96008069236757</v>
      </c>
      <c r="BU10" s="31">
        <v>920.2704582595934</v>
      </c>
      <c r="BV10" s="31">
        <v>982.16098945401302</v>
      </c>
      <c r="BW10" s="31">
        <v>1021.073178841983</v>
      </c>
    </row>
    <row r="11" spans="1:75" s="15" customFormat="1" ht="26.1" customHeight="1" x14ac:dyDescent="0.2">
      <c r="B11" s="56" t="s">
        <v>243</v>
      </c>
      <c r="AH11" s="31">
        <v>4630.5642704496886</v>
      </c>
      <c r="AI11" s="31">
        <v>4171.3956116762156</v>
      </c>
      <c r="AJ11" s="31">
        <v>4799.7059306180054</v>
      </c>
      <c r="AK11" s="31">
        <v>7070.1592174927473</v>
      </c>
      <c r="AL11" s="31">
        <v>10475.93353321938</v>
      </c>
      <c r="AM11" s="31">
        <v>12583.866537925116</v>
      </c>
      <c r="AN11" s="31">
        <v>13637.026218368072</v>
      </c>
      <c r="AO11" s="31">
        <v>14789.586919104991</v>
      </c>
      <c r="AP11" s="31">
        <v>15240.165585759625</v>
      </c>
      <c r="AQ11" s="31">
        <v>14163.987185913222</v>
      </c>
      <c r="AR11" s="31">
        <v>11922.406801831263</v>
      </c>
      <c r="AS11" s="31">
        <v>10861.980697396613</v>
      </c>
      <c r="AT11" s="31">
        <v>11753.307297595489</v>
      </c>
      <c r="AU11" s="31">
        <v>14973.139881001038</v>
      </c>
      <c r="AV11" s="31">
        <v>18172.845379490576</v>
      </c>
      <c r="AW11" s="31">
        <v>19515.308072805139</v>
      </c>
      <c r="AX11" s="31">
        <v>19679.3490549772</v>
      </c>
      <c r="AY11" s="31">
        <v>19717.153149872989</v>
      </c>
      <c r="AZ11" s="31">
        <v>18411.61010792619</v>
      </c>
      <c r="BA11" s="31">
        <v>16852.776050054876</v>
      </c>
      <c r="BB11" s="31">
        <v>16081.251396102529</v>
      </c>
      <c r="BC11" s="31">
        <v>15692.281251874479</v>
      </c>
      <c r="BD11" s="31">
        <v>15843.288638054128</v>
      </c>
      <c r="BE11" s="31">
        <v>16000.493770653364</v>
      </c>
      <c r="BF11" s="31">
        <v>15733.639642663693</v>
      </c>
      <c r="BG11" s="31">
        <v>16118.07741046023</v>
      </c>
      <c r="BH11" s="73">
        <v>14859.221388256265</v>
      </c>
      <c r="BI11" s="31">
        <v>13458.194335324548</v>
      </c>
      <c r="BJ11" s="31">
        <v>12894.930343437665</v>
      </c>
      <c r="BK11" s="31">
        <v>12580.299531145218</v>
      </c>
      <c r="BL11" s="31">
        <v>12307.555339040115</v>
      </c>
      <c r="BM11" s="31">
        <v>13959.496579211022</v>
      </c>
      <c r="BN11" s="31">
        <v>13744.703860835285</v>
      </c>
      <c r="BO11" s="31">
        <v>14063.27190688474</v>
      </c>
      <c r="BP11" s="31">
        <v>14822.533901729434</v>
      </c>
      <c r="BQ11" s="31">
        <v>14554.995489442799</v>
      </c>
      <c r="BR11" s="31">
        <v>14135.932093367173</v>
      </c>
      <c r="BS11" s="31">
        <v>13738.154113825542</v>
      </c>
      <c r="BT11" s="31">
        <v>13615.086194955862</v>
      </c>
      <c r="BU11" s="31">
        <v>13492.640408196361</v>
      </c>
      <c r="BV11" s="31">
        <v>13605.479513542939</v>
      </c>
      <c r="BW11" s="31">
        <v>13848.928124254073</v>
      </c>
    </row>
    <row r="12" spans="1:75" s="15" customFormat="1" x14ac:dyDescent="0.2">
      <c r="B12" s="56" t="s">
        <v>244</v>
      </c>
      <c r="AH12" s="31">
        <v>7228.3108261719644</v>
      </c>
      <c r="AI12" s="31">
        <v>6648.0377255543872</v>
      </c>
      <c r="AJ12" s="31">
        <v>7236.325445534806</v>
      </c>
      <c r="AK12" s="31">
        <v>9885.3127935150042</v>
      </c>
      <c r="AL12" s="31">
        <v>13161.265446801357</v>
      </c>
      <c r="AM12" s="31">
        <v>15274.361120051497</v>
      </c>
      <c r="AN12" s="31">
        <v>16707.358385313659</v>
      </c>
      <c r="AO12" s="31">
        <v>18127.286288009178</v>
      </c>
      <c r="AP12" s="31">
        <v>18654.97447219539</v>
      </c>
      <c r="AQ12" s="31">
        <v>17657.267635713819</v>
      </c>
      <c r="AR12" s="31">
        <v>15781.322303793331</v>
      </c>
      <c r="AS12" s="31">
        <v>14820.681217315459</v>
      </c>
      <c r="AT12" s="31">
        <v>15864.619540813645</v>
      </c>
      <c r="AU12" s="31">
        <v>19619.38351231183</v>
      </c>
      <c r="AV12" s="31">
        <v>24297.275054766018</v>
      </c>
      <c r="AW12" s="31">
        <v>25831.402039299661</v>
      </c>
      <c r="AX12" s="31">
        <v>25969.173059458783</v>
      </c>
      <c r="AY12" s="31">
        <v>25704.118191605179</v>
      </c>
      <c r="AZ12" s="31">
        <v>24047.556492978991</v>
      </c>
      <c r="BA12" s="31">
        <v>22329.199806165645</v>
      </c>
      <c r="BB12" s="31">
        <v>21252.049269189221</v>
      </c>
      <c r="BC12" s="31">
        <v>21038.810549291866</v>
      </c>
      <c r="BD12" s="31">
        <v>21503.83102749952</v>
      </c>
      <c r="BE12" s="31">
        <v>22108.905745356202</v>
      </c>
      <c r="BF12" s="31">
        <v>21682.786452809734</v>
      </c>
      <c r="BG12" s="31">
        <v>22425.943565188485</v>
      </c>
      <c r="BH12" s="73">
        <v>22385.307305673829</v>
      </c>
      <c r="BI12" s="31">
        <v>21338.504373543718</v>
      </c>
      <c r="BJ12" s="31">
        <v>21095.311190960103</v>
      </c>
      <c r="BK12" s="31">
        <v>21125.882379356033</v>
      </c>
      <c r="BL12" s="31">
        <v>21024.28816390047</v>
      </c>
      <c r="BM12" s="31">
        <v>22925.949117569056</v>
      </c>
      <c r="BN12" s="31">
        <v>22591.284380927762</v>
      </c>
      <c r="BO12" s="31">
        <v>22553.96638454192</v>
      </c>
      <c r="BP12" s="31">
        <v>22612.609488306771</v>
      </c>
      <c r="BQ12" s="31">
        <v>21726.082997604848</v>
      </c>
      <c r="BR12" s="31">
        <v>20763.6136473386</v>
      </c>
      <c r="BS12" s="31">
        <v>19850.431177837032</v>
      </c>
      <c r="BT12" s="31">
        <v>19311.018179415354</v>
      </c>
      <c r="BU12" s="31">
        <v>18889.358964580268</v>
      </c>
      <c r="BV12" s="31">
        <v>18708.313703055028</v>
      </c>
      <c r="BW12" s="31">
        <v>18817.705022588929</v>
      </c>
    </row>
    <row r="13" spans="1:75" s="15" customFormat="1" ht="25.5" customHeight="1" x14ac:dyDescent="0.2">
      <c r="B13" s="58" t="s">
        <v>245</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73"/>
      <c r="BI13" s="31"/>
      <c r="BJ13" s="31"/>
      <c r="BK13" s="31"/>
      <c r="BL13" s="31"/>
      <c r="BM13" s="31"/>
      <c r="BN13" s="31"/>
      <c r="BO13" s="31"/>
      <c r="BP13" s="31"/>
      <c r="BQ13" s="31"/>
      <c r="BR13" s="31"/>
      <c r="BS13" s="31"/>
      <c r="BT13" s="31"/>
      <c r="BU13" s="31"/>
      <c r="BV13" s="31"/>
      <c r="BW13" s="31"/>
    </row>
    <row r="14" spans="1:75" s="15" customFormat="1" x14ac:dyDescent="0.2">
      <c r="B14" s="56" t="s">
        <v>238</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73">
        <v>152.59807045656333</v>
      </c>
      <c r="BI14" s="31">
        <v>187.04448059941669</v>
      </c>
      <c r="BJ14" s="31">
        <v>193.69148672125604</v>
      </c>
      <c r="BK14" s="31">
        <v>223.94433033274171</v>
      </c>
      <c r="BL14" s="31">
        <v>210.90635824832376</v>
      </c>
      <c r="BM14" s="31">
        <v>218.90285383749429</v>
      </c>
      <c r="BN14" s="31">
        <v>178.88101613428441</v>
      </c>
      <c r="BO14" s="31">
        <v>126.39088248997273</v>
      </c>
      <c r="BP14" s="31">
        <v>114.85468234570763</v>
      </c>
      <c r="BQ14" s="31">
        <v>105.81966331569497</v>
      </c>
      <c r="BR14" s="31">
        <v>92.615345150057721</v>
      </c>
      <c r="BS14" s="31">
        <v>68.268118760939487</v>
      </c>
      <c r="BT14" s="31">
        <v>56.500700384218511</v>
      </c>
      <c r="BU14" s="31">
        <v>52.432676010215381</v>
      </c>
      <c r="BV14" s="31">
        <v>51.391033311153443</v>
      </c>
      <c r="BW14" s="31">
        <v>48.733912333316418</v>
      </c>
    </row>
    <row r="15" spans="1:75" s="15" customFormat="1" x14ac:dyDescent="0.2">
      <c r="B15" s="145" t="s">
        <v>136</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73">
        <v>0</v>
      </c>
      <c r="BI15" s="31">
        <v>0</v>
      </c>
      <c r="BJ15" s="31">
        <v>0</v>
      </c>
      <c r="BK15" s="31">
        <v>0</v>
      </c>
      <c r="BL15" s="31">
        <v>0.61004802997125107</v>
      </c>
      <c r="BM15" s="31">
        <v>28.479259624050304</v>
      </c>
      <c r="BN15" s="31">
        <v>55.022080230836472</v>
      </c>
      <c r="BO15" s="31">
        <v>61.746966942639872</v>
      </c>
      <c r="BP15" s="31">
        <v>96.884277006777353</v>
      </c>
      <c r="BQ15" s="31">
        <v>137.86077330641319</v>
      </c>
      <c r="BR15" s="31">
        <v>161.04979618590446</v>
      </c>
      <c r="BS15" s="31">
        <v>172.576139910243</v>
      </c>
      <c r="BT15" s="31">
        <v>135.27156697107472</v>
      </c>
      <c r="BU15" s="31">
        <v>137.95610854002575</v>
      </c>
      <c r="BV15" s="31">
        <v>155.66154075104987</v>
      </c>
      <c r="BW15" s="31">
        <v>179.40096072845853</v>
      </c>
    </row>
    <row r="16" spans="1:75" s="15" customFormat="1" x14ac:dyDescent="0.2">
      <c r="B16" s="154" t="s">
        <v>246</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73">
        <v>0</v>
      </c>
      <c r="BI16" s="31">
        <v>0</v>
      </c>
      <c r="BJ16" s="31">
        <v>0</v>
      </c>
      <c r="BK16" s="31">
        <v>0</v>
      </c>
      <c r="BL16" s="31">
        <v>0.56657701947656258</v>
      </c>
      <c r="BM16" s="31">
        <v>19.995507349267001</v>
      </c>
      <c r="BN16" s="31">
        <v>25.214446547827023</v>
      </c>
      <c r="BO16" s="31">
        <v>21.594206031319548</v>
      </c>
      <c r="BP16" s="31">
        <v>25.712571347659328</v>
      </c>
      <c r="BQ16" s="31">
        <v>26.018052638657309</v>
      </c>
      <c r="BR16" s="31">
        <v>24.830610685642018</v>
      </c>
      <c r="BS16" s="31">
        <v>17.459608721898615</v>
      </c>
      <c r="BT16" s="31">
        <v>6.6578484722635514</v>
      </c>
      <c r="BU16" s="31">
        <v>6.9541305749706535</v>
      </c>
      <c r="BV16" s="31">
        <v>7.6429673283036372</v>
      </c>
      <c r="BW16" s="31">
        <v>5.3066931552985315</v>
      </c>
    </row>
    <row r="17" spans="2:75" s="15" customFormat="1" x14ac:dyDescent="0.2">
      <c r="B17" s="154" t="s">
        <v>247</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0</v>
      </c>
      <c r="BG17" s="31">
        <v>0</v>
      </c>
      <c r="BH17" s="73">
        <v>0</v>
      </c>
      <c r="BI17" s="31">
        <v>0</v>
      </c>
      <c r="BJ17" s="31">
        <v>0</v>
      </c>
      <c r="BK17" s="31">
        <v>0</v>
      </c>
      <c r="BL17" s="31">
        <v>2.7687819398039385E-2</v>
      </c>
      <c r="BM17" s="31">
        <v>2.5448837815501033</v>
      </c>
      <c r="BN17" s="31">
        <v>20.629907715988615</v>
      </c>
      <c r="BO17" s="31">
        <v>28.418926614727894</v>
      </c>
      <c r="BP17" s="31">
        <v>40.356269394134692</v>
      </c>
      <c r="BQ17" s="31">
        <v>46.886237402590261</v>
      </c>
      <c r="BR17" s="31">
        <v>40.56664626235073</v>
      </c>
      <c r="BS17" s="31">
        <v>47.79912636944313</v>
      </c>
      <c r="BT17" s="31">
        <v>39.759347503128382</v>
      </c>
      <c r="BU17" s="31">
        <v>39.052164713292541</v>
      </c>
      <c r="BV17" s="31">
        <v>39.880701409359212</v>
      </c>
      <c r="BW17" s="31">
        <v>43.89993176026659</v>
      </c>
    </row>
    <row r="18" spans="2:75" s="15" customFormat="1" x14ac:dyDescent="0.2">
      <c r="B18" s="154" t="s">
        <v>248</v>
      </c>
      <c r="C18" s="219"/>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73">
        <v>0</v>
      </c>
      <c r="BI18" s="31">
        <v>0</v>
      </c>
      <c r="BJ18" s="31">
        <v>0</v>
      </c>
      <c r="BK18" s="31">
        <v>0</v>
      </c>
      <c r="BL18" s="31">
        <v>1.5783191096649114E-2</v>
      </c>
      <c r="BM18" s="31">
        <v>5.938868493233203</v>
      </c>
      <c r="BN18" s="31">
        <v>9.1777259670208355</v>
      </c>
      <c r="BO18" s="31">
        <v>11.73383429659243</v>
      </c>
      <c r="BP18" s="31">
        <v>30.81543626498333</v>
      </c>
      <c r="BQ18" s="31">
        <v>64.956483265165616</v>
      </c>
      <c r="BR18" s="31">
        <v>95.652539237911711</v>
      </c>
      <c r="BS18" s="31">
        <v>107.31740481890127</v>
      </c>
      <c r="BT18" s="31">
        <v>88.854370995682785</v>
      </c>
      <c r="BU18" s="31">
        <v>91.949813251762549</v>
      </c>
      <c r="BV18" s="31">
        <v>108.13787201338704</v>
      </c>
      <c r="BW18" s="31">
        <v>130.1943358128934</v>
      </c>
    </row>
    <row r="19" spans="2:75" s="15" customFormat="1" ht="25.5" customHeight="1" x14ac:dyDescent="0.2">
      <c r="B19" s="145" t="s">
        <v>249</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0</v>
      </c>
      <c r="BG19" s="31">
        <v>0</v>
      </c>
      <c r="BH19" s="73">
        <v>147.22360360223755</v>
      </c>
      <c r="BI19" s="31">
        <v>152.22170453342167</v>
      </c>
      <c r="BJ19" s="31">
        <v>147.10894476853153</v>
      </c>
      <c r="BK19" s="31">
        <v>155.99977311039225</v>
      </c>
      <c r="BL19" s="31">
        <v>147.04903911111111</v>
      </c>
      <c r="BM19" s="31">
        <v>134.48765799820205</v>
      </c>
      <c r="BN19" s="31">
        <v>102.19447973458097</v>
      </c>
      <c r="BO19" s="31">
        <v>62.245677306721468</v>
      </c>
      <c r="BP19" s="31">
        <v>38.3500705994391</v>
      </c>
      <c r="BQ19" s="31">
        <v>13.451326595969256</v>
      </c>
      <c r="BR19" s="31">
        <v>2.3177500197212062</v>
      </c>
      <c r="BS19" s="31">
        <v>0.26695896986509188</v>
      </c>
      <c r="BT19" s="31">
        <v>0</v>
      </c>
      <c r="BU19" s="31">
        <v>0</v>
      </c>
      <c r="BV19" s="31">
        <v>0</v>
      </c>
      <c r="BW19" s="31">
        <v>0</v>
      </c>
    </row>
    <row r="20" spans="2:75" s="15" customFormat="1" x14ac:dyDescent="0.2">
      <c r="B20" s="56" t="s">
        <v>240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0</v>
      </c>
      <c r="AX20" s="31">
        <v>0</v>
      </c>
      <c r="AY20" s="31">
        <v>0</v>
      </c>
      <c r="AZ20" s="31">
        <v>0</v>
      </c>
      <c r="BA20" s="31">
        <v>0</v>
      </c>
      <c r="BB20" s="31">
        <v>0</v>
      </c>
      <c r="BC20" s="31">
        <v>0</v>
      </c>
      <c r="BD20" s="31">
        <v>0</v>
      </c>
      <c r="BE20" s="31">
        <v>0</v>
      </c>
      <c r="BF20" s="31">
        <v>0</v>
      </c>
      <c r="BG20" s="31">
        <v>0</v>
      </c>
      <c r="BH20" s="73">
        <v>77.86977623793382</v>
      </c>
      <c r="BI20" s="31">
        <v>78.124123540690505</v>
      </c>
      <c r="BJ20" s="31">
        <v>75.769241934091511</v>
      </c>
      <c r="BK20" s="31">
        <v>73.002191443801536</v>
      </c>
      <c r="BL20" s="31">
        <v>68.77594666666667</v>
      </c>
      <c r="BM20" s="31">
        <v>74.666709413281055</v>
      </c>
      <c r="BN20" s="31">
        <v>69.158674081003525</v>
      </c>
      <c r="BO20" s="31">
        <v>48.435593393085718</v>
      </c>
      <c r="BP20" s="31">
        <v>34.932942707887385</v>
      </c>
      <c r="BQ20" s="31">
        <v>23.848740861715495</v>
      </c>
      <c r="BR20" s="31">
        <v>27.054633347491926</v>
      </c>
      <c r="BS20" s="31">
        <v>23.772908822983677</v>
      </c>
      <c r="BT20" s="31">
        <v>24.11384335969419</v>
      </c>
      <c r="BU20" s="31">
        <v>26.315937486490554</v>
      </c>
      <c r="BV20" s="31">
        <v>28.052795093257416</v>
      </c>
      <c r="BW20" s="31">
        <v>29.060857058110798</v>
      </c>
    </row>
    <row r="21" spans="2:75" s="15" customFormat="1" x14ac:dyDescent="0.2">
      <c r="B21" s="56" t="s">
        <v>241</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73">
        <v>28.072160486598005</v>
      </c>
      <c r="BI21" s="31">
        <v>25.738527675592593</v>
      </c>
      <c r="BJ21" s="31">
        <v>27.254877052231521</v>
      </c>
      <c r="BK21" s="31">
        <v>26.256893708141597</v>
      </c>
      <c r="BL21" s="31">
        <v>28.155365333333336</v>
      </c>
      <c r="BM21" s="31">
        <v>136.90110065311339</v>
      </c>
      <c r="BN21" s="31">
        <v>130.08775210981852</v>
      </c>
      <c r="BO21" s="31">
        <v>79.513456585477613</v>
      </c>
      <c r="BP21" s="31">
        <v>67.096898246229856</v>
      </c>
      <c r="BQ21" s="31">
        <v>54.568352658106129</v>
      </c>
      <c r="BR21" s="31">
        <v>43.460557910246564</v>
      </c>
      <c r="BS21" s="31">
        <v>41.1024907158952</v>
      </c>
      <c r="BT21" s="31">
        <v>25.566732335330066</v>
      </c>
      <c r="BU21" s="31">
        <v>18.834283107479934</v>
      </c>
      <c r="BV21" s="31">
        <v>18.087962896595737</v>
      </c>
      <c r="BW21" s="31">
        <v>20.780486056226671</v>
      </c>
    </row>
    <row r="22" spans="2:75" s="15" customFormat="1" x14ac:dyDescent="0.2">
      <c r="B22" s="56" t="s">
        <v>242</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73">
        <v>22.620910072092411</v>
      </c>
      <c r="BI22" s="31">
        <v>23.958960961817976</v>
      </c>
      <c r="BJ22" s="31">
        <v>24.355595884645108</v>
      </c>
      <c r="BK22" s="31">
        <v>27.67088705635792</v>
      </c>
      <c r="BL22" s="31">
        <v>27.176569777777782</v>
      </c>
      <c r="BM22" s="31">
        <v>27.182114874305455</v>
      </c>
      <c r="BN22" s="31">
        <v>19.741644726713261</v>
      </c>
      <c r="BO22" s="31">
        <v>15.760511399975547</v>
      </c>
      <c r="BP22" s="31">
        <v>18.617505937547204</v>
      </c>
      <c r="BQ22" s="31">
        <v>17.391286617578388</v>
      </c>
      <c r="BR22" s="31">
        <v>17.447409090276256</v>
      </c>
      <c r="BS22" s="31">
        <v>18.900210130051647</v>
      </c>
      <c r="BT22" s="31">
        <v>20.749403540795601</v>
      </c>
      <c r="BU22" s="31">
        <v>24.129552666923907</v>
      </c>
      <c r="BV22" s="31">
        <v>29.149066962985668</v>
      </c>
      <c r="BW22" s="31">
        <v>33.293560667996232</v>
      </c>
    </row>
    <row r="23" spans="2:75" s="15" customFormat="1" ht="26.1" customHeight="1" x14ac:dyDescent="0.2">
      <c r="B23" s="56" t="s">
        <v>243</v>
      </c>
      <c r="AH23" s="31">
        <v>0</v>
      </c>
      <c r="AI23" s="31">
        <v>0</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0</v>
      </c>
      <c r="BG23" s="31">
        <v>0</v>
      </c>
      <c r="BH23" s="73">
        <v>275.7864503988618</v>
      </c>
      <c r="BI23" s="31">
        <v>280.04331671152278</v>
      </c>
      <c r="BJ23" s="31">
        <v>274.48865963949964</v>
      </c>
      <c r="BK23" s="31">
        <v>282.92974531869328</v>
      </c>
      <c r="BL23" s="31">
        <v>271.76696891886013</v>
      </c>
      <c r="BM23" s="31">
        <v>401.71684256295225</v>
      </c>
      <c r="BN23" s="31">
        <v>376.20463088295276</v>
      </c>
      <c r="BO23" s="31">
        <v>267.70220562790024</v>
      </c>
      <c r="BP23" s="31">
        <v>255.88169449788089</v>
      </c>
      <c r="BQ23" s="31">
        <v>247.12048003978245</v>
      </c>
      <c r="BR23" s="31">
        <v>251.33014655364042</v>
      </c>
      <c r="BS23" s="31">
        <v>256.61870854903856</v>
      </c>
      <c r="BT23" s="31">
        <v>205.70154620689462</v>
      </c>
      <c r="BU23" s="31">
        <v>207.23588180092014</v>
      </c>
      <c r="BV23" s="31">
        <v>230.95136570388871</v>
      </c>
      <c r="BW23" s="31">
        <v>262.53586451079224</v>
      </c>
    </row>
    <row r="24" spans="2:75" s="15" customFormat="1" ht="12.95" customHeight="1" x14ac:dyDescent="0.2">
      <c r="B24" s="56" t="s">
        <v>244</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0</v>
      </c>
      <c r="BG24" s="31">
        <v>0</v>
      </c>
      <c r="BH24" s="73">
        <v>428.38452085542508</v>
      </c>
      <c r="BI24" s="31">
        <v>467.08779731093944</v>
      </c>
      <c r="BJ24" s="31">
        <v>468.18014636075571</v>
      </c>
      <c r="BK24" s="31">
        <v>506.87407565143502</v>
      </c>
      <c r="BL24" s="31">
        <v>482.67332716718391</v>
      </c>
      <c r="BM24" s="31">
        <v>620.61969640044651</v>
      </c>
      <c r="BN24" s="31">
        <v>555.08564701723719</v>
      </c>
      <c r="BO24" s="31">
        <v>394.09308811787292</v>
      </c>
      <c r="BP24" s="31">
        <v>370.73637684358852</v>
      </c>
      <c r="BQ24" s="31">
        <v>352.9401433554774</v>
      </c>
      <c r="BR24" s="31">
        <v>343.94549170369817</v>
      </c>
      <c r="BS24" s="31">
        <v>324.88682730997806</v>
      </c>
      <c r="BT24" s="31">
        <v>262.20224659111312</v>
      </c>
      <c r="BU24" s="31">
        <v>259.66855781113554</v>
      </c>
      <c r="BV24" s="31">
        <v>282.34239901504213</v>
      </c>
      <c r="BW24" s="31">
        <v>311.26977684410866</v>
      </c>
    </row>
    <row r="25" spans="2:75" s="15" customFormat="1" ht="26.1" customHeight="1" x14ac:dyDescent="0.2">
      <c r="B25" s="58" t="s">
        <v>250</v>
      </c>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73"/>
      <c r="BI25" s="31"/>
      <c r="BJ25" s="31"/>
      <c r="BK25" s="31"/>
      <c r="BL25" s="31"/>
      <c r="BM25" s="31"/>
      <c r="BN25" s="31"/>
      <c r="BO25" s="31"/>
      <c r="BP25" s="31"/>
      <c r="BQ25" s="31"/>
      <c r="BR25" s="31"/>
      <c r="BS25" s="31"/>
      <c r="BT25" s="31"/>
      <c r="BU25" s="31"/>
      <c r="BV25" s="31"/>
      <c r="BW25" s="31"/>
    </row>
    <row r="26" spans="2:75" s="15" customFormat="1" x14ac:dyDescent="0.2">
      <c r="B26" s="56" t="s">
        <v>238</v>
      </c>
      <c r="AH26" s="31">
        <v>12.979386719288307</v>
      </c>
      <c r="AI26" s="31">
        <v>12.374300214349743</v>
      </c>
      <c r="AJ26" s="31">
        <v>14.764235340333304</v>
      </c>
      <c r="AK26" s="31">
        <v>9.2988440429541477</v>
      </c>
      <c r="AL26" s="31">
        <v>14.719365794827247</v>
      </c>
      <c r="AM26" s="31">
        <v>13.167798780710223</v>
      </c>
      <c r="AN26" s="31">
        <v>15.434859347837113</v>
      </c>
      <c r="AO26" s="31">
        <v>14.632295271425839</v>
      </c>
      <c r="AP26" s="31">
        <v>14.563566563942166</v>
      </c>
      <c r="AQ26" s="31">
        <v>24.823115495020375</v>
      </c>
      <c r="AR26" s="31">
        <v>42.409924925332469</v>
      </c>
      <c r="AS26" s="31">
        <v>44.845166791432021</v>
      </c>
      <c r="AT26" s="31">
        <v>48.911002487055093</v>
      </c>
      <c r="AU26" s="31">
        <v>55.885373856944348</v>
      </c>
      <c r="AV26" s="31">
        <v>63.731673847709089</v>
      </c>
      <c r="AW26" s="31">
        <v>69.502779584750385</v>
      </c>
      <c r="AX26" s="31">
        <v>68.879040194201949</v>
      </c>
      <c r="AY26" s="31">
        <v>72.159251239869377</v>
      </c>
      <c r="AZ26" s="31">
        <v>74.905642334919335</v>
      </c>
      <c r="BA26" s="31">
        <v>74.942674629078013</v>
      </c>
      <c r="BB26" s="31">
        <v>75.917428623539152</v>
      </c>
      <c r="BC26" s="31">
        <v>77.823746737017501</v>
      </c>
      <c r="BD26" s="31">
        <v>87.281554958329934</v>
      </c>
      <c r="BE26" s="31">
        <v>95.229135056357066</v>
      </c>
      <c r="BF26" s="31">
        <v>104.68455190922238</v>
      </c>
      <c r="BG26" s="31">
        <v>57.550093204974338</v>
      </c>
      <c r="BH26" s="73">
        <v>0</v>
      </c>
      <c r="BI26" s="31">
        <v>0</v>
      </c>
      <c r="BJ26" s="31">
        <v>0</v>
      </c>
      <c r="BK26" s="31">
        <v>0</v>
      </c>
      <c r="BL26" s="31">
        <v>0</v>
      </c>
      <c r="BM26" s="31">
        <v>0</v>
      </c>
      <c r="BN26" s="31">
        <v>0</v>
      </c>
      <c r="BO26" s="31">
        <v>0</v>
      </c>
      <c r="BP26" s="31">
        <v>0</v>
      </c>
      <c r="BQ26" s="31">
        <v>0</v>
      </c>
      <c r="BR26" s="31">
        <v>0</v>
      </c>
      <c r="BS26" s="31">
        <v>0</v>
      </c>
      <c r="BT26" s="31">
        <v>0</v>
      </c>
      <c r="BU26" s="31">
        <v>0</v>
      </c>
      <c r="BV26" s="31">
        <v>0</v>
      </c>
      <c r="BW26" s="31">
        <v>0</v>
      </c>
    </row>
    <row r="27" spans="2:75" s="15" customFormat="1" x14ac:dyDescent="0.2">
      <c r="B27" s="56" t="s">
        <v>239</v>
      </c>
      <c r="AH27" s="31">
        <v>34.780823208059282</v>
      </c>
      <c r="AI27" s="31">
        <v>33.408488639617069</v>
      </c>
      <c r="AJ27" s="31">
        <v>31.691637987007557</v>
      </c>
      <c r="AK27" s="31">
        <v>36.661752492912434</v>
      </c>
      <c r="AL27" s="31">
        <v>39.226410811904742</v>
      </c>
      <c r="AM27" s="31">
        <v>52.145612329189213</v>
      </c>
      <c r="AN27" s="31">
        <v>54.247616580520422</v>
      </c>
      <c r="AO27" s="31">
        <v>63.587082481561097</v>
      </c>
      <c r="AP27" s="31">
        <v>76.368966721780154</v>
      </c>
      <c r="AQ27" s="31">
        <v>85.516329035109948</v>
      </c>
      <c r="AR27" s="31">
        <v>123.18867442205479</v>
      </c>
      <c r="AS27" s="31">
        <v>170.58149931901121</v>
      </c>
      <c r="AT27" s="31">
        <v>188.16584157675831</v>
      </c>
      <c r="AU27" s="31">
        <v>296.98927943582498</v>
      </c>
      <c r="AV27" s="31">
        <v>419.51427840681924</v>
      </c>
      <c r="AW27" s="31">
        <v>523.1635205193013</v>
      </c>
      <c r="AX27" s="31">
        <v>477.18195913667273</v>
      </c>
      <c r="AY27" s="31">
        <v>538.26480585460274</v>
      </c>
      <c r="AZ27" s="31">
        <v>567.04416270163631</v>
      </c>
      <c r="BA27" s="31">
        <v>596.18558157433415</v>
      </c>
      <c r="BB27" s="31">
        <v>615.54355205746606</v>
      </c>
      <c r="BC27" s="31">
        <v>713.64075978894766</v>
      </c>
      <c r="BD27" s="31">
        <v>892.20377120829596</v>
      </c>
      <c r="BE27" s="31">
        <v>1038.2775296492896</v>
      </c>
      <c r="BF27" s="31">
        <v>1151.658765747339</v>
      </c>
      <c r="BG27" s="31">
        <v>1199.6619892239728</v>
      </c>
      <c r="BH27" s="73">
        <v>961.59439418755244</v>
      </c>
      <c r="BI27" s="31">
        <v>713.4996082889262</v>
      </c>
      <c r="BJ27" s="31">
        <v>565.4534426592619</v>
      </c>
      <c r="BK27" s="31">
        <v>480.1671341365049</v>
      </c>
      <c r="BL27" s="31">
        <v>409.61265553469474</v>
      </c>
      <c r="BM27" s="31">
        <v>283.99368931622496</v>
      </c>
      <c r="BN27" s="31">
        <v>220.68218107733108</v>
      </c>
      <c r="BO27" s="31">
        <v>163.33943290733637</v>
      </c>
      <c r="BP27" s="31">
        <v>79.102944691877539</v>
      </c>
      <c r="BQ27" s="31">
        <v>20.962042799388378</v>
      </c>
      <c r="BR27" s="31">
        <v>5.3560123538552197E-3</v>
      </c>
      <c r="BS27" s="31">
        <v>1.0984117879768941E-8</v>
      </c>
      <c r="BT27" s="31">
        <v>0</v>
      </c>
      <c r="BU27" s="31">
        <v>0</v>
      </c>
      <c r="BV27" s="31">
        <v>0</v>
      </c>
      <c r="BW27" s="31">
        <v>0</v>
      </c>
    </row>
    <row r="28" spans="2:75" s="15" customFormat="1" x14ac:dyDescent="0.2">
      <c r="B28" s="56" t="s">
        <v>240</v>
      </c>
      <c r="AH28" s="31">
        <v>843.46124244272869</v>
      </c>
      <c r="AI28" s="31">
        <v>768.4078005908259</v>
      </c>
      <c r="AJ28" s="31">
        <v>822.51615452699718</v>
      </c>
      <c r="AK28" s="31">
        <v>907.81355822081321</v>
      </c>
      <c r="AL28" s="31">
        <v>1064.3229433199767</v>
      </c>
      <c r="AM28" s="31">
        <v>1143.5799421671495</v>
      </c>
      <c r="AN28" s="31">
        <v>1221.3649340990924</v>
      </c>
      <c r="AO28" s="31">
        <v>1362.0120809359887</v>
      </c>
      <c r="AP28" s="31">
        <v>1450.0130519597076</v>
      </c>
      <c r="AQ28" s="31">
        <v>1525.2290302177087</v>
      </c>
      <c r="AR28" s="31">
        <v>1637.3047609303469</v>
      </c>
      <c r="AS28" s="31">
        <v>1766.5845268966036</v>
      </c>
      <c r="AT28" s="31">
        <v>1840.1201996751954</v>
      </c>
      <c r="AU28" s="31">
        <v>2085.8129803551028</v>
      </c>
      <c r="AV28" s="31">
        <v>2457.9827036135353</v>
      </c>
      <c r="AW28" s="31">
        <v>2630.8393883243061</v>
      </c>
      <c r="AX28" s="31">
        <v>2480.4219684733048</v>
      </c>
      <c r="AY28" s="31">
        <v>2495.6589863311965</v>
      </c>
      <c r="AZ28" s="31">
        <v>2446.0022084252059</v>
      </c>
      <c r="BA28" s="31">
        <v>2351.5833279648818</v>
      </c>
      <c r="BB28" s="31">
        <v>2291.2778382928577</v>
      </c>
      <c r="BC28" s="31">
        <v>2498.8541038600392</v>
      </c>
      <c r="BD28" s="31">
        <v>2993.7343887938755</v>
      </c>
      <c r="BE28" s="31">
        <v>3281.648336297148</v>
      </c>
      <c r="BF28" s="31">
        <v>3469.3715342826249</v>
      </c>
      <c r="BG28" s="31">
        <v>3500.6320002042853</v>
      </c>
      <c r="BH28" s="73">
        <v>2999.5259637108475</v>
      </c>
      <c r="BI28" s="31">
        <v>2253.0922450427329</v>
      </c>
      <c r="BJ28" s="31">
        <v>1776.6259649654355</v>
      </c>
      <c r="BK28" s="31">
        <v>1438.439463624808</v>
      </c>
      <c r="BL28" s="31">
        <v>1153.3150706066624</v>
      </c>
      <c r="BM28" s="31">
        <v>632.50800433412496</v>
      </c>
      <c r="BN28" s="31">
        <v>413.86104200690045</v>
      </c>
      <c r="BO28" s="31">
        <v>271.87210796499272</v>
      </c>
      <c r="BP28" s="31">
        <v>188.50219193903169</v>
      </c>
      <c r="BQ28" s="31">
        <v>128.99025429280169</v>
      </c>
      <c r="BR28" s="31">
        <v>97.633735684266753</v>
      </c>
      <c r="BS28" s="31">
        <v>71.80484394513968</v>
      </c>
      <c r="BT28" s="31">
        <v>55.395252944018416</v>
      </c>
      <c r="BU28" s="31">
        <v>42.944487598972785</v>
      </c>
      <c r="BV28" s="31">
        <v>33.672759320810094</v>
      </c>
      <c r="BW28" s="31">
        <v>26.241384172113769</v>
      </c>
    </row>
    <row r="29" spans="2:75" s="15" customFormat="1" x14ac:dyDescent="0.2">
      <c r="B29" s="56" t="s">
        <v>241</v>
      </c>
      <c r="AH29" s="31">
        <v>432.82470542358385</v>
      </c>
      <c r="AI29" s="31">
        <v>376.74825497798042</v>
      </c>
      <c r="AJ29" s="31">
        <v>445.83697628934323</v>
      </c>
      <c r="AK29" s="31">
        <v>752.65797411265009</v>
      </c>
      <c r="AL29" s="31">
        <v>1020.4533514613166</v>
      </c>
      <c r="AM29" s="31">
        <v>1178.4333649173907</v>
      </c>
      <c r="AN29" s="31">
        <v>1315.5185866965867</v>
      </c>
      <c r="AO29" s="31">
        <v>1383.0957974761629</v>
      </c>
      <c r="AP29" s="31">
        <v>1345.0095333474387</v>
      </c>
      <c r="AQ29" s="31">
        <v>1189.9615973627972</v>
      </c>
      <c r="AR29" s="31">
        <v>902.45221270111199</v>
      </c>
      <c r="AS29" s="31">
        <v>684.90479588767323</v>
      </c>
      <c r="AT29" s="31">
        <v>671.55454756168888</v>
      </c>
      <c r="AU29" s="31">
        <v>949.62355299455226</v>
      </c>
      <c r="AV29" s="31">
        <v>1175.7542307354295</v>
      </c>
      <c r="AW29" s="31">
        <v>1234.2352712600243</v>
      </c>
      <c r="AX29" s="31">
        <v>1299.4849291194</v>
      </c>
      <c r="AY29" s="31">
        <v>1016.3057941212048</v>
      </c>
      <c r="AZ29" s="31">
        <v>723.88302193338745</v>
      </c>
      <c r="BA29" s="31">
        <v>478.98750053446975</v>
      </c>
      <c r="BB29" s="31">
        <v>435.78152840327175</v>
      </c>
      <c r="BC29" s="31">
        <v>403.00472091085811</v>
      </c>
      <c r="BD29" s="31">
        <v>421.60327931156172</v>
      </c>
      <c r="BE29" s="31">
        <v>386.71177013277003</v>
      </c>
      <c r="BF29" s="31">
        <v>384.50938547922721</v>
      </c>
      <c r="BG29" s="31">
        <v>332.72339377852535</v>
      </c>
      <c r="BH29" s="73">
        <v>180.10447866125361</v>
      </c>
      <c r="BI29" s="31">
        <v>29.581859988186029</v>
      </c>
      <c r="BJ29" s="31">
        <v>14.595010320743988</v>
      </c>
      <c r="BK29" s="31">
        <v>0</v>
      </c>
      <c r="BL29" s="31">
        <v>0</v>
      </c>
      <c r="BM29" s="31">
        <v>0</v>
      </c>
      <c r="BN29" s="31">
        <v>0</v>
      </c>
      <c r="BO29" s="31">
        <v>0</v>
      </c>
      <c r="BP29" s="31">
        <v>0</v>
      </c>
      <c r="BQ29" s="31">
        <v>0</v>
      </c>
      <c r="BR29" s="31">
        <v>0</v>
      </c>
      <c r="BS29" s="31">
        <v>0</v>
      </c>
      <c r="BT29" s="31">
        <v>0</v>
      </c>
      <c r="BU29" s="31">
        <v>0</v>
      </c>
      <c r="BV29" s="31">
        <v>0</v>
      </c>
      <c r="BW29" s="31">
        <v>0</v>
      </c>
    </row>
    <row r="30" spans="2:75" s="15" customFormat="1" x14ac:dyDescent="0.2">
      <c r="B30" s="56" t="s">
        <v>242</v>
      </c>
      <c r="AH30" s="31">
        <v>7.2700748721687161</v>
      </c>
      <c r="AI30" s="31">
        <v>8.0117631238967064</v>
      </c>
      <c r="AJ30" s="31">
        <v>8.4045638863719425</v>
      </c>
      <c r="AK30" s="31">
        <v>12.777101668793774</v>
      </c>
      <c r="AL30" s="31">
        <v>17.153152911580005</v>
      </c>
      <c r="AM30" s="31">
        <v>24.456021600646647</v>
      </c>
      <c r="AN30" s="31">
        <v>29.350572951403112</v>
      </c>
      <c r="AO30" s="31">
        <v>30.198072359025744</v>
      </c>
      <c r="AP30" s="31">
        <v>31.330543037905855</v>
      </c>
      <c r="AQ30" s="31">
        <v>40.315114210544209</v>
      </c>
      <c r="AR30" s="31">
        <v>47.044753367350069</v>
      </c>
      <c r="AS30" s="31">
        <v>69.824801311135957</v>
      </c>
      <c r="AT30" s="31">
        <v>107.20331915807994</v>
      </c>
      <c r="AU30" s="31">
        <v>122.57809452610618</v>
      </c>
      <c r="AV30" s="31">
        <v>136.21340208916675</v>
      </c>
      <c r="AW30" s="31">
        <v>147.24734212040985</v>
      </c>
      <c r="AX30" s="31">
        <v>88.979853414873261</v>
      </c>
      <c r="AY30" s="31">
        <v>103.51844441756381</v>
      </c>
      <c r="AZ30" s="31">
        <v>106.77570035975397</v>
      </c>
      <c r="BA30" s="31">
        <v>104.46862534384221</v>
      </c>
      <c r="BB30" s="31">
        <v>104.20465058854892</v>
      </c>
      <c r="BC30" s="31">
        <v>80.789013051930027</v>
      </c>
      <c r="BD30" s="31">
        <v>96.930049678312585</v>
      </c>
      <c r="BE30" s="31">
        <v>112.45959540586436</v>
      </c>
      <c r="BF30" s="31">
        <v>123.5655305566774</v>
      </c>
      <c r="BG30" s="31">
        <v>121.80699573555323</v>
      </c>
      <c r="BH30" s="73">
        <v>170.86696757937054</v>
      </c>
      <c r="BI30" s="31">
        <v>130.95104303072918</v>
      </c>
      <c r="BJ30" s="31">
        <v>105.423523207659</v>
      </c>
      <c r="BK30" s="31">
        <v>96.840804084270403</v>
      </c>
      <c r="BL30" s="31">
        <v>84.266470877453671</v>
      </c>
      <c r="BM30" s="31">
        <v>50.830422039664747</v>
      </c>
      <c r="BN30" s="31">
        <v>45.112514356204457</v>
      </c>
      <c r="BO30" s="31">
        <v>40.41195939260038</v>
      </c>
      <c r="BP30" s="31">
        <v>35.534795108817455</v>
      </c>
      <c r="BQ30" s="31">
        <v>25.484539637684392</v>
      </c>
      <c r="BR30" s="31">
        <v>18.676391688077153</v>
      </c>
      <c r="BS30" s="31">
        <v>14.218504634429983</v>
      </c>
      <c r="BT30" s="31">
        <v>11.028701554055269</v>
      </c>
      <c r="BU30" s="31">
        <v>8.861221282702699</v>
      </c>
      <c r="BV30" s="31">
        <v>7.0599471819550681</v>
      </c>
      <c r="BW30" s="31">
        <v>5.4744520932827312</v>
      </c>
    </row>
    <row r="31" spans="2:75" s="15" customFormat="1" ht="26.1" customHeight="1" x14ac:dyDescent="0.2">
      <c r="B31" s="56" t="s">
        <v>243</v>
      </c>
      <c r="AH31" s="31">
        <v>1318.3368459465405</v>
      </c>
      <c r="AI31" s="31">
        <v>1186.5763073323201</v>
      </c>
      <c r="AJ31" s="31">
        <v>1308.44933268972</v>
      </c>
      <c r="AK31" s="31">
        <v>1709.9103864951694</v>
      </c>
      <c r="AL31" s="31">
        <v>2141.1558585047783</v>
      </c>
      <c r="AM31" s="31">
        <v>2398.6149410143757</v>
      </c>
      <c r="AN31" s="31">
        <v>2620.4817103276027</v>
      </c>
      <c r="AO31" s="31">
        <v>2838.893033252738</v>
      </c>
      <c r="AP31" s="31">
        <v>2902.7220950668325</v>
      </c>
      <c r="AQ31" s="31">
        <v>2841.0220708261595</v>
      </c>
      <c r="AR31" s="31">
        <v>2709.9904014208641</v>
      </c>
      <c r="AS31" s="31">
        <v>2691.8956234144239</v>
      </c>
      <c r="AT31" s="31">
        <v>2807.0439079717225</v>
      </c>
      <c r="AU31" s="31">
        <v>3455.0039073115859</v>
      </c>
      <c r="AV31" s="31">
        <v>4189.464614844951</v>
      </c>
      <c r="AW31" s="31">
        <v>4535.4855222240412</v>
      </c>
      <c r="AX31" s="31">
        <v>4346.0687101442509</v>
      </c>
      <c r="AY31" s="31">
        <v>4153.7480307245678</v>
      </c>
      <c r="AZ31" s="31">
        <v>3843.7050934199838</v>
      </c>
      <c r="BA31" s="31">
        <v>3531.225035417528</v>
      </c>
      <c r="BB31" s="31">
        <v>3446.8075693421442</v>
      </c>
      <c r="BC31" s="31">
        <v>3696.2885976117745</v>
      </c>
      <c r="BD31" s="31">
        <v>4404.4714889920451</v>
      </c>
      <c r="BE31" s="31">
        <v>4819.0972314850724</v>
      </c>
      <c r="BF31" s="31">
        <v>5129.1052160658692</v>
      </c>
      <c r="BG31" s="31">
        <v>5154.8243789423368</v>
      </c>
      <c r="BH31" s="73">
        <v>4312.0918041390241</v>
      </c>
      <c r="BI31" s="31">
        <v>3127.124756350574</v>
      </c>
      <c r="BJ31" s="31">
        <v>2462.0979411531002</v>
      </c>
      <c r="BK31" s="31">
        <v>2015.4474018455833</v>
      </c>
      <c r="BL31" s="31">
        <v>1647.1941970188109</v>
      </c>
      <c r="BM31" s="31">
        <v>967.33211569001458</v>
      </c>
      <c r="BN31" s="31">
        <v>679.65573744043604</v>
      </c>
      <c r="BO31" s="31">
        <v>475.62350026492942</v>
      </c>
      <c r="BP31" s="31">
        <v>303.13993173972665</v>
      </c>
      <c r="BQ31" s="31">
        <v>175.43683672987444</v>
      </c>
      <c r="BR31" s="31">
        <v>116.31548338469776</v>
      </c>
      <c r="BS31" s="31">
        <v>86.02334859055378</v>
      </c>
      <c r="BT31" s="31">
        <v>66.423954498073684</v>
      </c>
      <c r="BU31" s="31">
        <v>51.805708881675486</v>
      </c>
      <c r="BV31" s="31">
        <v>40.732706502765161</v>
      </c>
      <c r="BW31" s="31">
        <v>31.715836265396501</v>
      </c>
    </row>
    <row r="32" spans="2:75" s="15" customFormat="1" x14ac:dyDescent="0.2">
      <c r="B32" s="56" t="s">
        <v>244</v>
      </c>
      <c r="AH32" s="31">
        <v>1331.3162326658287</v>
      </c>
      <c r="AI32" s="31">
        <v>1198.9506075466697</v>
      </c>
      <c r="AJ32" s="31">
        <v>1323.2135680300535</v>
      </c>
      <c r="AK32" s="31">
        <v>1719.2092305381236</v>
      </c>
      <c r="AL32" s="31">
        <v>2155.8752242996056</v>
      </c>
      <c r="AM32" s="31">
        <v>2411.7827397950864</v>
      </c>
      <c r="AN32" s="31">
        <v>2635.9165696754399</v>
      </c>
      <c r="AO32" s="31">
        <v>2853.5253285241643</v>
      </c>
      <c r="AP32" s="31">
        <v>2917.2856616307745</v>
      </c>
      <c r="AQ32" s="31">
        <v>2865.8451863211799</v>
      </c>
      <c r="AR32" s="31">
        <v>2752.4003263461964</v>
      </c>
      <c r="AS32" s="31">
        <v>2736.7407902058558</v>
      </c>
      <c r="AT32" s="31">
        <v>2855.9549104587777</v>
      </c>
      <c r="AU32" s="31">
        <v>3510.8892811685305</v>
      </c>
      <c r="AV32" s="31">
        <v>4253.1962886926594</v>
      </c>
      <c r="AW32" s="31">
        <v>4604.9883018087921</v>
      </c>
      <c r="AX32" s="31">
        <v>4414.9477503384524</v>
      </c>
      <c r="AY32" s="31">
        <v>4225.9072819644371</v>
      </c>
      <c r="AZ32" s="31">
        <v>3918.6107357549035</v>
      </c>
      <c r="BA32" s="31">
        <v>3606.1677100466063</v>
      </c>
      <c r="BB32" s="31">
        <v>3522.7249979656835</v>
      </c>
      <c r="BC32" s="31">
        <v>3774.1123443487922</v>
      </c>
      <c r="BD32" s="31">
        <v>4491.7530439503753</v>
      </c>
      <c r="BE32" s="31">
        <v>4914.3263665414297</v>
      </c>
      <c r="BF32" s="31">
        <v>5233.7897679750913</v>
      </c>
      <c r="BG32" s="31">
        <v>5212.3744721473113</v>
      </c>
      <c r="BH32" s="73">
        <v>4312.0918041390241</v>
      </c>
      <c r="BI32" s="31">
        <v>3127.124756350574</v>
      </c>
      <c r="BJ32" s="31">
        <v>2462.0979411531002</v>
      </c>
      <c r="BK32" s="31">
        <v>2015.4474018455833</v>
      </c>
      <c r="BL32" s="31">
        <v>1647.1941970188109</v>
      </c>
      <c r="BM32" s="31">
        <v>967.33211569001458</v>
      </c>
      <c r="BN32" s="31">
        <v>679.65573744043604</v>
      </c>
      <c r="BO32" s="31">
        <v>475.62350026492942</v>
      </c>
      <c r="BP32" s="31">
        <v>303.13993173972665</v>
      </c>
      <c r="BQ32" s="31">
        <v>175.43683672987444</v>
      </c>
      <c r="BR32" s="31">
        <v>116.31548338469776</v>
      </c>
      <c r="BS32" s="31">
        <v>86.02334859055378</v>
      </c>
      <c r="BT32" s="31">
        <v>66.423954498073684</v>
      </c>
      <c r="BU32" s="31">
        <v>51.805708881675486</v>
      </c>
      <c r="BV32" s="31">
        <v>40.732706502765161</v>
      </c>
      <c r="BW32" s="31">
        <v>31.715836265396501</v>
      </c>
    </row>
    <row r="33" spans="2:75" s="15" customFormat="1" ht="26.1" customHeight="1" x14ac:dyDescent="0.2">
      <c r="B33" s="58" t="s">
        <v>251</v>
      </c>
      <c r="AH33" s="31">
        <v>0</v>
      </c>
      <c r="AI33" s="31">
        <v>0</v>
      </c>
      <c r="AJ33" s="31">
        <v>0</v>
      </c>
      <c r="AK33" s="31">
        <v>0</v>
      </c>
      <c r="AL33" s="31">
        <v>0</v>
      </c>
      <c r="AM33" s="31">
        <v>0</v>
      </c>
      <c r="AN33" s="31">
        <v>0</v>
      </c>
      <c r="AO33" s="31">
        <v>0</v>
      </c>
      <c r="AP33" s="31">
        <v>0</v>
      </c>
      <c r="AQ33" s="31">
        <v>0</v>
      </c>
      <c r="AR33" s="31"/>
      <c r="AS33" s="31"/>
      <c r="AT33" s="31"/>
      <c r="AU33" s="31"/>
      <c r="AV33" s="31"/>
      <c r="AW33" s="31"/>
      <c r="AX33" s="31"/>
      <c r="AY33" s="31"/>
      <c r="AZ33" s="31"/>
      <c r="BA33" s="31"/>
      <c r="BB33" s="31"/>
      <c r="BC33" s="31"/>
      <c r="BD33" s="31"/>
      <c r="BE33" s="31"/>
      <c r="BF33" s="31"/>
      <c r="BG33" s="31"/>
      <c r="BH33" s="73"/>
      <c r="BI33" s="31"/>
      <c r="BJ33" s="31"/>
      <c r="BK33" s="31"/>
      <c r="BL33" s="31"/>
      <c r="BM33" s="31"/>
      <c r="BN33" s="31"/>
      <c r="BO33" s="31"/>
      <c r="BP33" s="31"/>
      <c r="BQ33" s="31"/>
      <c r="BR33" s="31"/>
      <c r="BS33" s="31"/>
      <c r="BT33" s="31"/>
      <c r="BU33" s="31"/>
      <c r="BV33" s="31"/>
      <c r="BW33" s="31"/>
    </row>
    <row r="34" spans="2:75" s="15" customFormat="1" x14ac:dyDescent="0.2">
      <c r="B34" s="56" t="s">
        <v>238</v>
      </c>
      <c r="AH34" s="31">
        <v>0</v>
      </c>
      <c r="AI34" s="31">
        <v>31.437694034576577</v>
      </c>
      <c r="AJ34" s="31">
        <v>47.654587423931225</v>
      </c>
      <c r="AK34" s="31">
        <v>55.496919620602469</v>
      </c>
      <c r="AL34" s="31">
        <v>88.154599316543326</v>
      </c>
      <c r="AM34" s="31">
        <v>225.00970466755933</v>
      </c>
      <c r="AN34" s="31">
        <v>409.07743355809129</v>
      </c>
      <c r="AO34" s="31">
        <v>671.05949356749295</v>
      </c>
      <c r="AP34" s="31">
        <v>927.57898812520136</v>
      </c>
      <c r="AQ34" s="31">
        <v>1179.5687665732721</v>
      </c>
      <c r="AR34" s="31">
        <v>1447.5296286436189</v>
      </c>
      <c r="AS34" s="31">
        <v>1690.1326709127709</v>
      </c>
      <c r="AT34" s="31">
        <v>1806.2783792672949</v>
      </c>
      <c r="AU34" s="31">
        <v>2164.6518814291139</v>
      </c>
      <c r="AV34" s="31">
        <v>2545.3703180637035</v>
      </c>
      <c r="AW34" s="31">
        <v>2717.035298631421</v>
      </c>
      <c r="AX34" s="31">
        <v>2699.4743308260668</v>
      </c>
      <c r="AY34" s="31">
        <v>2309.9883470203672</v>
      </c>
      <c r="AZ34" s="31">
        <v>2100.0287164771435</v>
      </c>
      <c r="BA34" s="31">
        <v>1886.8415624698366</v>
      </c>
      <c r="BB34" s="31">
        <v>1688.566189502417</v>
      </c>
      <c r="BC34" s="31">
        <v>1573.4328700934868</v>
      </c>
      <c r="BD34" s="31">
        <v>1489.8726608515619</v>
      </c>
      <c r="BE34" s="31">
        <v>1439.267512264995</v>
      </c>
      <c r="BF34" s="31">
        <v>806.55886264033029</v>
      </c>
      <c r="BG34" s="31">
        <v>311.10770058324476</v>
      </c>
      <c r="BH34" s="73">
        <v>0</v>
      </c>
      <c r="BI34" s="31">
        <v>0</v>
      </c>
      <c r="BJ34" s="31">
        <v>0</v>
      </c>
      <c r="BK34" s="31">
        <v>0</v>
      </c>
      <c r="BL34" s="31">
        <v>0</v>
      </c>
      <c r="BM34" s="31">
        <v>0</v>
      </c>
      <c r="BN34" s="31">
        <v>0</v>
      </c>
      <c r="BO34" s="31">
        <v>0</v>
      </c>
      <c r="BP34" s="31">
        <v>0</v>
      </c>
      <c r="BQ34" s="31">
        <v>0</v>
      </c>
      <c r="BR34" s="31">
        <v>0</v>
      </c>
      <c r="BS34" s="31">
        <v>0</v>
      </c>
      <c r="BT34" s="31">
        <v>0</v>
      </c>
      <c r="BU34" s="31">
        <v>0</v>
      </c>
      <c r="BV34" s="31">
        <v>0</v>
      </c>
      <c r="BW34" s="31">
        <v>0</v>
      </c>
    </row>
    <row r="35" spans="2:75" s="15" customFormat="1" x14ac:dyDescent="0.2">
      <c r="B35" s="56" t="s">
        <v>239</v>
      </c>
      <c r="AH35" s="31">
        <v>0</v>
      </c>
      <c r="AI35" s="31">
        <v>8.2520834314197646</v>
      </c>
      <c r="AJ35" s="31">
        <v>12.508857388829284</v>
      </c>
      <c r="AK35" s="31">
        <v>14.567391946505918</v>
      </c>
      <c r="AL35" s="31">
        <v>23.139709535419595</v>
      </c>
      <c r="AM35" s="31">
        <v>59.06281973969309</v>
      </c>
      <c r="AN35" s="31">
        <v>107.37877618885328</v>
      </c>
      <c r="AO35" s="31">
        <v>176.14647315654608</v>
      </c>
      <c r="AP35" s="31">
        <v>243.48030077595311</v>
      </c>
      <c r="AQ35" s="31">
        <v>309.62512276357711</v>
      </c>
      <c r="AR35" s="31">
        <v>379.96219607842175</v>
      </c>
      <c r="AS35" s="31">
        <v>443.64309275358607</v>
      </c>
      <c r="AT35" s="31">
        <v>449.29002649580485</v>
      </c>
      <c r="AU35" s="31">
        <v>543.24581453838994</v>
      </c>
      <c r="AV35" s="31">
        <v>640.2622720138271</v>
      </c>
      <c r="AW35" s="31">
        <v>741.97126450300129</v>
      </c>
      <c r="AX35" s="31">
        <v>758.77319916702879</v>
      </c>
      <c r="AY35" s="31">
        <v>740.30824633657767</v>
      </c>
      <c r="AZ35" s="31">
        <v>719.71845975215342</v>
      </c>
      <c r="BA35" s="31">
        <v>716.93288741730657</v>
      </c>
      <c r="BB35" s="31">
        <v>709.04739711681327</v>
      </c>
      <c r="BC35" s="31">
        <v>702.0947119707107</v>
      </c>
      <c r="BD35" s="31">
        <v>670.7704245221455</v>
      </c>
      <c r="BE35" s="31">
        <v>665.91833591918487</v>
      </c>
      <c r="BF35" s="31">
        <v>195.19713474663905</v>
      </c>
      <c r="BG35" s="31">
        <v>84.486225216781975</v>
      </c>
      <c r="BH35" s="73">
        <v>0</v>
      </c>
      <c r="BI35" s="31">
        <v>0</v>
      </c>
      <c r="BJ35" s="31">
        <v>0</v>
      </c>
      <c r="BK35" s="31">
        <v>0</v>
      </c>
      <c r="BL35" s="31">
        <v>0</v>
      </c>
      <c r="BM35" s="31">
        <v>0</v>
      </c>
      <c r="BN35" s="31">
        <v>0</v>
      </c>
      <c r="BO35" s="31">
        <v>0</v>
      </c>
      <c r="BP35" s="31">
        <v>0</v>
      </c>
      <c r="BQ35" s="31">
        <v>0</v>
      </c>
      <c r="BR35" s="31">
        <v>0</v>
      </c>
      <c r="BS35" s="31">
        <v>0</v>
      </c>
      <c r="BT35" s="31">
        <v>0</v>
      </c>
      <c r="BU35" s="31">
        <v>0</v>
      </c>
      <c r="BV35" s="31">
        <v>0</v>
      </c>
      <c r="BW35" s="31">
        <v>0</v>
      </c>
    </row>
    <row r="36" spans="2:75" s="15" customFormat="1" ht="39" customHeight="1" x14ac:dyDescent="0.2">
      <c r="B36" s="391" t="s">
        <v>252</v>
      </c>
      <c r="C36" s="392"/>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73"/>
      <c r="BI36" s="31"/>
      <c r="BJ36" s="31"/>
      <c r="BK36" s="31"/>
      <c r="BL36" s="31"/>
      <c r="BM36" s="31"/>
      <c r="BN36" s="31"/>
      <c r="BO36" s="31"/>
      <c r="BP36" s="31"/>
      <c r="BQ36" s="31"/>
      <c r="BR36" s="31"/>
      <c r="BS36" s="31"/>
      <c r="BT36" s="31"/>
      <c r="BU36" s="31"/>
      <c r="BV36" s="31"/>
      <c r="BW36" s="31"/>
    </row>
    <row r="37" spans="2:75" s="15" customFormat="1" x14ac:dyDescent="0.2">
      <c r="B37" s="56" t="s">
        <v>238</v>
      </c>
      <c r="AH37" s="31">
        <v>2584.767169002987</v>
      </c>
      <c r="AI37" s="31">
        <v>2432.8301196292455</v>
      </c>
      <c r="AJ37" s="31">
        <v>2374.2006921525362</v>
      </c>
      <c r="AK37" s="31">
        <v>2750.3578123586985</v>
      </c>
      <c r="AL37" s="31">
        <v>2582.4579484706064</v>
      </c>
      <c r="AM37" s="31">
        <v>2452.3170786781116</v>
      </c>
      <c r="AN37" s="31">
        <v>2645.819874039657</v>
      </c>
      <c r="AO37" s="31">
        <v>2652.0075800652694</v>
      </c>
      <c r="AP37" s="31">
        <v>2472.6663317466227</v>
      </c>
      <c r="AQ37" s="31">
        <v>2288.8885677323051</v>
      </c>
      <c r="AR37" s="31">
        <v>2368.9759483931161</v>
      </c>
      <c r="AS37" s="31">
        <v>2223.7226822146426</v>
      </c>
      <c r="AT37" s="31">
        <v>2256.1228614638071</v>
      </c>
      <c r="AU37" s="31">
        <v>2425.7063760247343</v>
      </c>
      <c r="AV37" s="31">
        <v>3515.3276833640311</v>
      </c>
      <c r="AW37" s="31">
        <v>3529.5558882783494</v>
      </c>
      <c r="AX37" s="31">
        <v>3521.4706334613147</v>
      </c>
      <c r="AY37" s="31">
        <v>3604.8174434719522</v>
      </c>
      <c r="AZ37" s="31">
        <v>3461.012026240739</v>
      </c>
      <c r="BA37" s="31">
        <v>3514.639519011856</v>
      </c>
      <c r="BB37" s="31">
        <v>3406.3142549607342</v>
      </c>
      <c r="BC37" s="31">
        <v>3695.2726805868806</v>
      </c>
      <c r="BD37" s="31">
        <v>4083.3881736355024</v>
      </c>
      <c r="BE37" s="31">
        <v>4573.9153273814873</v>
      </c>
      <c r="BF37" s="31">
        <v>5037.9033955964887</v>
      </c>
      <c r="BG37" s="31">
        <v>5939.2083609400397</v>
      </c>
      <c r="BH37" s="73">
        <v>7526.0859174175666</v>
      </c>
      <c r="BI37" s="31">
        <v>7880.3100382191706</v>
      </c>
      <c r="BJ37" s="31">
        <v>8200.3808475224359</v>
      </c>
      <c r="BK37" s="31">
        <v>8545.5828482108191</v>
      </c>
      <c r="BL37" s="31">
        <v>8716.7328248603535</v>
      </c>
      <c r="BM37" s="31">
        <v>8966.4525383580367</v>
      </c>
      <c r="BN37" s="31">
        <v>8846.5805200924769</v>
      </c>
      <c r="BO37" s="31">
        <v>8490.69447765718</v>
      </c>
      <c r="BP37" s="31">
        <v>7790.0755865773381</v>
      </c>
      <c r="BQ37" s="31">
        <v>7171.0875081620507</v>
      </c>
      <c r="BR37" s="31">
        <v>6627.6815539714244</v>
      </c>
      <c r="BS37" s="31">
        <v>6112.2770640114913</v>
      </c>
      <c r="BT37" s="31">
        <v>5695.9319844594911</v>
      </c>
      <c r="BU37" s="31">
        <v>5396.7185563839039</v>
      </c>
      <c r="BV37" s="31">
        <v>5102.8341895120911</v>
      </c>
      <c r="BW37" s="31">
        <v>4968.7768983348587</v>
      </c>
    </row>
    <row r="38" spans="2:75" s="15" customFormat="1" x14ac:dyDescent="0.2">
      <c r="B38" s="56" t="s">
        <v>239</v>
      </c>
      <c r="AH38" s="31">
        <v>567.19253195040028</v>
      </c>
      <c r="AI38" s="31">
        <v>537.81017893250976</v>
      </c>
      <c r="AJ38" s="31">
        <v>530.69464394609702</v>
      </c>
      <c r="AK38" s="31">
        <v>551.93318992090599</v>
      </c>
      <c r="AL38" s="31">
        <v>676.74223843878838</v>
      </c>
      <c r="AM38" s="31">
        <v>721.88887508700225</v>
      </c>
      <c r="AN38" s="31">
        <v>749.91881743398346</v>
      </c>
      <c r="AO38" s="31">
        <v>811.97040305380335</v>
      </c>
      <c r="AP38" s="31">
        <v>942.5526459377113</v>
      </c>
      <c r="AQ38" s="31">
        <v>907.62578075083684</v>
      </c>
      <c r="AR38" s="31">
        <v>1103.7098227630945</v>
      </c>
      <c r="AS38" s="31">
        <v>1127.5543570921575</v>
      </c>
      <c r="AT38" s="31">
        <v>1292.2838086406293</v>
      </c>
      <c r="AU38" s="31">
        <v>1516.5795688988087</v>
      </c>
      <c r="AV38" s="31">
        <v>2059.9369563787282</v>
      </c>
      <c r="AW38" s="31">
        <v>2515.8628217291775</v>
      </c>
      <c r="AX38" s="31">
        <v>3134.7514691491097</v>
      </c>
      <c r="AY38" s="31">
        <v>3682.847051836884</v>
      </c>
      <c r="AZ38" s="31">
        <v>3894.1715773837404</v>
      </c>
      <c r="BA38" s="31">
        <v>4026.8664233305235</v>
      </c>
      <c r="BB38" s="31">
        <v>4173.400268188966</v>
      </c>
      <c r="BC38" s="31">
        <v>4312.5877717838021</v>
      </c>
      <c r="BD38" s="31">
        <v>4519.1714730265139</v>
      </c>
      <c r="BE38" s="31">
        <v>4789.5662181046955</v>
      </c>
      <c r="BF38" s="31">
        <v>4985.721647415714</v>
      </c>
      <c r="BG38" s="31">
        <v>5223.7193068176402</v>
      </c>
      <c r="BH38" s="73">
        <v>4983.8274624853957</v>
      </c>
      <c r="BI38" s="31">
        <v>4844.1619423394914</v>
      </c>
      <c r="BJ38" s="31">
        <v>4895.7625979392278</v>
      </c>
      <c r="BK38" s="31">
        <v>5385.5950869518865</v>
      </c>
      <c r="BL38" s="31">
        <v>5430.9790616744658</v>
      </c>
      <c r="BM38" s="31">
        <v>5971.7174195847638</v>
      </c>
      <c r="BN38" s="31">
        <v>6124.7749825934425</v>
      </c>
      <c r="BO38" s="31">
        <v>6417.0542575431673</v>
      </c>
      <c r="BP38" s="31">
        <v>7169.8974199917084</v>
      </c>
      <c r="BQ38" s="31">
        <v>8017.0301305939529</v>
      </c>
      <c r="BR38" s="31">
        <v>8896.3387521733675</v>
      </c>
      <c r="BS38" s="31">
        <v>9054.5239147471057</v>
      </c>
      <c r="BT38" s="31">
        <v>8927.3983817394019</v>
      </c>
      <c r="BU38" s="31">
        <v>8693.119890372509</v>
      </c>
      <c r="BV38" s="31">
        <v>8675.6027204628917</v>
      </c>
      <c r="BW38" s="31">
        <v>8875.1617232675089</v>
      </c>
    </row>
    <row r="39" spans="2:75" s="15" customFormat="1" x14ac:dyDescent="0.2">
      <c r="B39" s="56" t="s">
        <v>240</v>
      </c>
      <c r="AH39" s="31">
        <v>703.14722388746736</v>
      </c>
      <c r="AI39" s="31">
        <v>640.57929945204421</v>
      </c>
      <c r="AJ39" s="31">
        <v>634.77617538209074</v>
      </c>
      <c r="AK39" s="31">
        <v>812.17390251921881</v>
      </c>
      <c r="AL39" s="31">
        <v>1161.5632337192815</v>
      </c>
      <c r="AM39" s="31">
        <v>1467.702109114902</v>
      </c>
      <c r="AN39" s="31">
        <v>1582.9922848268166</v>
      </c>
      <c r="AO39" s="31">
        <v>1834.486293514193</v>
      </c>
      <c r="AP39" s="31">
        <v>2023.3487989211167</v>
      </c>
      <c r="AQ39" s="31">
        <v>2016.8774487414737</v>
      </c>
      <c r="AR39" s="31">
        <v>2030.1674431245913</v>
      </c>
      <c r="AS39" s="31">
        <v>1960.2817390545899</v>
      </c>
      <c r="AT39" s="31">
        <v>2237.7887518317834</v>
      </c>
      <c r="AU39" s="31">
        <v>2732.2641717655888</v>
      </c>
      <c r="AV39" s="31">
        <v>3206.4576183686881</v>
      </c>
      <c r="AW39" s="31">
        <v>3358.145370461436</v>
      </c>
      <c r="AX39" s="31">
        <v>3939.3505289202185</v>
      </c>
      <c r="AY39" s="31">
        <v>4071.8322438611349</v>
      </c>
      <c r="AZ39" s="31">
        <v>3925.6456968782632</v>
      </c>
      <c r="BA39" s="31">
        <v>3608.1823605033997</v>
      </c>
      <c r="BB39" s="31">
        <v>3339.5910254359756</v>
      </c>
      <c r="BC39" s="31">
        <v>3105.032594279367</v>
      </c>
      <c r="BD39" s="31">
        <v>2997.179094931726</v>
      </c>
      <c r="BE39" s="31">
        <v>2873.0601179286282</v>
      </c>
      <c r="BF39" s="31">
        <v>2668.1737698510924</v>
      </c>
      <c r="BG39" s="31">
        <v>2810.8942631699906</v>
      </c>
      <c r="BH39" s="73">
        <v>2794.7766283998994</v>
      </c>
      <c r="BI39" s="31">
        <v>2582.0772328684907</v>
      </c>
      <c r="BJ39" s="31">
        <v>2526.7602812537375</v>
      </c>
      <c r="BK39" s="31">
        <v>2488.9031461384561</v>
      </c>
      <c r="BL39" s="31">
        <v>2310.7425803587366</v>
      </c>
      <c r="BM39" s="31">
        <v>2502.6788768879746</v>
      </c>
      <c r="BN39" s="31">
        <v>2362.0714288269969</v>
      </c>
      <c r="BO39" s="31">
        <v>2114.8625759651586</v>
      </c>
      <c r="BP39" s="31">
        <v>1974.1090111563835</v>
      </c>
      <c r="BQ39" s="31">
        <v>1759.1895672668502</v>
      </c>
      <c r="BR39" s="31">
        <v>1660.1738620815863</v>
      </c>
      <c r="BS39" s="31">
        <v>1648.2103700181394</v>
      </c>
      <c r="BT39" s="31">
        <v>1633.928444422341</v>
      </c>
      <c r="BU39" s="31">
        <v>1624.4031263128743</v>
      </c>
      <c r="BV39" s="31">
        <v>1647.5240431004484</v>
      </c>
      <c r="BW39" s="31">
        <v>1644.3966787787429</v>
      </c>
    </row>
    <row r="40" spans="2:75" s="15" customFormat="1" x14ac:dyDescent="0.2">
      <c r="B40" s="56" t="s">
        <v>241</v>
      </c>
      <c r="AH40" s="31">
        <v>1951.915893858006</v>
      </c>
      <c r="AI40" s="31">
        <v>1699.027106493628</v>
      </c>
      <c r="AJ40" s="31">
        <v>2208.039422673537</v>
      </c>
      <c r="AK40" s="31">
        <v>3853.4307937973745</v>
      </c>
      <c r="AL40" s="31">
        <v>6304.9951311794221</v>
      </c>
      <c r="AM40" s="31">
        <v>7717.953288875121</v>
      </c>
      <c r="AN40" s="31">
        <v>8316.3897250839309</v>
      </c>
      <c r="AO40" s="31">
        <v>8875.8867995787241</v>
      </c>
      <c r="AP40" s="31">
        <v>8810.4166200033724</v>
      </c>
      <c r="AQ40" s="31">
        <v>7654.2077752263895</v>
      </c>
      <c r="AR40" s="31">
        <v>5435.4892523086992</v>
      </c>
      <c r="AS40" s="31">
        <v>4395.605642307969</v>
      </c>
      <c r="AT40" s="31">
        <v>4572.8068387537869</v>
      </c>
      <c r="AU40" s="31">
        <v>6125.8743627071626</v>
      </c>
      <c r="AV40" s="31">
        <v>7660.969809851108</v>
      </c>
      <c r="AW40" s="31">
        <v>7964.9094572952108</v>
      </c>
      <c r="AX40" s="31">
        <v>6914.2106655462703</v>
      </c>
      <c r="AY40" s="31">
        <v>6410.4257892826909</v>
      </c>
      <c r="AZ40" s="31">
        <v>5469.3277184635017</v>
      </c>
      <c r="BA40" s="31">
        <v>4482.8265997748103</v>
      </c>
      <c r="BB40" s="31">
        <v>3969.825415772269</v>
      </c>
      <c r="BC40" s="31">
        <v>3550.7784404332133</v>
      </c>
      <c r="BD40" s="31">
        <v>2944.6791193636832</v>
      </c>
      <c r="BE40" s="31">
        <v>2521.5363955556154</v>
      </c>
      <c r="BF40" s="31">
        <v>2408.9203773864906</v>
      </c>
      <c r="BG40" s="31">
        <v>2335.4106042759222</v>
      </c>
      <c r="BH40" s="73">
        <v>2037.463033963759</v>
      </c>
      <c r="BI40" s="31">
        <v>2208.3016575182887</v>
      </c>
      <c r="BJ40" s="31">
        <v>2327.6926220618871</v>
      </c>
      <c r="BK40" s="31">
        <v>2108.1814286654585</v>
      </c>
      <c r="BL40" s="31">
        <v>2409.2260732330219</v>
      </c>
      <c r="BM40" s="31">
        <v>3965.7732207794729</v>
      </c>
      <c r="BN40" s="31">
        <v>3941.6281636129538</v>
      </c>
      <c r="BO40" s="31">
        <v>4411.9856400613035</v>
      </c>
      <c r="BP40" s="31">
        <v>4675.0270436701749</v>
      </c>
      <c r="BQ40" s="31">
        <v>3881.6541551565761</v>
      </c>
      <c r="BR40" s="31">
        <v>2665.3238594235859</v>
      </c>
      <c r="BS40" s="31">
        <v>2107.0312660792151</v>
      </c>
      <c r="BT40" s="31">
        <v>2126.4040351577355</v>
      </c>
      <c r="BU40" s="31">
        <v>2211.9024456524126</v>
      </c>
      <c r="BV40" s="31">
        <v>2266.5190012047756</v>
      </c>
      <c r="BW40" s="31">
        <v>2282.0551591937251</v>
      </c>
    </row>
    <row r="41" spans="2:75" s="15" customFormat="1" x14ac:dyDescent="0.2">
      <c r="B41" s="56" t="s">
        <v>242</v>
      </c>
      <c r="AH41" s="31">
        <v>89.971774807274741</v>
      </c>
      <c r="AI41" s="31">
        <v>99.150636034293413</v>
      </c>
      <c r="AJ41" s="31">
        <v>105.23749853773126</v>
      </c>
      <c r="AK41" s="31">
        <v>128.14355281357291</v>
      </c>
      <c r="AL41" s="31">
        <v>168.33736184169152</v>
      </c>
      <c r="AM41" s="31">
        <v>218.6445040940213</v>
      </c>
      <c r="AN41" s="31">
        <v>259.86490450688586</v>
      </c>
      <c r="AO41" s="31">
        <v>252.20391654898725</v>
      </c>
      <c r="AP41" s="31">
        <v>317.64512505463819</v>
      </c>
      <c r="AQ41" s="31">
        <v>434.62898760478475</v>
      </c>
      <c r="AR41" s="31">
        <v>263.08768613559306</v>
      </c>
      <c r="AS41" s="31">
        <v>243.0002427738865</v>
      </c>
      <c r="AT41" s="31">
        <v>394.09396390176141</v>
      </c>
      <c r="AU41" s="31">
        <v>600.1720557795021</v>
      </c>
      <c r="AV41" s="31">
        <v>415.75410803327242</v>
      </c>
      <c r="AW41" s="31">
        <v>398.93363659227373</v>
      </c>
      <c r="AX41" s="31">
        <v>586.19448205032256</v>
      </c>
      <c r="AY41" s="31">
        <v>657.99178783113507</v>
      </c>
      <c r="AZ41" s="31">
        <v>559.04156202854813</v>
      </c>
      <c r="BA41" s="31">
        <v>486.74274361130648</v>
      </c>
      <c r="BB41" s="31">
        <v>442.57972024636092</v>
      </c>
      <c r="BC41" s="31">
        <v>325.49913579561252</v>
      </c>
      <c r="BD41" s="31">
        <v>307.017037218013</v>
      </c>
      <c r="BE41" s="31">
        <v>331.31547166016708</v>
      </c>
      <c r="BF41" s="31">
        <v>346.52149719788906</v>
      </c>
      <c r="BG41" s="31">
        <v>508.74263203755817</v>
      </c>
      <c r="BH41" s="73">
        <v>731.06245926818735</v>
      </c>
      <c r="BI41" s="31">
        <v>696.52874624770197</v>
      </c>
      <c r="BJ41" s="31">
        <v>682.61690102971249</v>
      </c>
      <c r="BK41" s="31">
        <v>582.17246754383268</v>
      </c>
      <c r="BL41" s="31">
        <v>509.41342675507855</v>
      </c>
      <c r="BM41" s="31">
        <v>551.99494626879527</v>
      </c>
      <c r="BN41" s="31">
        <v>636.57354836145726</v>
      </c>
      <c r="BO41" s="31">
        <v>643.74593305017856</v>
      </c>
      <c r="BP41" s="31">
        <v>700.36049517144079</v>
      </c>
      <c r="BQ41" s="31">
        <v>721.68479969554778</v>
      </c>
      <c r="BR41" s="31">
        <v>797.78013630393536</v>
      </c>
      <c r="BS41" s="31">
        <v>842.36521439052854</v>
      </c>
      <c r="BT41" s="31">
        <v>860.9313791383122</v>
      </c>
      <c r="BU41" s="31">
        <v>911.40923697689061</v>
      </c>
      <c r="BV41" s="31">
        <v>975.10104227205784</v>
      </c>
      <c r="BW41" s="31">
        <v>1015.5987267487004</v>
      </c>
    </row>
    <row r="42" spans="2:75" s="15" customFormat="1" ht="26.1" customHeight="1" x14ac:dyDescent="0.2">
      <c r="B42" s="56" t="s">
        <v>243</v>
      </c>
      <c r="AH42" s="31">
        <v>3312.2274245031481</v>
      </c>
      <c r="AI42" s="31">
        <v>2976.567220912475</v>
      </c>
      <c r="AJ42" s="31">
        <v>3478.7477405394557</v>
      </c>
      <c r="AK42" s="31">
        <v>5345.6814390510726</v>
      </c>
      <c r="AL42" s="31">
        <v>8311.6379651791831</v>
      </c>
      <c r="AM42" s="31">
        <v>10126.188777171046</v>
      </c>
      <c r="AN42" s="31">
        <v>10909.165731851615</v>
      </c>
      <c r="AO42" s="31">
        <v>11774.547412695707</v>
      </c>
      <c r="AP42" s="31">
        <v>12093.963189916838</v>
      </c>
      <c r="AQ42" s="31">
        <v>11013.339992323487</v>
      </c>
      <c r="AR42" s="31">
        <v>8832.454204331978</v>
      </c>
      <c r="AS42" s="31">
        <v>7726.4419812286042</v>
      </c>
      <c r="AT42" s="31">
        <v>8496.9733631279614</v>
      </c>
      <c r="AU42" s="31">
        <v>10974.890159151062</v>
      </c>
      <c r="AV42" s="31">
        <v>13343.118492631796</v>
      </c>
      <c r="AW42" s="31">
        <v>14237.851286078096</v>
      </c>
      <c r="AX42" s="31">
        <v>14574.507145665921</v>
      </c>
      <c r="AY42" s="31">
        <v>14823.096872811844</v>
      </c>
      <c r="AZ42" s="31">
        <v>13848.186554754055</v>
      </c>
      <c r="BA42" s="31">
        <v>12604.618127220039</v>
      </c>
      <c r="BB42" s="31">
        <v>11925.39642964357</v>
      </c>
      <c r="BC42" s="31">
        <v>11293.897942291997</v>
      </c>
      <c r="BD42" s="31">
        <v>10768.046724539936</v>
      </c>
      <c r="BE42" s="31">
        <v>10515.478203249108</v>
      </c>
      <c r="BF42" s="31">
        <v>10409.337291851187</v>
      </c>
      <c r="BG42" s="31">
        <v>10878.766806301112</v>
      </c>
      <c r="BH42" s="73">
        <v>10547.129584117241</v>
      </c>
      <c r="BI42" s="31">
        <v>10331.069578973973</v>
      </c>
      <c r="BJ42" s="31">
        <v>10432.832402284565</v>
      </c>
      <c r="BK42" s="31">
        <v>10564.852129299634</v>
      </c>
      <c r="BL42" s="31">
        <v>10660.361142021304</v>
      </c>
      <c r="BM42" s="31">
        <v>12992.164463521007</v>
      </c>
      <c r="BN42" s="31">
        <v>13065.04812339485</v>
      </c>
      <c r="BO42" s="31">
        <v>13587.648406619808</v>
      </c>
      <c r="BP42" s="31">
        <v>14519.393969989709</v>
      </c>
      <c r="BQ42" s="31">
        <v>14379.558652712925</v>
      </c>
      <c r="BR42" s="31">
        <v>14019.616609982477</v>
      </c>
      <c r="BS42" s="31">
        <v>13652.130765234988</v>
      </c>
      <c r="BT42" s="31">
        <v>13548.66224045779</v>
      </c>
      <c r="BU42" s="31">
        <v>13440.834699314686</v>
      </c>
      <c r="BV42" s="31">
        <v>13564.746807040176</v>
      </c>
      <c r="BW42" s="31">
        <v>13817.212287988677</v>
      </c>
    </row>
    <row r="43" spans="2:75" s="15" customFormat="1" x14ac:dyDescent="0.2">
      <c r="B43" s="56" t="s">
        <v>244</v>
      </c>
      <c r="AH43" s="31">
        <v>5896.994593506136</v>
      </c>
      <c r="AI43" s="31">
        <v>5409.39734054172</v>
      </c>
      <c r="AJ43" s="31">
        <v>5852.9484326919919</v>
      </c>
      <c r="AK43" s="31">
        <v>8096.0392514097712</v>
      </c>
      <c r="AL43" s="31">
        <v>10894.09591364979</v>
      </c>
      <c r="AM43" s="31">
        <v>12578.505855849158</v>
      </c>
      <c r="AN43" s="31">
        <v>13554.985605891272</v>
      </c>
      <c r="AO43" s="31">
        <v>14426.554992760975</v>
      </c>
      <c r="AP43" s="31">
        <v>14566.629521663461</v>
      </c>
      <c r="AQ43" s="31">
        <v>13302.228560055792</v>
      </c>
      <c r="AR43" s="31">
        <v>11201.430152725095</v>
      </c>
      <c r="AS43" s="31">
        <v>9950.1646634432473</v>
      </c>
      <c r="AT43" s="31">
        <v>10753.096224591769</v>
      </c>
      <c r="AU43" s="31">
        <v>13400.596535175797</v>
      </c>
      <c r="AV43" s="31">
        <v>16858.446175995825</v>
      </c>
      <c r="AW43" s="31">
        <v>17767.407174356445</v>
      </c>
      <c r="AX43" s="31">
        <v>18095.977779127235</v>
      </c>
      <c r="AY43" s="31">
        <v>18427.914316283797</v>
      </c>
      <c r="AZ43" s="31">
        <v>17309.198580994791</v>
      </c>
      <c r="BA43" s="31">
        <v>16119.257646231896</v>
      </c>
      <c r="BB43" s="31">
        <v>15331.710684604304</v>
      </c>
      <c r="BC43" s="31">
        <v>14989.170622878877</v>
      </c>
      <c r="BD43" s="31">
        <v>14851.434898175437</v>
      </c>
      <c r="BE43" s="31">
        <v>15089.393530630594</v>
      </c>
      <c r="BF43" s="31">
        <v>15447.240687447675</v>
      </c>
      <c r="BG43" s="31">
        <v>16817.975167241151</v>
      </c>
      <c r="BH43" s="73">
        <v>18073.215501534807</v>
      </c>
      <c r="BI43" s="31">
        <v>18211.379617193143</v>
      </c>
      <c r="BJ43" s="31">
        <v>18633.213249807002</v>
      </c>
      <c r="BK43" s="31">
        <v>19110.434977510449</v>
      </c>
      <c r="BL43" s="31">
        <v>19377.093966881657</v>
      </c>
      <c r="BM43" s="31">
        <v>21958.617001879044</v>
      </c>
      <c r="BN43" s="31">
        <v>21911.628643487329</v>
      </c>
      <c r="BO43" s="31">
        <v>22078.342884276986</v>
      </c>
      <c r="BP43" s="31">
        <v>22309.469556567048</v>
      </c>
      <c r="BQ43" s="31">
        <v>21550.646160874978</v>
      </c>
      <c r="BR43" s="31">
        <v>20647.298163953899</v>
      </c>
      <c r="BS43" s="31">
        <v>19764.40782924648</v>
      </c>
      <c r="BT43" s="31">
        <v>19244.59422491728</v>
      </c>
      <c r="BU43" s="31">
        <v>18837.553255698593</v>
      </c>
      <c r="BV43" s="31">
        <v>18667.580996552268</v>
      </c>
      <c r="BW43" s="31">
        <v>18785.989186323535</v>
      </c>
    </row>
    <row r="44" spans="2:75" s="15" customFormat="1" ht="26.1" customHeight="1" x14ac:dyDescent="0.2">
      <c r="B44" s="58" t="s">
        <v>253</v>
      </c>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3"/>
      <c r="BI44" s="31"/>
      <c r="BJ44" s="31"/>
      <c r="BK44" s="31"/>
      <c r="BL44" s="31"/>
      <c r="BM44" s="31"/>
      <c r="BN44" s="31"/>
      <c r="BO44" s="31"/>
      <c r="BP44" s="31"/>
      <c r="BQ44" s="31"/>
      <c r="BR44" s="31"/>
      <c r="BS44" s="31"/>
      <c r="BT44" s="31"/>
      <c r="BU44" s="31"/>
      <c r="BV44" s="31"/>
      <c r="BW44" s="31"/>
    </row>
    <row r="45" spans="2:75" s="15" customFormat="1" x14ac:dyDescent="0.2">
      <c r="B45" s="56" t="s">
        <v>254</v>
      </c>
      <c r="AH45" s="31">
        <v>111.13354249079254</v>
      </c>
      <c r="AI45" s="31">
        <v>107.16239915819011</v>
      </c>
      <c r="AJ45" s="31">
        <v>140.38137122977452</v>
      </c>
      <c r="AK45" s="31">
        <v>201.05411145344146</v>
      </c>
      <c r="AL45" s="31">
        <v>268.24782133550036</v>
      </c>
      <c r="AM45" s="31">
        <v>335.9703894431928</v>
      </c>
      <c r="AN45" s="31">
        <v>325.36741214057508</v>
      </c>
      <c r="AO45" s="31">
        <v>316.48498756932491</v>
      </c>
      <c r="AP45" s="31">
        <v>377.08109102617175</v>
      </c>
      <c r="AQ45" s="31">
        <v>398.83763854686509</v>
      </c>
      <c r="AR45" s="31">
        <v>820.59170209287129</v>
      </c>
      <c r="AS45" s="31">
        <v>821.00160412597893</v>
      </c>
      <c r="AT45" s="31">
        <v>881.68174848076217</v>
      </c>
      <c r="AU45" s="31">
        <v>1054.9988552901477</v>
      </c>
      <c r="AV45" s="31">
        <v>1525.6516165249795</v>
      </c>
      <c r="AW45" s="31">
        <v>1936.6388399042703</v>
      </c>
      <c r="AX45" s="31">
        <v>2283.2853505127368</v>
      </c>
      <c r="AY45" s="31">
        <v>2678.6787214225237</v>
      </c>
      <c r="AZ45" s="31">
        <v>3078.246071718695</v>
      </c>
      <c r="BA45" s="31">
        <v>3376.6180305859211</v>
      </c>
      <c r="BB45" s="31">
        <v>3470.5055117359034</v>
      </c>
      <c r="BC45" s="31">
        <v>2680.644584282144</v>
      </c>
      <c r="BD45" s="31">
        <v>2.3637429758123623</v>
      </c>
      <c r="BE45" s="31">
        <v>-1.1152035149255928</v>
      </c>
      <c r="BF45" s="31">
        <v>-0.98166718937974717</v>
      </c>
      <c r="BG45" s="31">
        <v>0.11079440962181765</v>
      </c>
      <c r="BH45" s="31">
        <v>-3.6555104465788697E-2</v>
      </c>
      <c r="BI45" s="31">
        <v>0</v>
      </c>
      <c r="BJ45" s="31">
        <v>0</v>
      </c>
      <c r="BK45" s="31">
        <v>0</v>
      </c>
      <c r="BL45" s="31">
        <v>0</v>
      </c>
      <c r="BM45" s="31">
        <v>0</v>
      </c>
      <c r="BN45" s="31">
        <v>0</v>
      </c>
      <c r="BO45" s="31">
        <v>0</v>
      </c>
      <c r="BP45" s="31">
        <v>0</v>
      </c>
      <c r="BQ45" s="31">
        <v>0</v>
      </c>
      <c r="BR45" s="31">
        <v>0</v>
      </c>
      <c r="BS45" s="31">
        <v>0</v>
      </c>
      <c r="BT45" s="31">
        <v>0</v>
      </c>
      <c r="BU45" s="31">
        <v>0</v>
      </c>
      <c r="BV45" s="31">
        <v>0</v>
      </c>
      <c r="BW45" s="31">
        <v>0</v>
      </c>
    </row>
    <row r="46" spans="2:75" s="15" customFormat="1" x14ac:dyDescent="0.2">
      <c r="B46" s="36" t="s">
        <v>255</v>
      </c>
      <c r="AH46" s="31">
        <v>67.198595745708076</v>
      </c>
      <c r="AI46" s="31">
        <v>64.032813978625484</v>
      </c>
      <c r="AJ46" s="31">
        <v>82.615869431694023</v>
      </c>
      <c r="AK46" s="31">
        <v>116.53996773854155</v>
      </c>
      <c r="AL46" s="31">
        <v>153.20972767356983</v>
      </c>
      <c r="AM46" s="31">
        <v>189.65611106624894</v>
      </c>
      <c r="AN46" s="31">
        <v>182.81003010784764</v>
      </c>
      <c r="AO46" s="31">
        <v>177.53000810528312</v>
      </c>
      <c r="AP46" s="31">
        <v>211.51964499601382</v>
      </c>
      <c r="AQ46" s="31">
        <v>224.46835850375822</v>
      </c>
      <c r="AR46" s="31">
        <v>446.87898054256141</v>
      </c>
      <c r="AS46" s="31">
        <v>475.4684808292144</v>
      </c>
      <c r="AT46" s="31">
        <v>518.61748980784523</v>
      </c>
      <c r="AU46" s="31">
        <v>631.53794775570543</v>
      </c>
      <c r="AV46" s="31">
        <v>847.55145765578357</v>
      </c>
      <c r="AW46" s="31">
        <v>1025.3730763502442</v>
      </c>
      <c r="AX46" s="31">
        <v>1182.4986987302584</v>
      </c>
      <c r="AY46" s="31">
        <v>1337.0091354141562</v>
      </c>
      <c r="AZ46" s="31">
        <v>1498.527470150548</v>
      </c>
      <c r="BA46" s="31">
        <v>1624.5283486111164</v>
      </c>
      <c r="BB46" s="31">
        <v>1659.2822239534687</v>
      </c>
      <c r="BC46" s="31">
        <v>1347.5801161116253</v>
      </c>
      <c r="BD46" s="31">
        <v>1.1882713032829264</v>
      </c>
      <c r="BE46" s="31">
        <v>-0.56062116214260016</v>
      </c>
      <c r="BF46" s="31">
        <v>-0.49349145082640206</v>
      </c>
      <c r="BG46" s="31">
        <v>5.5697179797026528E-2</v>
      </c>
      <c r="BH46" s="31">
        <v>-1.8376524888573328E-2</v>
      </c>
      <c r="BI46" s="31">
        <v>0</v>
      </c>
      <c r="BJ46" s="31">
        <v>0</v>
      </c>
      <c r="BK46" s="31">
        <v>0</v>
      </c>
      <c r="BL46" s="31">
        <v>0</v>
      </c>
      <c r="BM46" s="31">
        <v>0</v>
      </c>
      <c r="BN46" s="31">
        <v>0</v>
      </c>
      <c r="BO46" s="31">
        <v>0</v>
      </c>
      <c r="BP46" s="31">
        <v>0</v>
      </c>
      <c r="BQ46" s="31">
        <v>0</v>
      </c>
      <c r="BR46" s="31">
        <v>0</v>
      </c>
      <c r="BS46" s="31">
        <v>0</v>
      </c>
      <c r="BT46" s="31">
        <v>0</v>
      </c>
      <c r="BU46" s="31">
        <v>0</v>
      </c>
      <c r="BV46" s="31">
        <v>0</v>
      </c>
      <c r="BW46" s="31">
        <v>0</v>
      </c>
    </row>
    <row r="47" spans="2:75" s="15" customFormat="1" x14ac:dyDescent="0.2">
      <c r="B47" s="36" t="s">
        <v>256</v>
      </c>
      <c r="AH47" s="31">
        <v>43.93494674508446</v>
      </c>
      <c r="AI47" s="31">
        <v>43.129585179564629</v>
      </c>
      <c r="AJ47" s="31">
        <v>57.7655017980805</v>
      </c>
      <c r="AK47" s="31">
        <v>84.514143714899902</v>
      </c>
      <c r="AL47" s="31">
        <v>115.03809366193053</v>
      </c>
      <c r="AM47" s="31">
        <v>146.31427837694386</v>
      </c>
      <c r="AN47" s="31">
        <v>142.55738203272745</v>
      </c>
      <c r="AO47" s="31">
        <v>138.95497946404183</v>
      </c>
      <c r="AP47" s="31">
        <v>165.56144603015792</v>
      </c>
      <c r="AQ47" s="31">
        <v>174.3692800431069</v>
      </c>
      <c r="AR47" s="31">
        <v>373.71272155030982</v>
      </c>
      <c r="AS47" s="31">
        <v>345.53312329676453</v>
      </c>
      <c r="AT47" s="31">
        <v>363.06425867291694</v>
      </c>
      <c r="AU47" s="31">
        <v>423.4609075344423</v>
      </c>
      <c r="AV47" s="31">
        <v>678.10015886919575</v>
      </c>
      <c r="AW47" s="31">
        <v>911.26576355402597</v>
      </c>
      <c r="AX47" s="31">
        <v>1100.7866517824782</v>
      </c>
      <c r="AY47" s="31">
        <v>1341.6695860083673</v>
      </c>
      <c r="AZ47" s="31">
        <v>1579.7186015681473</v>
      </c>
      <c r="BA47" s="31">
        <v>1752.089681974805</v>
      </c>
      <c r="BB47" s="31">
        <v>1811.2232877824351</v>
      </c>
      <c r="BC47" s="31">
        <v>1333.0644681705189</v>
      </c>
      <c r="BD47" s="31">
        <v>1.1754716725294359</v>
      </c>
      <c r="BE47" s="31">
        <v>-0.5545823527829925</v>
      </c>
      <c r="BF47" s="31">
        <v>-0.48817573855334512</v>
      </c>
      <c r="BG47" s="31">
        <v>5.5097229824791129E-2</v>
      </c>
      <c r="BH47" s="31">
        <v>-1.817857957721537E-2</v>
      </c>
      <c r="BI47" s="31">
        <v>0</v>
      </c>
      <c r="BJ47" s="31">
        <v>0</v>
      </c>
      <c r="BK47" s="31">
        <v>0</v>
      </c>
      <c r="BL47" s="31">
        <v>0</v>
      </c>
      <c r="BM47" s="31">
        <v>0</v>
      </c>
      <c r="BN47" s="31">
        <v>0</v>
      </c>
      <c r="BO47" s="31">
        <v>0</v>
      </c>
      <c r="BP47" s="31">
        <v>0</v>
      </c>
      <c r="BQ47" s="31">
        <v>0</v>
      </c>
      <c r="BR47" s="31">
        <v>0</v>
      </c>
      <c r="BS47" s="31">
        <v>0</v>
      </c>
      <c r="BT47" s="31">
        <v>0</v>
      </c>
      <c r="BU47" s="31">
        <v>0</v>
      </c>
      <c r="BV47" s="31">
        <v>0</v>
      </c>
      <c r="BW47" s="31">
        <v>0</v>
      </c>
    </row>
    <row r="48" spans="2:75" s="15" customFormat="1" x14ac:dyDescent="0.2">
      <c r="B48" s="36" t="s">
        <v>257</v>
      </c>
      <c r="AH48" s="31">
        <v>63.699324544909381</v>
      </c>
      <c r="AI48" s="31">
        <v>58.42902239815605</v>
      </c>
      <c r="AJ48" s="31">
        <v>73.644513002286473</v>
      </c>
      <c r="AK48" s="31">
        <v>98.09673130255824</v>
      </c>
      <c r="AL48" s="31">
        <v>118.14885431030103</v>
      </c>
      <c r="AM48" s="31">
        <v>137.47397947182924</v>
      </c>
      <c r="AN48" s="31">
        <v>131.94869988843161</v>
      </c>
      <c r="AO48" s="31">
        <v>130.08487215192426</v>
      </c>
      <c r="AP48" s="31">
        <v>156.14585178401927</v>
      </c>
      <c r="AQ48" s="31">
        <v>172.33599029656261</v>
      </c>
      <c r="AR48" s="31">
        <v>280.9532240979994</v>
      </c>
      <c r="AS48" s="31">
        <v>334.34287609730404</v>
      </c>
      <c r="AT48" s="31">
        <v>356.24814329676775</v>
      </c>
      <c r="AU48" s="31">
        <v>414.28070629402305</v>
      </c>
      <c r="AV48" s="31">
        <v>664.76816031357976</v>
      </c>
      <c r="AW48" s="31">
        <v>886.30361536963437</v>
      </c>
      <c r="AX48" s="31">
        <v>1039.9167484775573</v>
      </c>
      <c r="AY48" s="31">
        <v>1221.052029407595</v>
      </c>
      <c r="AZ48" s="31">
        <v>1402.6088516165398</v>
      </c>
      <c r="BA48" s="31">
        <v>1602.7872141589928</v>
      </c>
      <c r="BB48" s="31">
        <v>1743.5374162628975</v>
      </c>
      <c r="BC48" s="31">
        <v>1372.645960577157</v>
      </c>
      <c r="BD48" s="31">
        <v>1.210373902835143</v>
      </c>
      <c r="BE48" s="31">
        <v>-0.57104907116733383</v>
      </c>
      <c r="BF48" s="31">
        <v>-0.50267070466340313</v>
      </c>
      <c r="BG48" s="31">
        <v>5.6733182650785884E-2</v>
      </c>
      <c r="BH48" s="31">
        <v>-1.8718339901400212E-2</v>
      </c>
      <c r="BI48" s="31">
        <v>0</v>
      </c>
      <c r="BJ48" s="31">
        <v>0</v>
      </c>
      <c r="BK48" s="31">
        <v>0</v>
      </c>
      <c r="BL48" s="31">
        <v>0</v>
      </c>
      <c r="BM48" s="31">
        <v>0</v>
      </c>
      <c r="BN48" s="31">
        <v>0</v>
      </c>
      <c r="BO48" s="31">
        <v>0</v>
      </c>
      <c r="BP48" s="31">
        <v>0</v>
      </c>
      <c r="BQ48" s="31">
        <v>0</v>
      </c>
      <c r="BR48" s="31">
        <v>0</v>
      </c>
      <c r="BS48" s="31">
        <v>0</v>
      </c>
      <c r="BT48" s="31">
        <v>0</v>
      </c>
      <c r="BU48" s="31">
        <v>0</v>
      </c>
      <c r="BV48" s="31">
        <v>0</v>
      </c>
      <c r="BW48" s="31">
        <v>0</v>
      </c>
    </row>
    <row r="49" spans="2:75" s="15" customFormat="1" x14ac:dyDescent="0.2">
      <c r="B49" s="36" t="s">
        <v>258</v>
      </c>
      <c r="AH49" s="31">
        <v>47.434217945883148</v>
      </c>
      <c r="AI49" s="31">
        <v>48.733376760034069</v>
      </c>
      <c r="AJ49" s="31">
        <v>66.736858227488057</v>
      </c>
      <c r="AK49" s="31">
        <v>102.95738015088321</v>
      </c>
      <c r="AL49" s="31">
        <v>150.09896702519933</v>
      </c>
      <c r="AM49" s="31">
        <v>198.49640997136356</v>
      </c>
      <c r="AN49" s="31">
        <v>193.41871225214348</v>
      </c>
      <c r="AO49" s="31">
        <v>186.40011541740066</v>
      </c>
      <c r="AP49" s="31">
        <v>220.93523924215248</v>
      </c>
      <c r="AQ49" s="31">
        <v>226.50164825030248</v>
      </c>
      <c r="AR49" s="31">
        <v>539.63847799487178</v>
      </c>
      <c r="AS49" s="31">
        <v>486.65872802867494</v>
      </c>
      <c r="AT49" s="31">
        <v>525.43360518399447</v>
      </c>
      <c r="AU49" s="31">
        <v>640.71814899612468</v>
      </c>
      <c r="AV49" s="31">
        <v>860.88345621140002</v>
      </c>
      <c r="AW49" s="31">
        <v>1050.3352245346362</v>
      </c>
      <c r="AX49" s="31">
        <v>1243.3686020351793</v>
      </c>
      <c r="AY49" s="31">
        <v>1457.6266920149285</v>
      </c>
      <c r="AZ49" s="31">
        <v>1675.6372201021554</v>
      </c>
      <c r="BA49" s="31">
        <v>1773.8308164269285</v>
      </c>
      <c r="BB49" s="31">
        <v>1726.9680954730056</v>
      </c>
      <c r="BC49" s="31">
        <v>1307.998623704987</v>
      </c>
      <c r="BD49" s="31">
        <v>1.1533690729772195</v>
      </c>
      <c r="BE49" s="31">
        <v>-0.54415444375825894</v>
      </c>
      <c r="BF49" s="31">
        <v>-0.47899648471634404</v>
      </c>
      <c r="BG49" s="31">
        <v>5.4061226971031766E-2</v>
      </c>
      <c r="BH49" s="31">
        <v>-1.7836764564388482E-2</v>
      </c>
      <c r="BI49" s="31">
        <v>0</v>
      </c>
      <c r="BJ49" s="31">
        <v>0</v>
      </c>
      <c r="BK49" s="31">
        <v>0</v>
      </c>
      <c r="BL49" s="31">
        <v>0</v>
      </c>
      <c r="BM49" s="31">
        <v>0</v>
      </c>
      <c r="BN49" s="31">
        <v>0</v>
      </c>
      <c r="BO49" s="31">
        <v>0</v>
      </c>
      <c r="BP49" s="31">
        <v>0</v>
      </c>
      <c r="BQ49" s="31">
        <v>0</v>
      </c>
      <c r="BR49" s="31">
        <v>0</v>
      </c>
      <c r="BS49" s="31">
        <v>0</v>
      </c>
      <c r="BT49" s="31">
        <v>0</v>
      </c>
      <c r="BU49" s="31">
        <v>0</v>
      </c>
      <c r="BV49" s="31">
        <v>0</v>
      </c>
      <c r="BW49" s="31">
        <v>0</v>
      </c>
    </row>
    <row r="50" spans="2:75" s="15" customFormat="1" ht="26.1" customHeight="1" x14ac:dyDescent="0.2">
      <c r="B50" s="56" t="s">
        <v>133</v>
      </c>
      <c r="AH50" s="31">
        <v>0</v>
      </c>
      <c r="AI50" s="31">
        <v>0</v>
      </c>
      <c r="AJ50" s="31">
        <v>0</v>
      </c>
      <c r="AK50" s="31">
        <v>0</v>
      </c>
      <c r="AL50" s="31">
        <v>0</v>
      </c>
      <c r="AM50" s="31">
        <v>0</v>
      </c>
      <c r="AN50" s="31">
        <v>0</v>
      </c>
      <c r="AO50" s="31">
        <v>0</v>
      </c>
      <c r="AP50" s="31">
        <v>0</v>
      </c>
      <c r="AQ50" s="31">
        <v>0</v>
      </c>
      <c r="AR50" s="31">
        <v>0</v>
      </c>
      <c r="AS50" s="31">
        <v>0</v>
      </c>
      <c r="AT50" s="31">
        <v>0</v>
      </c>
      <c r="AU50" s="31">
        <v>0</v>
      </c>
      <c r="AV50" s="31">
        <v>4.7263906050878353</v>
      </c>
      <c r="AW50" s="31">
        <v>11.551444766343369</v>
      </c>
      <c r="AX50" s="31">
        <v>18.016883120924948</v>
      </c>
      <c r="AY50" s="31">
        <v>29.508284746582802</v>
      </c>
      <c r="AZ50" s="31">
        <v>50.268505280259944</v>
      </c>
      <c r="BA50" s="31">
        <v>60.999783931701899</v>
      </c>
      <c r="BB50" s="31">
        <v>69.770765885208419</v>
      </c>
      <c r="BC50" s="31">
        <v>55.555261316301028</v>
      </c>
      <c r="BD50" s="31">
        <v>-8.4320655862312341E-2</v>
      </c>
      <c r="BE50" s="31">
        <v>-0.1176973097558693</v>
      </c>
      <c r="BF50" s="31">
        <v>-0.19552765221016427</v>
      </c>
      <c r="BG50" s="31">
        <v>0.11079440962181765</v>
      </c>
      <c r="BH50" s="31">
        <v>-3.6555104465788697E-2</v>
      </c>
      <c r="BI50" s="31">
        <v>0</v>
      </c>
      <c r="BJ50" s="31">
        <v>0</v>
      </c>
      <c r="BK50" s="31">
        <v>0</v>
      </c>
      <c r="BL50" s="31">
        <v>0</v>
      </c>
      <c r="BM50" s="31">
        <v>0</v>
      </c>
      <c r="BN50" s="31">
        <v>0</v>
      </c>
      <c r="BO50" s="31">
        <v>0</v>
      </c>
      <c r="BP50" s="31">
        <v>0</v>
      </c>
      <c r="BQ50" s="31">
        <v>0</v>
      </c>
      <c r="BR50" s="31">
        <v>0</v>
      </c>
      <c r="BS50" s="31">
        <v>0</v>
      </c>
      <c r="BT50" s="31">
        <v>0</v>
      </c>
      <c r="BU50" s="31">
        <v>0</v>
      </c>
      <c r="BV50" s="31">
        <v>0</v>
      </c>
      <c r="BW50" s="31">
        <v>0</v>
      </c>
    </row>
    <row r="51" spans="2:75" s="15" customFormat="1" x14ac:dyDescent="0.2">
      <c r="B51" s="36" t="s">
        <v>255</v>
      </c>
      <c r="AH51" s="31">
        <v>0</v>
      </c>
      <c r="AI51" s="31">
        <v>0</v>
      </c>
      <c r="AJ51" s="31">
        <v>0</v>
      </c>
      <c r="AK51" s="31">
        <v>0</v>
      </c>
      <c r="AL51" s="31">
        <v>0</v>
      </c>
      <c r="AM51" s="31">
        <v>0</v>
      </c>
      <c r="AN51" s="31">
        <v>0</v>
      </c>
      <c r="AO51" s="31">
        <v>0</v>
      </c>
      <c r="AP51" s="31">
        <v>0</v>
      </c>
      <c r="AQ51" s="31">
        <v>0</v>
      </c>
      <c r="AR51" s="31">
        <v>0</v>
      </c>
      <c r="AS51" s="31">
        <v>0</v>
      </c>
      <c r="AT51" s="31">
        <v>0</v>
      </c>
      <c r="AU51" s="31">
        <v>0</v>
      </c>
      <c r="AV51" s="31">
        <v>1.0736656822423429</v>
      </c>
      <c r="AW51" s="31">
        <v>2.6004771160466817</v>
      </c>
      <c r="AX51" s="31">
        <v>4.0811430113930891</v>
      </c>
      <c r="AY51" s="31">
        <v>6.2664657010451581</v>
      </c>
      <c r="AZ51" s="31">
        <v>10.910389205446053</v>
      </c>
      <c r="BA51" s="31">
        <v>13.493960303752127</v>
      </c>
      <c r="BB51" s="31">
        <v>15.436188635022901</v>
      </c>
      <c r="BC51" s="31">
        <v>13.22975630317851</v>
      </c>
      <c r="BD51" s="31">
        <v>0</v>
      </c>
      <c r="BE51" s="31">
        <v>0</v>
      </c>
      <c r="BF51" s="31">
        <v>0</v>
      </c>
      <c r="BG51" s="31">
        <v>0</v>
      </c>
      <c r="BH51" s="31">
        <v>0</v>
      </c>
      <c r="BI51" s="31">
        <v>0</v>
      </c>
      <c r="BJ51" s="31">
        <v>0</v>
      </c>
      <c r="BK51" s="31">
        <v>0</v>
      </c>
      <c r="BL51" s="31">
        <v>0</v>
      </c>
      <c r="BM51" s="31">
        <v>0</v>
      </c>
      <c r="BN51" s="31">
        <v>0</v>
      </c>
      <c r="BO51" s="31">
        <v>0</v>
      </c>
      <c r="BP51" s="31">
        <v>0</v>
      </c>
      <c r="BQ51" s="31">
        <v>0</v>
      </c>
      <c r="BR51" s="31">
        <v>0</v>
      </c>
      <c r="BS51" s="31">
        <v>0</v>
      </c>
      <c r="BT51" s="31">
        <v>0</v>
      </c>
      <c r="BU51" s="31">
        <v>0</v>
      </c>
      <c r="BV51" s="31">
        <v>0</v>
      </c>
      <c r="BW51" s="31">
        <v>0</v>
      </c>
    </row>
    <row r="52" spans="2:75" s="15" customFormat="1" x14ac:dyDescent="0.2">
      <c r="B52" s="36" t="s">
        <v>256</v>
      </c>
      <c r="AH52" s="31">
        <v>0</v>
      </c>
      <c r="AI52" s="31">
        <v>0</v>
      </c>
      <c r="AJ52" s="31">
        <v>0</v>
      </c>
      <c r="AK52" s="31">
        <v>0</v>
      </c>
      <c r="AL52" s="31">
        <v>0</v>
      </c>
      <c r="AM52" s="31">
        <v>0</v>
      </c>
      <c r="AN52" s="31">
        <v>0</v>
      </c>
      <c r="AO52" s="31">
        <v>0</v>
      </c>
      <c r="AP52" s="31">
        <v>0</v>
      </c>
      <c r="AQ52" s="31">
        <v>0</v>
      </c>
      <c r="AR52" s="31">
        <v>0</v>
      </c>
      <c r="AS52" s="31">
        <v>0</v>
      </c>
      <c r="AT52" s="31">
        <v>0</v>
      </c>
      <c r="AU52" s="31">
        <v>0</v>
      </c>
      <c r="AV52" s="31">
        <v>3.6527249228454926</v>
      </c>
      <c r="AW52" s="31">
        <v>8.9509676502966879</v>
      </c>
      <c r="AX52" s="31">
        <v>13.93574010953186</v>
      </c>
      <c r="AY52" s="31">
        <v>23.241819045537643</v>
      </c>
      <c r="AZ52" s="31">
        <v>39.3581160748139</v>
      </c>
      <c r="BA52" s="31">
        <v>47.505823627949781</v>
      </c>
      <c r="BB52" s="31">
        <v>54.334577250185525</v>
      </c>
      <c r="BC52" s="31">
        <v>42.325505013122516</v>
      </c>
      <c r="BD52" s="31">
        <v>-8.4320655862312341E-2</v>
      </c>
      <c r="BE52" s="31">
        <v>-0.1176973097558693</v>
      </c>
      <c r="BF52" s="31">
        <v>-0.19552765221016427</v>
      </c>
      <c r="BG52" s="31">
        <v>0.11079440962181765</v>
      </c>
      <c r="BH52" s="31">
        <v>-3.6555104465788697E-2</v>
      </c>
      <c r="BI52" s="31">
        <v>0</v>
      </c>
      <c r="BJ52" s="31">
        <v>0</v>
      </c>
      <c r="BK52" s="31">
        <v>0</v>
      </c>
      <c r="BL52" s="31">
        <v>0</v>
      </c>
      <c r="BM52" s="31">
        <v>0</v>
      </c>
      <c r="BN52" s="31">
        <v>0</v>
      </c>
      <c r="BO52" s="31">
        <v>0</v>
      </c>
      <c r="BP52" s="31">
        <v>0</v>
      </c>
      <c r="BQ52" s="31">
        <v>0</v>
      </c>
      <c r="BR52" s="31">
        <v>0</v>
      </c>
      <c r="BS52" s="31">
        <v>0</v>
      </c>
      <c r="BT52" s="31">
        <v>0</v>
      </c>
      <c r="BU52" s="31">
        <v>0</v>
      </c>
      <c r="BV52" s="31">
        <v>0</v>
      </c>
      <c r="BW52" s="31">
        <v>0</v>
      </c>
    </row>
    <row r="53" spans="2:75" s="15" customFormat="1" ht="26.1" customHeight="1" x14ac:dyDescent="0.2">
      <c r="B53" s="56" t="s">
        <v>208</v>
      </c>
      <c r="AH53" s="31">
        <v>0</v>
      </c>
      <c r="AI53" s="31">
        <v>0</v>
      </c>
      <c r="AJ53" s="31">
        <v>0</v>
      </c>
      <c r="AK53" s="31">
        <v>0</v>
      </c>
      <c r="AL53" s="31">
        <v>0</v>
      </c>
      <c r="AM53" s="31">
        <v>0</v>
      </c>
      <c r="AN53" s="31">
        <v>0</v>
      </c>
      <c r="AO53" s="31">
        <v>0</v>
      </c>
      <c r="AP53" s="31">
        <v>0</v>
      </c>
      <c r="AQ53" s="31">
        <v>0</v>
      </c>
      <c r="AR53" s="31">
        <v>0</v>
      </c>
      <c r="AS53" s="31">
        <v>0</v>
      </c>
      <c r="AT53" s="31">
        <v>0</v>
      </c>
      <c r="AU53" s="31">
        <v>0</v>
      </c>
      <c r="AV53" s="31">
        <v>0</v>
      </c>
      <c r="AW53" s="31">
        <v>0</v>
      </c>
      <c r="AX53" s="31">
        <v>0</v>
      </c>
      <c r="AY53" s="31">
        <v>0</v>
      </c>
      <c r="AZ53" s="31">
        <v>4.7170581408842978</v>
      </c>
      <c r="BA53" s="31">
        <v>34.230188560922421</v>
      </c>
      <c r="BB53" s="31">
        <v>46.281427108323868</v>
      </c>
      <c r="BC53" s="31">
        <v>38.815717856151075</v>
      </c>
      <c r="BD53" s="31">
        <v>5.7628330211472152</v>
      </c>
      <c r="BE53" s="31">
        <v>8.1699669746359872E-3</v>
      </c>
      <c r="BF53" s="31">
        <v>5.7050248179366589E-2</v>
      </c>
      <c r="BG53" s="31">
        <v>0</v>
      </c>
      <c r="BH53" s="31">
        <v>0</v>
      </c>
      <c r="BI53" s="31">
        <v>0</v>
      </c>
      <c r="BJ53" s="31">
        <v>0</v>
      </c>
      <c r="BK53" s="31">
        <v>0</v>
      </c>
      <c r="BL53" s="31">
        <v>0</v>
      </c>
      <c r="BM53" s="31">
        <v>0</v>
      </c>
      <c r="BN53" s="31">
        <v>0</v>
      </c>
      <c r="BO53" s="31">
        <v>0</v>
      </c>
      <c r="BP53" s="31">
        <v>0</v>
      </c>
      <c r="BQ53" s="31">
        <v>0</v>
      </c>
      <c r="BR53" s="31">
        <v>0</v>
      </c>
      <c r="BS53" s="31">
        <v>0</v>
      </c>
      <c r="BT53" s="31">
        <v>0</v>
      </c>
      <c r="BU53" s="31">
        <v>0</v>
      </c>
      <c r="BV53" s="31">
        <v>0</v>
      </c>
      <c r="BW53" s="31">
        <v>0</v>
      </c>
    </row>
    <row r="54" spans="2:75" s="15" customFormat="1" ht="12.95" customHeight="1" x14ac:dyDescent="0.2">
      <c r="B54" s="56" t="s">
        <v>259</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102.80150612217778</v>
      </c>
      <c r="BM54" s="31">
        <v>117.99043177008674</v>
      </c>
      <c r="BN54" s="31">
        <v>117.98111837080164</v>
      </c>
      <c r="BO54" s="31">
        <v>122.2757169568855</v>
      </c>
      <c r="BP54" s="31">
        <v>114.11756076617988</v>
      </c>
      <c r="BQ54" s="31">
        <v>103.24854614774401</v>
      </c>
      <c r="BR54" s="31">
        <v>15.663827000000001</v>
      </c>
      <c r="BS54" s="31">
        <v>0</v>
      </c>
      <c r="BT54" s="31">
        <v>0</v>
      </c>
      <c r="BU54" s="31">
        <v>0</v>
      </c>
      <c r="BV54" s="31">
        <v>0</v>
      </c>
      <c r="BW54" s="31">
        <v>0</v>
      </c>
    </row>
    <row r="55" spans="2:75" s="15" customFormat="1" ht="26.1" customHeight="1" x14ac:dyDescent="0.2">
      <c r="B55" s="58" t="s">
        <v>260</v>
      </c>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218" t="s">
        <v>95</v>
      </c>
      <c r="BM55" s="31"/>
      <c r="BN55" s="31"/>
      <c r="BO55" s="31"/>
      <c r="BP55" s="31"/>
      <c r="BQ55" s="31"/>
      <c r="BR55" s="31"/>
      <c r="BS55" s="31"/>
      <c r="BT55" s="31"/>
      <c r="BU55" s="31"/>
      <c r="BV55" s="31"/>
      <c r="BW55" s="31"/>
    </row>
    <row r="56" spans="2:75" s="15" customFormat="1" x14ac:dyDescent="0.2">
      <c r="B56" s="43" t="s">
        <v>261</v>
      </c>
      <c r="AH56" s="31">
        <v>875.45637945310625</v>
      </c>
      <c r="AI56" s="31">
        <v>862.22812368381051</v>
      </c>
      <c r="AJ56" s="31">
        <v>974.80411925243914</v>
      </c>
      <c r="AK56" s="31">
        <v>1327.549548601208</v>
      </c>
      <c r="AL56" s="31">
        <v>1517.1432097168042</v>
      </c>
      <c r="AM56" s="31">
        <v>1638.6433358268414</v>
      </c>
      <c r="AN56" s="31">
        <v>1723.9250889371731</v>
      </c>
      <c r="AO56" s="31">
        <v>1778.5095744533851</v>
      </c>
      <c r="AP56" s="31">
        <v>1886.8306215632806</v>
      </c>
      <c r="AQ56" s="31">
        <v>1860.2458773605506</v>
      </c>
      <c r="AR56" s="31">
        <v>1582.4434875735776</v>
      </c>
      <c r="AS56" s="31">
        <v>1807.9997857776925</v>
      </c>
      <c r="AT56" s="31">
        <v>2072.6431284916198</v>
      </c>
      <c r="AU56" s="31">
        <v>1129.2612598425198</v>
      </c>
      <c r="AV56" s="31">
        <v>1189.7312487296545</v>
      </c>
      <c r="AW56" s="31">
        <v>1509.6378561531681</v>
      </c>
      <c r="AX56" s="31">
        <v>1542.3446580445975</v>
      </c>
      <c r="AY56" s="31">
        <v>1526.7729503628889</v>
      </c>
      <c r="AZ56" s="31">
        <v>1529.1733700893583</v>
      </c>
      <c r="BA56" s="31">
        <v>1566.9336218474125</v>
      </c>
      <c r="BB56" s="31">
        <v>1606.9945951630953</v>
      </c>
      <c r="BC56" s="31">
        <v>1645.5821221187744</v>
      </c>
      <c r="BD56" s="31">
        <v>1699.3542976628116</v>
      </c>
      <c r="BE56" s="31">
        <v>1837.4878328773359</v>
      </c>
      <c r="BF56" s="31">
        <v>1898.374514033532</v>
      </c>
      <c r="BG56" s="31">
        <v>2096.7128255435491</v>
      </c>
      <c r="BH56" s="31">
        <v>2304.8968358949396</v>
      </c>
      <c r="BI56" s="31">
        <v>2260.367468968534</v>
      </c>
      <c r="BJ56" s="31">
        <v>2392.5761775532087</v>
      </c>
      <c r="BK56" s="31">
        <v>2373.9934696710338</v>
      </c>
      <c r="BL56" s="73">
        <v>2208.3858589588999</v>
      </c>
      <c r="BM56" s="31">
        <v>2213.5611592483306</v>
      </c>
      <c r="BN56" s="31">
        <v>2182.6446077598494</v>
      </c>
      <c r="BO56" s="31">
        <v>2090.7706931680141</v>
      </c>
      <c r="BP56" s="31">
        <v>1992.4707907182544</v>
      </c>
      <c r="BQ56" s="31">
        <v>0</v>
      </c>
      <c r="BR56" s="31">
        <v>0</v>
      </c>
      <c r="BS56" s="31">
        <v>0</v>
      </c>
      <c r="BT56" s="31">
        <v>0</v>
      </c>
      <c r="BU56" s="31">
        <v>0</v>
      </c>
      <c r="BV56" s="31">
        <v>0</v>
      </c>
      <c r="BW56" s="31">
        <v>0</v>
      </c>
    </row>
    <row r="57" spans="2:75" s="15" customFormat="1" x14ac:dyDescent="0.2">
      <c r="B57" s="43" t="s">
        <v>262</v>
      </c>
      <c r="AH57" s="31">
        <v>127.35360930516178</v>
      </c>
      <c r="AI57" s="31">
        <v>125.36354386893875</v>
      </c>
      <c r="AJ57" s="31">
        <v>141.66680374185472</v>
      </c>
      <c r="AK57" s="31">
        <v>192.56437993426911</v>
      </c>
      <c r="AL57" s="31">
        <v>219.09676200149553</v>
      </c>
      <c r="AM57" s="31">
        <v>235.7117106253319</v>
      </c>
      <c r="AN57" s="31">
        <v>248.41494430922603</v>
      </c>
      <c r="AO57" s="31">
        <v>254.74889807893354</v>
      </c>
      <c r="AP57" s="31">
        <v>271.76569623020015</v>
      </c>
      <c r="AQ57" s="31">
        <v>267.70635343050037</v>
      </c>
      <c r="AR57" s="31">
        <v>172.88114290385874</v>
      </c>
      <c r="AS57" s="31">
        <v>221.73582784206613</v>
      </c>
      <c r="AT57" s="31">
        <v>297.34083956498137</v>
      </c>
      <c r="AU57" s="31">
        <v>189.1499596373983</v>
      </c>
      <c r="AV57" s="31">
        <v>240.09308577051507</v>
      </c>
      <c r="AW57" s="31">
        <v>302.8277629424361</v>
      </c>
      <c r="AX57" s="31">
        <v>377.00384822619537</v>
      </c>
      <c r="AY57" s="31">
        <v>430.28823752026136</v>
      </c>
      <c r="AZ57" s="31">
        <v>470.93460241267263</v>
      </c>
      <c r="BA57" s="31">
        <v>532.36098627595743</v>
      </c>
      <c r="BB57" s="31">
        <v>584.01078072084931</v>
      </c>
      <c r="BC57" s="31">
        <v>629.11242166938143</v>
      </c>
      <c r="BD57" s="31">
        <v>672.24313206287127</v>
      </c>
      <c r="BE57" s="31">
        <v>719.99845846644075</v>
      </c>
      <c r="BF57" s="31">
        <v>787.34487920868321</v>
      </c>
      <c r="BG57" s="31">
        <v>911.11579853965509</v>
      </c>
      <c r="BH57" s="31">
        <v>945.42459514026768</v>
      </c>
      <c r="BI57" s="31">
        <v>1030.0143452051468</v>
      </c>
      <c r="BJ57" s="31">
        <v>961.46213516712487</v>
      </c>
      <c r="BK57" s="31">
        <v>960.55740480345719</v>
      </c>
      <c r="BL57" s="73">
        <v>1068.4296420063774</v>
      </c>
      <c r="BM57" s="31">
        <v>1132.0562029443686</v>
      </c>
      <c r="BN57" s="31">
        <v>1163.4469427405745</v>
      </c>
      <c r="BO57" s="31">
        <v>1157.0887285797373</v>
      </c>
      <c r="BP57" s="31">
        <v>1152.2589471908977</v>
      </c>
      <c r="BQ57" s="31">
        <v>0</v>
      </c>
      <c r="BR57" s="31">
        <v>0</v>
      </c>
      <c r="BS57" s="31">
        <v>0</v>
      </c>
      <c r="BT57" s="31">
        <v>0</v>
      </c>
      <c r="BU57" s="31">
        <v>0</v>
      </c>
      <c r="BV57" s="31">
        <v>0</v>
      </c>
      <c r="BW57" s="31">
        <v>0</v>
      </c>
    </row>
    <row r="58" spans="2:75" s="15" customFormat="1" x14ac:dyDescent="0.2">
      <c r="B58" s="43" t="s">
        <v>263</v>
      </c>
      <c r="AH58" s="31">
        <v>411.868469171502</v>
      </c>
      <c r="AI58" s="31">
        <v>407.3754677452751</v>
      </c>
      <c r="AJ58" s="31">
        <v>462.54221816688215</v>
      </c>
      <c r="AK58" s="31">
        <v>626.06285239326462</v>
      </c>
      <c r="AL58" s="31">
        <v>713.4036609126133</v>
      </c>
      <c r="AM58" s="31">
        <v>767.69887069032211</v>
      </c>
      <c r="AN58" s="31">
        <v>806.30836525205984</v>
      </c>
      <c r="AO58" s="31">
        <v>830.61751568812588</v>
      </c>
      <c r="AP58" s="31">
        <v>883.69076663218493</v>
      </c>
      <c r="AQ58" s="31">
        <v>870.60617466653764</v>
      </c>
      <c r="AR58" s="31">
        <v>450.39972204054942</v>
      </c>
      <c r="AS58" s="31">
        <v>469.52201983806765</v>
      </c>
      <c r="AT58" s="31">
        <v>397.46688989684941</v>
      </c>
      <c r="AU58" s="31">
        <v>313.20196916561906</v>
      </c>
      <c r="AV58" s="31">
        <v>359.84638544304823</v>
      </c>
      <c r="AW58" s="31">
        <v>492.06043960196502</v>
      </c>
      <c r="AX58" s="31">
        <v>547.84475950515832</v>
      </c>
      <c r="AY58" s="31">
        <v>590.87638371476953</v>
      </c>
      <c r="AZ58" s="31">
        <v>603.76944745387027</v>
      </c>
      <c r="BA58" s="31">
        <v>614.98903131736097</v>
      </c>
      <c r="BB58" s="31">
        <v>631.90787284649991</v>
      </c>
      <c r="BC58" s="31">
        <v>648.18168197847933</v>
      </c>
      <c r="BD58" s="31">
        <v>621.50350085728996</v>
      </c>
      <c r="BE58" s="31">
        <v>609.55767933877701</v>
      </c>
      <c r="BF58" s="31">
        <v>606.02615118722315</v>
      </c>
      <c r="BG58" s="31">
        <v>682.06719969365429</v>
      </c>
      <c r="BH58" s="31">
        <v>720.27359639614508</v>
      </c>
      <c r="BI58" s="31">
        <v>775.72111447256418</v>
      </c>
      <c r="BJ58" s="31">
        <v>744.38004509169753</v>
      </c>
      <c r="BK58" s="31">
        <v>717.93600296228362</v>
      </c>
      <c r="BL58" s="73">
        <v>620.91141863086602</v>
      </c>
      <c r="BM58" s="31">
        <v>595.40793310974425</v>
      </c>
      <c r="BN58" s="31">
        <v>541.80035119178535</v>
      </c>
      <c r="BO58" s="31">
        <v>467.90656214943556</v>
      </c>
      <c r="BP58" s="31">
        <v>414.68674181927571</v>
      </c>
      <c r="BQ58" s="31">
        <v>0</v>
      </c>
      <c r="BR58" s="31">
        <v>0</v>
      </c>
      <c r="BS58" s="31">
        <v>0</v>
      </c>
      <c r="BT58" s="31">
        <v>0</v>
      </c>
      <c r="BU58" s="31">
        <v>0</v>
      </c>
      <c r="BV58" s="31">
        <v>0</v>
      </c>
      <c r="BW58" s="31">
        <v>0</v>
      </c>
    </row>
    <row r="59" spans="2:75" s="15" customFormat="1" x14ac:dyDescent="0.2">
      <c r="B59" s="43" t="s">
        <v>264</v>
      </c>
      <c r="AH59" s="31">
        <v>339.15546772722189</v>
      </c>
      <c r="AI59" s="31">
        <v>338.03022175571681</v>
      </c>
      <c r="AJ59" s="31">
        <v>385.39923039124943</v>
      </c>
      <c r="AK59" s="31">
        <v>515.81625584554024</v>
      </c>
      <c r="AL59" s="31">
        <v>582.77719968004942</v>
      </c>
      <c r="AM59" s="31">
        <v>622.31125310214998</v>
      </c>
      <c r="AN59" s="31">
        <v>652.0526609538814</v>
      </c>
      <c r="AO59" s="31">
        <v>669.06089458776535</v>
      </c>
      <c r="AP59" s="31">
        <v>715.06328236118679</v>
      </c>
      <c r="AQ59" s="31">
        <v>705.63417287629636</v>
      </c>
      <c r="AR59" s="31">
        <v>464.91974820143895</v>
      </c>
      <c r="AS59" s="31">
        <v>553.50675361439562</v>
      </c>
      <c r="AT59" s="31">
        <v>665.07132694698873</v>
      </c>
      <c r="AU59" s="31">
        <v>552.48520082048572</v>
      </c>
      <c r="AV59" s="31">
        <v>789.128163765708</v>
      </c>
      <c r="AW59" s="31">
        <v>609.35314271318805</v>
      </c>
      <c r="AX59" s="31">
        <v>605.81616566920297</v>
      </c>
      <c r="AY59" s="31">
        <v>564.96701024918355</v>
      </c>
      <c r="AZ59" s="31">
        <v>534.69142243240105</v>
      </c>
      <c r="BA59" s="31">
        <v>457.116931260066</v>
      </c>
      <c r="BB59" s="31">
        <v>386.95741894973111</v>
      </c>
      <c r="BC59" s="31">
        <v>353.41521176777223</v>
      </c>
      <c r="BD59" s="31">
        <v>312.58405141243844</v>
      </c>
      <c r="BE59" s="31">
        <v>262.26797256900988</v>
      </c>
      <c r="BF59" s="31">
        <v>254.80308781132396</v>
      </c>
      <c r="BG59" s="31">
        <v>222.7578323233808</v>
      </c>
      <c r="BH59" s="31">
        <v>274.60852110698477</v>
      </c>
      <c r="BI59" s="31">
        <v>295.69579012761085</v>
      </c>
      <c r="BJ59" s="31">
        <v>290.72236005154122</v>
      </c>
      <c r="BK59" s="31">
        <v>281.39930302063289</v>
      </c>
      <c r="BL59" s="73">
        <v>348.55028554269501</v>
      </c>
      <c r="BM59" s="31">
        <v>568.59565788018642</v>
      </c>
      <c r="BN59" s="31">
        <v>600.68970570179999</v>
      </c>
      <c r="BO59" s="31">
        <v>620.27486997266453</v>
      </c>
      <c r="BP59" s="31">
        <v>644.0504226982531</v>
      </c>
      <c r="BQ59" s="31">
        <v>0</v>
      </c>
      <c r="BR59" s="31">
        <v>0</v>
      </c>
      <c r="BS59" s="31">
        <v>0</v>
      </c>
      <c r="BT59" s="31">
        <v>0</v>
      </c>
      <c r="BU59" s="31">
        <v>0</v>
      </c>
      <c r="BV59" s="31">
        <v>0</v>
      </c>
      <c r="BW59" s="31">
        <v>0</v>
      </c>
    </row>
    <row r="60" spans="2:75" s="15" customFormat="1" x14ac:dyDescent="0.2">
      <c r="B60" s="43" t="s">
        <v>265</v>
      </c>
      <c r="AH60" s="31">
        <v>33.563882736587964</v>
      </c>
      <c r="AI60" s="31">
        <v>33.197740183096215</v>
      </c>
      <c r="AJ60" s="31">
        <v>37.69337527221591</v>
      </c>
      <c r="AK60" s="31">
        <v>51.01895808079319</v>
      </c>
      <c r="AL60" s="31">
        <v>58.136513501238646</v>
      </c>
      <c r="AM60" s="31">
        <v>62.561125217214958</v>
      </c>
      <c r="AN60" s="31">
        <v>65.707480534474016</v>
      </c>
      <c r="AO60" s="31">
        <v>67.688475768956224</v>
      </c>
      <c r="AP60" s="31">
        <v>72.013507919922205</v>
      </c>
      <c r="AQ60" s="31">
        <v>70.947221609454033</v>
      </c>
      <c r="AR60" s="31">
        <v>170.78098430346674</v>
      </c>
      <c r="AS60" s="31">
        <v>229.31487267862656</v>
      </c>
      <c r="AT60" s="31">
        <v>353.52307525262228</v>
      </c>
      <c r="AU60" s="31">
        <v>181.42082048567465</v>
      </c>
      <c r="AV60" s="31">
        <v>201.79732928973598</v>
      </c>
      <c r="AW60" s="31">
        <v>196.70487718856276</v>
      </c>
      <c r="AX60" s="31">
        <v>218.82565532265846</v>
      </c>
      <c r="AY60" s="31">
        <v>257.33625090480228</v>
      </c>
      <c r="AZ60" s="31">
        <v>274.92635456655455</v>
      </c>
      <c r="BA60" s="31">
        <v>304.42103285093282</v>
      </c>
      <c r="BB60" s="31">
        <v>294.10517293601004</v>
      </c>
      <c r="BC60" s="31">
        <v>274.23293428964752</v>
      </c>
      <c r="BD60" s="31">
        <v>253.08693079892495</v>
      </c>
      <c r="BE60" s="31">
        <v>227.86872647747049</v>
      </c>
      <c r="BF60" s="31">
        <v>213.38021188836808</v>
      </c>
      <c r="BG60" s="31">
        <v>282.19811680237268</v>
      </c>
      <c r="BH60" s="31">
        <v>238.45013776234251</v>
      </c>
      <c r="BI60" s="31">
        <v>266.23150817649866</v>
      </c>
      <c r="BJ60" s="31">
        <v>316.06631188085913</v>
      </c>
      <c r="BK60" s="31">
        <v>336.91730768966113</v>
      </c>
      <c r="BL60" s="73">
        <v>545.23104528427245</v>
      </c>
      <c r="BM60" s="31">
        <v>672.08700260495038</v>
      </c>
      <c r="BN60" s="31">
        <v>797.34106938346179</v>
      </c>
      <c r="BO60" s="31">
        <v>850.20585007299462</v>
      </c>
      <c r="BP60" s="31">
        <v>891.07219000228304</v>
      </c>
      <c r="BQ60" s="31">
        <v>0</v>
      </c>
      <c r="BR60" s="31">
        <v>0</v>
      </c>
      <c r="BS60" s="31">
        <v>0</v>
      </c>
      <c r="BT60" s="31">
        <v>0</v>
      </c>
      <c r="BU60" s="31">
        <v>0</v>
      </c>
      <c r="BV60" s="31">
        <v>0</v>
      </c>
      <c r="BW60" s="31">
        <v>0</v>
      </c>
    </row>
    <row r="61" spans="2:75" s="15" customFormat="1" ht="26.1" customHeight="1" x14ac:dyDescent="0.2">
      <c r="B61" s="43" t="s">
        <v>266</v>
      </c>
      <c r="AH61" s="31">
        <v>875.45637945310625</v>
      </c>
      <c r="AI61" s="31">
        <v>862.22812368381051</v>
      </c>
      <c r="AJ61" s="31">
        <v>974.80411925243914</v>
      </c>
      <c r="AK61" s="31">
        <v>1327.549548601208</v>
      </c>
      <c r="AL61" s="31">
        <v>1517.1432097168042</v>
      </c>
      <c r="AM61" s="31">
        <v>1638.6433358268414</v>
      </c>
      <c r="AN61" s="31">
        <v>1723.9250889371731</v>
      </c>
      <c r="AO61" s="31">
        <v>1778.5095744533851</v>
      </c>
      <c r="AP61" s="31">
        <v>1886.8306215632806</v>
      </c>
      <c r="AQ61" s="31">
        <v>1860.2458773605506</v>
      </c>
      <c r="AR61" s="31">
        <v>1582.4434875735776</v>
      </c>
      <c r="AS61" s="31">
        <v>1807.9997857776925</v>
      </c>
      <c r="AT61" s="31">
        <v>2072.6431284916198</v>
      </c>
      <c r="AU61" s="31">
        <v>1129.2612598425198</v>
      </c>
      <c r="AV61" s="31">
        <v>1189.7312487296545</v>
      </c>
      <c r="AW61" s="31">
        <v>1509.6378561531681</v>
      </c>
      <c r="AX61" s="31">
        <v>1542.3446580445975</v>
      </c>
      <c r="AY61" s="31">
        <v>1526.7729503628889</v>
      </c>
      <c r="AZ61" s="31">
        <v>1529.1733700893583</v>
      </c>
      <c r="BA61" s="31">
        <v>1566.9336218474125</v>
      </c>
      <c r="BB61" s="31">
        <v>1606.9945951630953</v>
      </c>
      <c r="BC61" s="31">
        <v>1645.5821221187744</v>
      </c>
      <c r="BD61" s="31">
        <v>1699.3542976628116</v>
      </c>
      <c r="BE61" s="31">
        <v>1837.4878328773359</v>
      </c>
      <c r="BF61" s="31">
        <v>1898.374514033532</v>
      </c>
      <c r="BG61" s="31">
        <v>2096.7128255435491</v>
      </c>
      <c r="BH61" s="31">
        <v>2304.8968358949396</v>
      </c>
      <c r="BI61" s="31">
        <v>2260.367468968534</v>
      </c>
      <c r="BJ61" s="31">
        <v>2392.5761775532087</v>
      </c>
      <c r="BK61" s="31">
        <v>2373.9934696710338</v>
      </c>
      <c r="BL61" s="73">
        <v>2447.356883019911</v>
      </c>
      <c r="BM61" s="31">
        <v>2470.5203369530259</v>
      </c>
      <c r="BN61" s="31">
        <v>2439.7019724105835</v>
      </c>
      <c r="BO61" s="31">
        <v>2348.4248128197892</v>
      </c>
      <c r="BP61" s="31">
        <v>2216.0085922253761</v>
      </c>
      <c r="BQ61" s="31">
        <v>0</v>
      </c>
      <c r="BR61" s="31">
        <v>0</v>
      </c>
      <c r="BS61" s="31">
        <v>0</v>
      </c>
      <c r="BT61" s="31">
        <v>0</v>
      </c>
      <c r="BU61" s="31">
        <v>0</v>
      </c>
      <c r="BV61" s="31">
        <v>0</v>
      </c>
      <c r="BW61" s="31">
        <v>0</v>
      </c>
    </row>
    <row r="62" spans="2:75" s="15" customFormat="1" ht="12.95" customHeight="1" x14ac:dyDescent="0.2">
      <c r="B62" s="43" t="s">
        <v>243</v>
      </c>
      <c r="AH62" s="31">
        <v>911.94142894047366</v>
      </c>
      <c r="AI62" s="31">
        <v>903.96697355302683</v>
      </c>
      <c r="AJ62" s="31">
        <v>1027.3016275722023</v>
      </c>
      <c r="AK62" s="31">
        <v>1385.462446253867</v>
      </c>
      <c r="AL62" s="31">
        <v>1573.4141360953968</v>
      </c>
      <c r="AM62" s="31">
        <v>1688.2829596350191</v>
      </c>
      <c r="AN62" s="31">
        <v>1772.4834510496412</v>
      </c>
      <c r="AO62" s="31">
        <v>1822.1157841237809</v>
      </c>
      <c r="AP62" s="31">
        <v>1942.5332531434942</v>
      </c>
      <c r="AQ62" s="31">
        <v>1914.8939225827885</v>
      </c>
      <c r="AR62" s="31">
        <v>1258.9815974493138</v>
      </c>
      <c r="AS62" s="31">
        <v>1474.0794739731559</v>
      </c>
      <c r="AT62" s="31">
        <v>1713.4021316614417</v>
      </c>
      <c r="AU62" s="31">
        <v>1236.2579501091777</v>
      </c>
      <c r="AV62" s="31">
        <v>1590.8649642690073</v>
      </c>
      <c r="AW62" s="31">
        <v>1600.946222446152</v>
      </c>
      <c r="AX62" s="31">
        <v>1749.490428723215</v>
      </c>
      <c r="AY62" s="31">
        <v>1843.4678823890167</v>
      </c>
      <c r="AZ62" s="31">
        <v>1884.3218268654985</v>
      </c>
      <c r="BA62" s="31">
        <v>1908.8879817043173</v>
      </c>
      <c r="BB62" s="31">
        <v>1896.98124545309</v>
      </c>
      <c r="BC62" s="31">
        <v>1904.9422497052806</v>
      </c>
      <c r="BD62" s="31">
        <v>1859.4176151315248</v>
      </c>
      <c r="BE62" s="31">
        <v>1819.6928368516981</v>
      </c>
      <c r="BF62" s="31">
        <v>1861.5543300955983</v>
      </c>
      <c r="BG62" s="31">
        <v>2098.1389473590625</v>
      </c>
      <c r="BH62" s="31">
        <v>2178.7568504057399</v>
      </c>
      <c r="BI62" s="31">
        <v>2367.6627579818205</v>
      </c>
      <c r="BJ62" s="31">
        <v>2312.6308521912229</v>
      </c>
      <c r="BK62" s="31">
        <v>2296.8100184760347</v>
      </c>
      <c r="BL62" s="73">
        <v>2344.1513674031999</v>
      </c>
      <c r="BM62" s="31">
        <v>2711.187618834555</v>
      </c>
      <c r="BN62" s="31">
        <v>2846.2207043668873</v>
      </c>
      <c r="BO62" s="31">
        <v>2837.8218911230574</v>
      </c>
      <c r="BP62" s="31">
        <v>2878.5305002035875</v>
      </c>
      <c r="BQ62" s="31">
        <v>1.9054264000000001</v>
      </c>
      <c r="BR62" s="31">
        <v>0</v>
      </c>
      <c r="BS62" s="31">
        <v>0</v>
      </c>
      <c r="BT62" s="31">
        <v>0</v>
      </c>
      <c r="BU62" s="31">
        <v>0</v>
      </c>
      <c r="BV62" s="31">
        <v>0</v>
      </c>
      <c r="BW62" s="31">
        <v>0</v>
      </c>
    </row>
    <row r="63" spans="2:75" s="38" customFormat="1" x14ac:dyDescent="0.2">
      <c r="B63" s="49" t="s">
        <v>267</v>
      </c>
      <c r="AH63" s="39">
        <v>1787.3978083935799</v>
      </c>
      <c r="AI63" s="39">
        <v>1766.1950972368375</v>
      </c>
      <c r="AJ63" s="39">
        <v>2002.1057468246415</v>
      </c>
      <c r="AK63" s="39">
        <v>2713.011994855075</v>
      </c>
      <c r="AL63" s="39">
        <v>3090.5573458122008</v>
      </c>
      <c r="AM63" s="39">
        <v>3326.9262954618603</v>
      </c>
      <c r="AN63" s="39">
        <v>3496.408539986814</v>
      </c>
      <c r="AO63" s="39">
        <v>3600.625358577166</v>
      </c>
      <c r="AP63" s="39">
        <v>3829.3638747067748</v>
      </c>
      <c r="AQ63" s="39">
        <v>3775.1397999433389</v>
      </c>
      <c r="AR63" s="39">
        <v>2841.4250850228909</v>
      </c>
      <c r="AS63" s="39">
        <v>3282.079259750848</v>
      </c>
      <c r="AT63" s="39">
        <v>3786.0452601530619</v>
      </c>
      <c r="AU63" s="39">
        <v>2365.5192099516976</v>
      </c>
      <c r="AV63" s="39">
        <v>2780.5962129986619</v>
      </c>
      <c r="AW63" s="39">
        <v>3110.58407859932</v>
      </c>
      <c r="AX63" s="39">
        <v>3291.8350867678128</v>
      </c>
      <c r="AY63" s="39">
        <v>3370.2408327519056</v>
      </c>
      <c r="AZ63" s="39">
        <v>3413.4951969548574</v>
      </c>
      <c r="BA63" s="39">
        <v>3475.8216035517298</v>
      </c>
      <c r="BB63" s="39">
        <v>3503.9758406161859</v>
      </c>
      <c r="BC63" s="39">
        <v>3550.5243718240549</v>
      </c>
      <c r="BD63" s="39">
        <v>3558.7719127943365</v>
      </c>
      <c r="BE63" s="39">
        <v>3657.180669729034</v>
      </c>
      <c r="BF63" s="39">
        <v>3759.9288441291301</v>
      </c>
      <c r="BG63" s="39">
        <v>4194.8517729026116</v>
      </c>
      <c r="BH63" s="39">
        <v>4483.6536863006795</v>
      </c>
      <c r="BI63" s="39">
        <v>4628.0302269503545</v>
      </c>
      <c r="BJ63" s="39">
        <v>4705.2070297444316</v>
      </c>
      <c r="BK63" s="39">
        <v>4670.8034881470685</v>
      </c>
      <c r="BL63" s="382">
        <v>4791.5082504231104</v>
      </c>
      <c r="BM63" s="39">
        <v>5181.7079557875813</v>
      </c>
      <c r="BN63" s="39">
        <v>5285.9226767774708</v>
      </c>
      <c r="BO63" s="39">
        <v>5186.2467039428466</v>
      </c>
      <c r="BP63" s="39">
        <v>5094.5390924289641</v>
      </c>
      <c r="BQ63" s="39">
        <v>1.9054264000000001</v>
      </c>
      <c r="BR63" s="39">
        <v>0</v>
      </c>
      <c r="BS63" s="39">
        <v>0</v>
      </c>
      <c r="BT63" s="39">
        <v>0</v>
      </c>
      <c r="BU63" s="39">
        <v>0</v>
      </c>
      <c r="BV63" s="39">
        <v>0</v>
      </c>
      <c r="BW63" s="39">
        <v>0</v>
      </c>
    </row>
    <row r="64" spans="2:75" s="15" customFormat="1" ht="26.1" customHeight="1" x14ac:dyDescent="0.2">
      <c r="B64" s="58" t="s">
        <v>12</v>
      </c>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218" t="s">
        <v>95</v>
      </c>
      <c r="BM64" s="31"/>
      <c r="BN64" s="31"/>
      <c r="BO64" s="31"/>
      <c r="BP64" s="31"/>
      <c r="BQ64" s="31"/>
      <c r="BR64" s="31"/>
      <c r="BS64" s="31"/>
      <c r="BT64" s="31"/>
      <c r="BU64" s="31"/>
      <c r="BV64" s="31"/>
      <c r="BW64" s="31"/>
    </row>
    <row r="65" spans="2:75" s="15" customFormat="1" x14ac:dyDescent="0.2">
      <c r="B65" s="43" t="s">
        <v>261</v>
      </c>
      <c r="AH65" s="31">
        <v>1486.1313984762351</v>
      </c>
      <c r="AI65" s="31">
        <v>1400.0891918779807</v>
      </c>
      <c r="AJ65" s="31">
        <v>1521.978840477122</v>
      </c>
      <c r="AK65" s="31">
        <v>2243.2933217885507</v>
      </c>
      <c r="AL65" s="31">
        <v>2700.6257257498928</v>
      </c>
      <c r="AM65" s="31">
        <v>3056.747716635341</v>
      </c>
      <c r="AN65" s="31">
        <v>3254.7127730233728</v>
      </c>
      <c r="AO65" s="31">
        <v>3441.0582205360965</v>
      </c>
      <c r="AP65" s="31">
        <v>3556.2529532492854</v>
      </c>
      <c r="AQ65" s="31">
        <v>3490.6430454280389</v>
      </c>
      <c r="AR65" s="31">
        <v>3787.9492903858736</v>
      </c>
      <c r="AS65" s="31">
        <v>3948.9005995563057</v>
      </c>
      <c r="AT65" s="31">
        <v>4144.0128334004658</v>
      </c>
      <c r="AU65" s="31">
        <v>4334.8004287699341</v>
      </c>
      <c r="AV65" s="31">
        <v>4612.7485925376268</v>
      </c>
      <c r="AW65" s="31">
        <v>5113.4946025947856</v>
      </c>
      <c r="AX65" s="31">
        <v>5391.618272553219</v>
      </c>
      <c r="AY65" s="31">
        <v>5566.348947783762</v>
      </c>
      <c r="AZ65" s="31">
        <v>5542.7585196507416</v>
      </c>
      <c r="BA65" s="31">
        <v>5498.2171267893855</v>
      </c>
      <c r="BB65" s="31">
        <v>5503.3374608113591</v>
      </c>
      <c r="BC65" s="31">
        <v>5652.3503333025819</v>
      </c>
      <c r="BD65" s="31">
        <v>5815.8330205786415</v>
      </c>
      <c r="BE65" s="31">
        <v>6071.118852884314</v>
      </c>
      <c r="BF65" s="31">
        <v>6345.5880331435346</v>
      </c>
      <c r="BG65" s="31">
        <v>5773.1386354243014</v>
      </c>
      <c r="BH65" s="31">
        <v>5733.4287841340902</v>
      </c>
      <c r="BI65" s="31">
        <v>5596.5935303349561</v>
      </c>
      <c r="BJ65" s="31">
        <v>5804.1384781915531</v>
      </c>
      <c r="BK65" s="31">
        <v>5711.1907129277206</v>
      </c>
      <c r="BL65" s="73">
        <v>5524.4328004781955</v>
      </c>
      <c r="BM65" s="31">
        <v>5653.0701591722082</v>
      </c>
      <c r="BN65" s="31">
        <v>5615.9293227360658</v>
      </c>
      <c r="BO65" s="31">
        <v>5766.1359442387702</v>
      </c>
      <c r="BP65" s="31">
        <v>5909.6483978714759</v>
      </c>
      <c r="BQ65" s="31">
        <v>6002.6105028050133</v>
      </c>
      <c r="BR65" s="31">
        <v>6001.3842078858552</v>
      </c>
      <c r="BS65" s="31">
        <v>5879.2359995854295</v>
      </c>
      <c r="BT65" s="31">
        <v>5768.6275554910571</v>
      </c>
      <c r="BU65" s="31">
        <v>5668.3838718230418</v>
      </c>
      <c r="BV65" s="31">
        <v>5542.4678933506766</v>
      </c>
      <c r="BW65" s="31">
        <v>5373.5984778556922</v>
      </c>
    </row>
    <row r="66" spans="2:75" s="15" customFormat="1" x14ac:dyDescent="0.2">
      <c r="B66" s="43" t="s">
        <v>262</v>
      </c>
      <c r="AH66" s="31">
        <v>238.46096806036363</v>
      </c>
      <c r="AI66" s="31">
        <v>223.90649783182903</v>
      </c>
      <c r="AJ66" s="31">
        <v>242.71076033967077</v>
      </c>
      <c r="AK66" s="31">
        <v>358.81128935471429</v>
      </c>
      <c r="AL66" s="31">
        <v>431.54688974844152</v>
      </c>
      <c r="AM66" s="31">
        <v>488.12693329699403</v>
      </c>
      <c r="AN66" s="31">
        <v>521.10480821372141</v>
      </c>
      <c r="AO66" s="31">
        <v>548.63607036627582</v>
      </c>
      <c r="AP66" s="31">
        <v>569.05487320082875</v>
      </c>
      <c r="AQ66" s="31">
        <v>557.89741234194059</v>
      </c>
      <c r="AR66" s="31">
        <v>457.10399444081099</v>
      </c>
      <c r="AS66" s="31">
        <v>583.75856652572099</v>
      </c>
      <c r="AT66" s="31">
        <v>741.0522673858602</v>
      </c>
      <c r="AU66" s="31">
        <v>926.25174750215069</v>
      </c>
      <c r="AV66" s="31">
        <v>1187.7007242986888</v>
      </c>
      <c r="AW66" s="31">
        <v>1545.0025305454089</v>
      </c>
      <c r="AX66" s="31">
        <v>1961.4331365749817</v>
      </c>
      <c r="AY66" s="31">
        <v>2218.5764049643722</v>
      </c>
      <c r="AZ66" s="31">
        <v>2411.1469739521285</v>
      </c>
      <c r="BA66" s="31">
        <v>2588.2764454995277</v>
      </c>
      <c r="BB66" s="31">
        <v>2809.398285546451</v>
      </c>
      <c r="BC66" s="31">
        <v>3030.9750852388311</v>
      </c>
      <c r="BD66" s="31">
        <v>3183.6946204887199</v>
      </c>
      <c r="BE66" s="31">
        <v>3447.3223642847342</v>
      </c>
      <c r="BF66" s="31">
        <v>3979.5354031401166</v>
      </c>
      <c r="BG66" s="31">
        <v>3857.4831530899478</v>
      </c>
      <c r="BH66" s="31">
        <v>4035.5738729104091</v>
      </c>
      <c r="BI66" s="31">
        <v>4258.2588309272842</v>
      </c>
      <c r="BJ66" s="31">
        <v>4490.1819210561034</v>
      </c>
      <c r="BK66" s="31">
        <v>4635.7035359377405</v>
      </c>
      <c r="BL66" s="73">
        <v>5065.8849121835201</v>
      </c>
      <c r="BM66" s="31">
        <v>5591.4313218665784</v>
      </c>
      <c r="BN66" s="31">
        <v>5774.5665376449724</v>
      </c>
      <c r="BO66" s="31">
        <v>6064.6680589707357</v>
      </c>
      <c r="BP66" s="31">
        <v>6277.3630265205702</v>
      </c>
      <c r="BQ66" s="31">
        <v>6308.7136089097958</v>
      </c>
      <c r="BR66" s="31">
        <v>6702.8772088020287</v>
      </c>
      <c r="BS66" s="31">
        <v>6942.4625456393696</v>
      </c>
      <c r="BT66" s="31">
        <v>7055.9204903459213</v>
      </c>
      <c r="BU66" s="31">
        <v>7171.0783775832015</v>
      </c>
      <c r="BV66" s="31">
        <v>7308.7830726300099</v>
      </c>
      <c r="BW66" s="31">
        <v>7434.6802460387744</v>
      </c>
    </row>
    <row r="67" spans="2:75" s="15" customFormat="1" x14ac:dyDescent="0.2">
      <c r="B67" s="43" t="s">
        <v>263</v>
      </c>
      <c r="AH67" s="31">
        <v>778.33906111193085</v>
      </c>
      <c r="AI67" s="31">
        <v>734.25103011927843</v>
      </c>
      <c r="AJ67" s="31">
        <v>799.62146785760444</v>
      </c>
      <c r="AK67" s="31">
        <v>1177.3539587764476</v>
      </c>
      <c r="AL67" s="31">
        <v>1418.3645558947251</v>
      </c>
      <c r="AM67" s="31">
        <v>1604.9503129976083</v>
      </c>
      <c r="AN67" s="31">
        <v>1707.5882204005502</v>
      </c>
      <c r="AO67" s="31">
        <v>1806.0930398454307</v>
      </c>
      <c r="AP67" s="31">
        <v>1868.0661443989111</v>
      </c>
      <c r="AQ67" s="31">
        <v>1831.6567379697506</v>
      </c>
      <c r="AR67" s="31">
        <v>1259.6538979725312</v>
      </c>
      <c r="AS67" s="31">
        <v>1400.9097191831472</v>
      </c>
      <c r="AT67" s="31">
        <v>1683.5854713577696</v>
      </c>
      <c r="AU67" s="31">
        <v>2177.9881916231066</v>
      </c>
      <c r="AV67" s="31">
        <v>2685.959974835057</v>
      </c>
      <c r="AW67" s="31">
        <v>3126.322200529034</v>
      </c>
      <c r="AX67" s="31">
        <v>3452.8801515992227</v>
      </c>
      <c r="AY67" s="31">
        <v>3711.5811399837617</v>
      </c>
      <c r="AZ67" s="31">
        <v>3844.0667069585948</v>
      </c>
      <c r="BA67" s="31">
        <v>3793.2556761157898</v>
      </c>
      <c r="BB67" s="31">
        <v>3792.0265784374155</v>
      </c>
      <c r="BC67" s="31">
        <v>3842.3362964613962</v>
      </c>
      <c r="BD67" s="31">
        <v>3637.8462041919161</v>
      </c>
      <c r="BE67" s="31">
        <v>3644.4625604720645</v>
      </c>
      <c r="BF67" s="31">
        <v>3798.7768748599178</v>
      </c>
      <c r="BG67" s="31">
        <v>3904.5119550829945</v>
      </c>
      <c r="BH67" s="31">
        <v>4072.9111164344954</v>
      </c>
      <c r="BI67" s="31">
        <v>4319.9425009994084</v>
      </c>
      <c r="BJ67" s="31">
        <v>4389.3789951913859</v>
      </c>
      <c r="BK67" s="31">
        <v>4558.7875335037716</v>
      </c>
      <c r="BL67" s="73">
        <v>3709.9996529571936</v>
      </c>
      <c r="BM67" s="31">
        <v>3766.5363653496988</v>
      </c>
      <c r="BN67" s="31">
        <v>3485.0059674300014</v>
      </c>
      <c r="BO67" s="31">
        <v>3166.5813142491725</v>
      </c>
      <c r="BP67" s="31">
        <v>2856.1401570329267</v>
      </c>
      <c r="BQ67" s="31">
        <v>2552.1735456592933</v>
      </c>
      <c r="BR67" s="31">
        <v>2421.7341894693045</v>
      </c>
      <c r="BS67" s="31">
        <v>2395.3683052874057</v>
      </c>
      <c r="BT67" s="31">
        <v>2380.580734851631</v>
      </c>
      <c r="BU67" s="31">
        <v>2387.4118558658902</v>
      </c>
      <c r="BV67" s="31">
        <v>2412.3468671438131</v>
      </c>
      <c r="BW67" s="31">
        <v>2419.5987701122071</v>
      </c>
    </row>
    <row r="68" spans="2:75" s="15" customFormat="1" x14ac:dyDescent="0.2">
      <c r="B68" s="43" t="s">
        <v>264</v>
      </c>
      <c r="AH68" s="31">
        <v>776.81052145115302</v>
      </c>
      <c r="AI68" s="31">
        <v>733.59376982618437</v>
      </c>
      <c r="AJ68" s="31">
        <v>797.81518425970728</v>
      </c>
      <c r="AK68" s="31">
        <v>1174.8660450129448</v>
      </c>
      <c r="AL68" s="31">
        <v>1414.8129592013363</v>
      </c>
      <c r="AM68" s="31">
        <v>1601.1025437007681</v>
      </c>
      <c r="AN68" s="31">
        <v>1702.9876554921859</v>
      </c>
      <c r="AO68" s="31">
        <v>1801.9565083573484</v>
      </c>
      <c r="AP68" s="31">
        <v>1863.6092717991553</v>
      </c>
      <c r="AQ68" s="31">
        <v>1828.8806134466272</v>
      </c>
      <c r="AR68" s="31">
        <v>1722.6857930019621</v>
      </c>
      <c r="AS68" s="31">
        <v>1653.0988422230228</v>
      </c>
      <c r="AT68" s="31">
        <v>1781.3287571145863</v>
      </c>
      <c r="AU68" s="31">
        <v>2437.7162429696295</v>
      </c>
      <c r="AV68" s="31">
        <v>3379.8670568308307</v>
      </c>
      <c r="AW68" s="31">
        <v>3738.0164189444522</v>
      </c>
      <c r="AX68" s="31">
        <v>3815.6166236301037</v>
      </c>
      <c r="AY68" s="31">
        <v>3586.7896186356393</v>
      </c>
      <c r="AZ68" s="31">
        <v>3216.4270454497282</v>
      </c>
      <c r="BA68" s="31">
        <v>2487.5774649185946</v>
      </c>
      <c r="BB68" s="31">
        <v>2015.8937440708146</v>
      </c>
      <c r="BC68" s="31">
        <v>1716.7747447846712</v>
      </c>
      <c r="BD68" s="31">
        <v>1500.8167677089127</v>
      </c>
      <c r="BE68" s="31">
        <v>1363.1721037797745</v>
      </c>
      <c r="BF68" s="31">
        <v>1397.8849816655304</v>
      </c>
      <c r="BG68" s="31">
        <v>1244.0639907813388</v>
      </c>
      <c r="BH68" s="31">
        <v>1371.2119548157532</v>
      </c>
      <c r="BI68" s="31">
        <v>1422.7036335490652</v>
      </c>
      <c r="BJ68" s="31">
        <v>1486.5908500321755</v>
      </c>
      <c r="BK68" s="31">
        <v>1526.2602388872085</v>
      </c>
      <c r="BL68" s="73">
        <v>1863.6251064451726</v>
      </c>
      <c r="BM68" s="31">
        <v>3014.2868231824086</v>
      </c>
      <c r="BN68" s="31">
        <v>3293.8922533582577</v>
      </c>
      <c r="BO68" s="31">
        <v>3584.224593477597</v>
      </c>
      <c r="BP68" s="31">
        <v>3778.5924003930636</v>
      </c>
      <c r="BQ68" s="31">
        <v>3303.5435925833772</v>
      </c>
      <c r="BR68" s="31">
        <v>2542.5238941647949</v>
      </c>
      <c r="BS68" s="31">
        <v>2190.3219123720778</v>
      </c>
      <c r="BT68" s="31">
        <v>2005.4729983503912</v>
      </c>
      <c r="BU68" s="31">
        <v>2013.372114942734</v>
      </c>
      <c r="BV68" s="31">
        <v>2057.240096524431</v>
      </c>
      <c r="BW68" s="31">
        <v>2080.7988933654365</v>
      </c>
    </row>
    <row r="69" spans="2:75" s="15" customFormat="1" x14ac:dyDescent="0.2">
      <c r="B69" s="43" t="s">
        <v>265</v>
      </c>
      <c r="AH69" s="31">
        <v>58.894889894542921</v>
      </c>
      <c r="AI69" s="31">
        <v>55.558863398236774</v>
      </c>
      <c r="AJ69" s="31">
        <v>60.505274191826828</v>
      </c>
      <c r="AK69" s="31">
        <v>89.087308132761891</v>
      </c>
      <c r="AL69" s="31">
        <v>107.32395240501644</v>
      </c>
      <c r="AM69" s="31">
        <v>121.44241076012662</v>
      </c>
      <c r="AN69" s="31">
        <v>129.20875393564035</v>
      </c>
      <c r="AO69" s="31">
        <v>136.6623571082734</v>
      </c>
      <c r="AP69" s="31">
        <v>141.3517005467049</v>
      </c>
      <c r="AQ69" s="31">
        <v>138.59669557533985</v>
      </c>
      <c r="AR69" s="31">
        <v>522.68972040549306</v>
      </c>
      <c r="AS69" s="31">
        <v>586.44075162593151</v>
      </c>
      <c r="AT69" s="31">
        <v>737.59404844048208</v>
      </c>
      <c r="AU69" s="31">
        <v>835.29790643816671</v>
      </c>
      <c r="AV69" s="31">
        <v>967.58431901405004</v>
      </c>
      <c r="AW69" s="31">
        <v>1256.158686232525</v>
      </c>
      <c r="AX69" s="31">
        <v>1389.430856347077</v>
      </c>
      <c r="AY69" s="31">
        <v>1662.1383890098678</v>
      </c>
      <c r="AZ69" s="31">
        <v>1797.0629582884415</v>
      </c>
      <c r="BA69" s="31">
        <v>1854.9582683097594</v>
      </c>
      <c r="BB69" s="31">
        <v>1688.646535968619</v>
      </c>
      <c r="BC69" s="31">
        <v>1402.7778236079812</v>
      </c>
      <c r="BD69" s="31">
        <v>1291.6171400197277</v>
      </c>
      <c r="BE69" s="31">
        <v>1253.8002018115869</v>
      </c>
      <c r="BF69" s="31">
        <v>1243.3196090973872</v>
      </c>
      <c r="BG69" s="31">
        <v>1275.7610079046406</v>
      </c>
      <c r="BH69" s="31">
        <v>1372.2655859077654</v>
      </c>
      <c r="BI69" s="31">
        <v>1482.1582242990994</v>
      </c>
      <c r="BJ69" s="31">
        <v>1547.8969320614956</v>
      </c>
      <c r="BK69" s="31">
        <v>1816.3446044987149</v>
      </c>
      <c r="BL69" s="73">
        <v>3189.551393914589</v>
      </c>
      <c r="BM69" s="31">
        <v>4023.5158989249944</v>
      </c>
      <c r="BN69" s="31">
        <v>4828.9058308671219</v>
      </c>
      <c r="BO69" s="31">
        <v>5481.5330392223595</v>
      </c>
      <c r="BP69" s="31">
        <v>5958.0613426712307</v>
      </c>
      <c r="BQ69" s="31">
        <v>6454.8488965321212</v>
      </c>
      <c r="BR69" s="31">
        <v>6846.2200816116829</v>
      </c>
      <c r="BS69" s="31">
        <v>7020.5150285433838</v>
      </c>
      <c r="BT69" s="31">
        <v>7223.1938350006676</v>
      </c>
      <c r="BU69" s="31">
        <v>7348.7242934574142</v>
      </c>
      <c r="BV69" s="31">
        <v>7412.6339964482258</v>
      </c>
      <c r="BW69" s="31">
        <v>7350.233248630504</v>
      </c>
    </row>
    <row r="70" spans="2:75" s="15" customFormat="1" ht="26.1" customHeight="1" x14ac:dyDescent="0.2">
      <c r="B70" s="43" t="s">
        <v>266</v>
      </c>
      <c r="AH70" s="31">
        <v>1486.1313984762351</v>
      </c>
      <c r="AI70" s="31">
        <v>1400.0891918779807</v>
      </c>
      <c r="AJ70" s="31">
        <v>1521.978840477122</v>
      </c>
      <c r="AK70" s="31">
        <v>2243.2933217885507</v>
      </c>
      <c r="AL70" s="31">
        <v>2700.6257257498928</v>
      </c>
      <c r="AM70" s="31">
        <v>3056.747716635341</v>
      </c>
      <c r="AN70" s="31">
        <v>3254.7127730233728</v>
      </c>
      <c r="AO70" s="31">
        <v>3441.0582205360965</v>
      </c>
      <c r="AP70" s="31">
        <v>3556.2529532492854</v>
      </c>
      <c r="AQ70" s="31">
        <v>3490.6430454280389</v>
      </c>
      <c r="AR70" s="31">
        <v>3787.9492903858736</v>
      </c>
      <c r="AS70" s="31">
        <v>3948.9005995563057</v>
      </c>
      <c r="AT70" s="31">
        <v>4144.0128334004658</v>
      </c>
      <c r="AU70" s="31">
        <v>4334.8004287699341</v>
      </c>
      <c r="AV70" s="31">
        <v>4612.7485925376268</v>
      </c>
      <c r="AW70" s="31">
        <v>5113.4946025947856</v>
      </c>
      <c r="AX70" s="31">
        <v>5391.618272553219</v>
      </c>
      <c r="AY70" s="31">
        <v>5566.348947783762</v>
      </c>
      <c r="AZ70" s="31">
        <v>5542.7585196507416</v>
      </c>
      <c r="BA70" s="31">
        <v>5498.2171267893855</v>
      </c>
      <c r="BB70" s="31">
        <v>5503.3374608113591</v>
      </c>
      <c r="BC70" s="31">
        <v>5652.3503333025819</v>
      </c>
      <c r="BD70" s="31">
        <v>5815.8330205786415</v>
      </c>
      <c r="BE70" s="31">
        <v>6071.118852884314</v>
      </c>
      <c r="BF70" s="31">
        <v>6345.5880331435346</v>
      </c>
      <c r="BG70" s="31">
        <v>5773.1386354243014</v>
      </c>
      <c r="BH70" s="31">
        <v>5733.4287841340902</v>
      </c>
      <c r="BI70" s="31">
        <v>5596.5935303349561</v>
      </c>
      <c r="BJ70" s="31">
        <v>5804.1384781915531</v>
      </c>
      <c r="BK70" s="31">
        <v>5711.1907129277206</v>
      </c>
      <c r="BL70" s="31">
        <v>6228.0186609960301</v>
      </c>
      <c r="BM70" s="31">
        <v>6356.1781805774581</v>
      </c>
      <c r="BN70" s="31">
        <v>6385.2374420680999</v>
      </c>
      <c r="BO70" s="31">
        <v>6581.5580958134187</v>
      </c>
      <c r="BP70" s="31">
        <v>6662.7852280613752</v>
      </c>
      <c r="BQ70" s="31">
        <v>6662.280589029665</v>
      </c>
      <c r="BR70" s="31">
        <v>6578.7999586507394</v>
      </c>
      <c r="BS70" s="31">
        <v>6372.8955744128743</v>
      </c>
      <c r="BT70" s="31">
        <v>6127.0128187486926</v>
      </c>
      <c r="BU70" s="31">
        <v>5860.0548767663795</v>
      </c>
      <c r="BV70" s="31">
        <v>5574.6848296863509</v>
      </c>
      <c r="BW70" s="31">
        <v>5373.5984778556976</v>
      </c>
    </row>
    <row r="71" spans="2:75" s="15" customFormat="1" ht="12.95" customHeight="1" x14ac:dyDescent="0.2">
      <c r="B71" s="43" t="s">
        <v>243</v>
      </c>
      <c r="AH71" s="31">
        <v>1852.5054405179903</v>
      </c>
      <c r="AI71" s="31">
        <v>1747.3101611755287</v>
      </c>
      <c r="AJ71" s="31">
        <v>1900.6526866488095</v>
      </c>
      <c r="AK71" s="31">
        <v>2800.1186012768685</v>
      </c>
      <c r="AL71" s="31">
        <v>3372.0483572495195</v>
      </c>
      <c r="AM71" s="31">
        <v>3815.622200755497</v>
      </c>
      <c r="AN71" s="31">
        <v>4060.8894380420975</v>
      </c>
      <c r="AO71" s="31">
        <v>4293.3479756773277</v>
      </c>
      <c r="AP71" s="31">
        <v>4442.081989945601</v>
      </c>
      <c r="AQ71" s="31">
        <v>4357.0314593336589</v>
      </c>
      <c r="AR71" s="31">
        <v>3962.1334058207972</v>
      </c>
      <c r="AS71" s="31">
        <v>4224.2078795578227</v>
      </c>
      <c r="AT71" s="31">
        <v>4943.5605442986989</v>
      </c>
      <c r="AU71" s="31">
        <v>6377.2540885330536</v>
      </c>
      <c r="AV71" s="31">
        <v>8221.112074978626</v>
      </c>
      <c r="AW71" s="31">
        <v>9665.4998362514198</v>
      </c>
      <c r="AX71" s="31">
        <v>10619.360768151384</v>
      </c>
      <c r="AY71" s="31">
        <v>11179.085552593642</v>
      </c>
      <c r="AZ71" s="31">
        <v>11268.703684648892</v>
      </c>
      <c r="BA71" s="31">
        <v>10724.067854843672</v>
      </c>
      <c r="BB71" s="31">
        <v>10305.965144023299</v>
      </c>
      <c r="BC71" s="31">
        <v>9992.8639500928784</v>
      </c>
      <c r="BD71" s="31">
        <v>9613.9747324092768</v>
      </c>
      <c r="BE71" s="31">
        <v>9708.7572303481593</v>
      </c>
      <c r="BF71" s="31">
        <v>10419.516868762952</v>
      </c>
      <c r="BG71" s="31">
        <v>10281.820106858922</v>
      </c>
      <c r="BH71" s="31">
        <v>10851.962530068424</v>
      </c>
      <c r="BI71" s="31">
        <v>11483.063189774857</v>
      </c>
      <c r="BJ71" s="31">
        <v>11914.048698341159</v>
      </c>
      <c r="BK71" s="31">
        <v>12537.095912827437</v>
      </c>
      <c r="BL71" s="31">
        <v>13125.47520498264</v>
      </c>
      <c r="BM71" s="31">
        <v>15692.662387918428</v>
      </c>
      <c r="BN71" s="31">
        <v>16613.062469968318</v>
      </c>
      <c r="BO71" s="31">
        <v>17481.584854345216</v>
      </c>
      <c r="BP71" s="31">
        <v>18117.020096427892</v>
      </c>
      <c r="BQ71" s="31">
        <v>17959.609557459935</v>
      </c>
      <c r="BR71" s="31">
        <v>17935.939623282924</v>
      </c>
      <c r="BS71" s="31">
        <v>18055.008217014794</v>
      </c>
      <c r="BT71" s="31">
        <v>18306.782795290976</v>
      </c>
      <c r="BU71" s="31">
        <v>18728.915636905898</v>
      </c>
      <c r="BV71" s="31">
        <v>19158.787096410808</v>
      </c>
      <c r="BW71" s="31">
        <v>19285.31115814692</v>
      </c>
    </row>
    <row r="72" spans="2:75" s="38" customFormat="1" x14ac:dyDescent="0.2">
      <c r="B72" s="49" t="s">
        <v>267</v>
      </c>
      <c r="AH72" s="39">
        <v>3338.6368389942254</v>
      </c>
      <c r="AI72" s="39">
        <v>3147.3993530535099</v>
      </c>
      <c r="AJ72" s="39">
        <v>3422.6315271259314</v>
      </c>
      <c r="AK72" s="39">
        <v>5043.4119230654187</v>
      </c>
      <c r="AL72" s="39">
        <v>6072.6740829994123</v>
      </c>
      <c r="AM72" s="39">
        <v>6872.3699173908381</v>
      </c>
      <c r="AN72" s="39">
        <v>7315.6022110654703</v>
      </c>
      <c r="AO72" s="39">
        <v>7734.4061962134256</v>
      </c>
      <c r="AP72" s="39">
        <v>7998.3349431948864</v>
      </c>
      <c r="AQ72" s="39">
        <v>7847.6745047616969</v>
      </c>
      <c r="AR72" s="39">
        <v>7750.0826962066712</v>
      </c>
      <c r="AS72" s="39">
        <v>8173.1084791141284</v>
      </c>
      <c r="AT72" s="39">
        <v>9087.5733776991656</v>
      </c>
      <c r="AU72" s="39">
        <v>10712.054517302988</v>
      </c>
      <c r="AV72" s="39">
        <v>12833.860667516254</v>
      </c>
      <c r="AW72" s="39">
        <v>14778.994438846205</v>
      </c>
      <c r="AX72" s="39">
        <v>16010.979040704602</v>
      </c>
      <c r="AY72" s="39">
        <v>16745.434500377403</v>
      </c>
      <c r="AZ72" s="39">
        <v>16811.462204299634</v>
      </c>
      <c r="BA72" s="39">
        <v>16222.284981633058</v>
      </c>
      <c r="BB72" s="39">
        <v>15809.30260483466</v>
      </c>
      <c r="BC72" s="39">
        <v>15645.21428339546</v>
      </c>
      <c r="BD72" s="39">
        <v>15429.807752987919</v>
      </c>
      <c r="BE72" s="39">
        <v>15779.876083232473</v>
      </c>
      <c r="BF72" s="39">
        <v>16765.104901906489</v>
      </c>
      <c r="BG72" s="39">
        <v>16054.958742283223</v>
      </c>
      <c r="BH72" s="39">
        <v>16585.391314202512</v>
      </c>
      <c r="BI72" s="39">
        <v>17079.656720109815</v>
      </c>
      <c r="BJ72" s="39">
        <v>17718.187176532712</v>
      </c>
      <c r="BK72" s="39">
        <v>18248.286625755158</v>
      </c>
      <c r="BL72" s="39">
        <v>19353.493865978671</v>
      </c>
      <c r="BM72" s="39">
        <v>21345.732547090636</v>
      </c>
      <c r="BN72" s="39">
        <v>22998.299912036418</v>
      </c>
      <c r="BO72" s="39">
        <v>24063.142950158632</v>
      </c>
      <c r="BP72" s="39">
        <v>24779.805324489269</v>
      </c>
      <c r="BQ72" s="39">
        <v>24621.890146489601</v>
      </c>
      <c r="BR72" s="39">
        <v>24514.739581933663</v>
      </c>
      <c r="BS72" s="39">
        <v>24427.903791427671</v>
      </c>
      <c r="BT72" s="39">
        <v>24433.795614039667</v>
      </c>
      <c r="BU72" s="39">
        <v>24588.970513672277</v>
      </c>
      <c r="BV72" s="39">
        <v>24733.471926097154</v>
      </c>
      <c r="BW72" s="39">
        <v>24658.909636002616</v>
      </c>
    </row>
    <row r="73" spans="2:75" s="15" customFormat="1" ht="26.1" customHeight="1" x14ac:dyDescent="0.2">
      <c r="B73" s="58" t="s">
        <v>219</v>
      </c>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row>
    <row r="74" spans="2:75" s="15" customFormat="1" ht="12.95" customHeight="1" x14ac:dyDescent="0.2">
      <c r="B74" s="56" t="s">
        <v>134</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9.332825607359176</v>
      </c>
      <c r="BF74" s="31">
        <v>17.390401074323535</v>
      </c>
      <c r="BG74" s="31">
        <v>19.486493051821963</v>
      </c>
      <c r="BH74" s="31">
        <v>20.952407869488987</v>
      </c>
      <c r="BI74" s="31">
        <v>21.696981159460076</v>
      </c>
      <c r="BJ74" s="31">
        <v>23.278774451882764</v>
      </c>
      <c r="BK74" s="31">
        <v>23.787686654517287</v>
      </c>
      <c r="BL74" s="31">
        <v>23.966889734124443</v>
      </c>
      <c r="BM74" s="31">
        <v>24.044729816716675</v>
      </c>
      <c r="BN74" s="31">
        <v>22.929256486802551</v>
      </c>
      <c r="BO74" s="31">
        <v>23.556432680869744</v>
      </c>
      <c r="BP74" s="31">
        <v>58.675534499236178</v>
      </c>
      <c r="BQ74" s="31">
        <v>179.6395365576</v>
      </c>
      <c r="BR74" s="31">
        <v>165</v>
      </c>
      <c r="BS74" s="31">
        <v>122.42856730686005</v>
      </c>
      <c r="BT74" s="31">
        <v>82.10176886233225</v>
      </c>
      <c r="BU74" s="31">
        <v>85.815403629009623</v>
      </c>
      <c r="BV74" s="31">
        <v>84.380696359853431</v>
      </c>
      <c r="BW74" s="31">
        <v>82.807220425347367</v>
      </c>
    </row>
    <row r="75" spans="2:75" s="15" customFormat="1" ht="12.95" customHeight="1" x14ac:dyDescent="0.2">
      <c r="B75" s="56" t="s">
        <v>146</v>
      </c>
      <c r="AH75" s="31">
        <v>0</v>
      </c>
      <c r="AI75" s="31">
        <v>0</v>
      </c>
      <c r="AJ75" s="31">
        <v>0</v>
      </c>
      <c r="AK75" s="31">
        <v>0</v>
      </c>
      <c r="AL75" s="31">
        <v>0</v>
      </c>
      <c r="AM75" s="31">
        <v>0</v>
      </c>
      <c r="AN75" s="31">
        <v>0</v>
      </c>
      <c r="AO75" s="31">
        <v>0</v>
      </c>
      <c r="AP75" s="31">
        <v>0</v>
      </c>
      <c r="AQ75" s="31">
        <v>0</v>
      </c>
      <c r="AR75" s="31">
        <v>2.6538178548070634</v>
      </c>
      <c r="AS75" s="31">
        <v>20.721762642446766</v>
      </c>
      <c r="AT75" s="31">
        <v>43.547876219330661</v>
      </c>
      <c r="AU75" s="31">
        <v>77.325084364454455</v>
      </c>
      <c r="AV75" s="31">
        <v>142.03978383958963</v>
      </c>
      <c r="AW75" s="31">
        <v>180.94270311122307</v>
      </c>
      <c r="AX75" s="31">
        <v>160.55453246813875</v>
      </c>
      <c r="AY75" s="31">
        <v>160.95050078625863</v>
      </c>
      <c r="AZ75" s="31">
        <v>161.64307879772542</v>
      </c>
      <c r="BA75" s="31">
        <v>156.02074369682026</v>
      </c>
      <c r="BB75" s="31">
        <v>160.10184715967284</v>
      </c>
      <c r="BC75" s="31">
        <v>177.15946126076091</v>
      </c>
      <c r="BD75" s="31">
        <v>182.95647093954446</v>
      </c>
      <c r="BE75" s="31">
        <v>202.52939631773879</v>
      </c>
      <c r="BF75" s="31">
        <v>223.34641462238957</v>
      </c>
      <c r="BG75" s="31">
        <v>245.85696279461709</v>
      </c>
      <c r="BH75" s="31">
        <v>263.97197247252205</v>
      </c>
      <c r="BI75" s="31">
        <v>283.40607455354598</v>
      </c>
      <c r="BJ75" s="31">
        <v>309.59815264851539</v>
      </c>
      <c r="BK75" s="31">
        <v>343.62474281288439</v>
      </c>
      <c r="BL75" s="31">
        <v>367.71142488888893</v>
      </c>
      <c r="BM75" s="31">
        <v>376.24556196995468</v>
      </c>
      <c r="BN75" s="31">
        <v>375.49059083914756</v>
      </c>
      <c r="BO75" s="31">
        <v>343.73161648374406</v>
      </c>
      <c r="BP75" s="31">
        <v>315.31713453508507</v>
      </c>
      <c r="BQ75" s="31">
        <v>290.83467200000001</v>
      </c>
      <c r="BR75" s="31">
        <v>0</v>
      </c>
      <c r="BS75" s="31">
        <v>0</v>
      </c>
      <c r="BT75" s="31">
        <v>0</v>
      </c>
      <c r="BU75" s="31">
        <v>0</v>
      </c>
      <c r="BV75" s="31">
        <v>0</v>
      </c>
      <c r="BW75" s="31">
        <v>0</v>
      </c>
    </row>
    <row r="76" spans="2:75" s="15" customFormat="1" ht="12.95" customHeight="1" x14ac:dyDescent="0.2">
      <c r="B76" s="56" t="s">
        <v>17</v>
      </c>
      <c r="AH76" s="31">
        <v>0</v>
      </c>
      <c r="AI76" s="31">
        <v>0</v>
      </c>
      <c r="AJ76" s="31">
        <v>0</v>
      </c>
      <c r="AK76" s="31">
        <v>0</v>
      </c>
      <c r="AL76" s="31">
        <v>0</v>
      </c>
      <c r="AM76" s="31">
        <v>0</v>
      </c>
      <c r="AN76" s="31">
        <v>0</v>
      </c>
      <c r="AO76" s="31">
        <v>0</v>
      </c>
      <c r="AP76" s="31">
        <v>0</v>
      </c>
      <c r="AQ76" s="31">
        <v>0</v>
      </c>
      <c r="AR76" s="31">
        <v>245.60824068018314</v>
      </c>
      <c r="AS76" s="31">
        <v>179.58474753029068</v>
      </c>
      <c r="AT76" s="31">
        <v>175.49703157562917</v>
      </c>
      <c r="AU76" s="31">
        <v>213.39027856812018</v>
      </c>
      <c r="AV76" s="31">
        <v>209.34115468374443</v>
      </c>
      <c r="AW76" s="31">
        <v>224.01047864970403</v>
      </c>
      <c r="AX76" s="31">
        <v>213.07907940805751</v>
      </c>
      <c r="AY76" s="31">
        <v>211.86126164267571</v>
      </c>
      <c r="AZ76" s="31">
        <v>198.70588952071483</v>
      </c>
      <c r="BA76" s="31">
        <v>186.56708293545032</v>
      </c>
      <c r="BB76" s="31">
        <v>203.64713778638267</v>
      </c>
      <c r="BC76" s="31">
        <v>183.03767397945018</v>
      </c>
      <c r="BD76" s="31">
        <v>174.47602464912993</v>
      </c>
      <c r="BE76" s="31">
        <v>185.18591809174902</v>
      </c>
      <c r="BF76" s="31">
        <v>179.81574851157521</v>
      </c>
      <c r="BG76" s="31">
        <v>201.3707147417073</v>
      </c>
      <c r="BH76" s="31">
        <v>202.70687790870386</v>
      </c>
      <c r="BI76" s="31">
        <v>233.87552505147565</v>
      </c>
      <c r="BJ76" s="31">
        <v>325.31015052754981</v>
      </c>
      <c r="BK76" s="31">
        <v>272.08062326301882</v>
      </c>
      <c r="BL76" s="31">
        <v>246.1755688888889</v>
      </c>
      <c r="BM76" s="31">
        <v>297.82191211671562</v>
      </c>
      <c r="BN76" s="31">
        <v>293.32745530310075</v>
      </c>
      <c r="BO76" s="31">
        <v>133.58143383723339</v>
      </c>
      <c r="BP76" s="31">
        <v>100.48026642224261</v>
      </c>
      <c r="BQ76" s="31">
        <v>-129.39383040000001</v>
      </c>
      <c r="BR76" s="31">
        <v>-113.5971406024988</v>
      </c>
      <c r="BS76" s="31">
        <v>0</v>
      </c>
      <c r="BT76" s="31">
        <v>0</v>
      </c>
      <c r="BU76" s="31">
        <v>0</v>
      </c>
      <c r="BV76" s="31">
        <v>0</v>
      </c>
      <c r="BW76" s="31">
        <v>0</v>
      </c>
    </row>
    <row r="77" spans="2:75" s="15" customFormat="1" ht="12.95" customHeight="1" x14ac:dyDescent="0.2">
      <c r="B77" s="36" t="s">
        <v>268</v>
      </c>
      <c r="AH77" s="31">
        <v>0</v>
      </c>
      <c r="AI77" s="31">
        <v>0</v>
      </c>
      <c r="AJ77" s="31">
        <v>0</v>
      </c>
      <c r="AK77" s="31">
        <v>0</v>
      </c>
      <c r="AL77" s="31">
        <v>0</v>
      </c>
      <c r="AM77" s="31">
        <v>0</v>
      </c>
      <c r="AN77" s="31">
        <v>0</v>
      </c>
      <c r="AO77" s="31">
        <v>0</v>
      </c>
      <c r="AP77" s="31">
        <v>0</v>
      </c>
      <c r="AQ77" s="31">
        <v>0</v>
      </c>
      <c r="AR77" s="31">
        <v>0</v>
      </c>
      <c r="AS77" s="31">
        <v>0</v>
      </c>
      <c r="AT77" s="31">
        <v>0</v>
      </c>
      <c r="AU77" s="31">
        <v>0</v>
      </c>
      <c r="AV77" s="31">
        <v>0</v>
      </c>
      <c r="AW77" s="31">
        <v>0</v>
      </c>
      <c r="AX77" s="31">
        <v>0</v>
      </c>
      <c r="AY77" s="31">
        <v>0</v>
      </c>
      <c r="AZ77" s="31">
        <v>0</v>
      </c>
      <c r="BA77" s="31">
        <v>0</v>
      </c>
      <c r="BB77" s="31">
        <v>0</v>
      </c>
      <c r="BC77" s="31">
        <v>0</v>
      </c>
      <c r="BD77" s="31">
        <v>0</v>
      </c>
      <c r="BE77" s="31">
        <v>0</v>
      </c>
      <c r="BF77" s="31">
        <v>0</v>
      </c>
      <c r="BG77" s="31">
        <v>0</v>
      </c>
      <c r="BH77" s="31">
        <v>0</v>
      </c>
      <c r="BI77" s="31">
        <v>0</v>
      </c>
      <c r="BJ77" s="31">
        <v>23.820026186166469</v>
      </c>
      <c r="BK77" s="31">
        <v>20.331429886555199</v>
      </c>
      <c r="BL77" s="31">
        <v>16.795501456888889</v>
      </c>
      <c r="BM77" s="31">
        <v>16.925880359158207</v>
      </c>
      <c r="BN77" s="31">
        <v>16.587919351360451</v>
      </c>
      <c r="BO77" s="31">
        <v>10.406412780205672</v>
      </c>
      <c r="BP77" s="31">
        <v>8.3429362933088917</v>
      </c>
      <c r="BQ77" s="31">
        <v>-2.2974279096000001</v>
      </c>
      <c r="BR77" s="31">
        <v>-2.7040316847391863</v>
      </c>
      <c r="BS77" s="31">
        <v>0</v>
      </c>
      <c r="BT77" s="31">
        <v>0</v>
      </c>
      <c r="BU77" s="31">
        <v>0</v>
      </c>
      <c r="BV77" s="31">
        <v>0</v>
      </c>
      <c r="BW77" s="31">
        <v>0</v>
      </c>
    </row>
    <row r="78" spans="2:75" s="15" customFormat="1" ht="12.95" customHeight="1" x14ac:dyDescent="0.2">
      <c r="B78" s="36" t="s">
        <v>269</v>
      </c>
      <c r="AH78" s="31">
        <v>0</v>
      </c>
      <c r="AI78" s="31">
        <v>0</v>
      </c>
      <c r="AJ78" s="31">
        <v>0</v>
      </c>
      <c r="AK78" s="31">
        <v>0</v>
      </c>
      <c r="AL78" s="31">
        <v>0</v>
      </c>
      <c r="AM78" s="31">
        <v>0</v>
      </c>
      <c r="AN78" s="31">
        <v>0</v>
      </c>
      <c r="AO78" s="31">
        <v>0</v>
      </c>
      <c r="AP78" s="31">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0</v>
      </c>
      <c r="BG78" s="31">
        <v>0</v>
      </c>
      <c r="BH78" s="31">
        <v>0</v>
      </c>
      <c r="BI78" s="31">
        <v>0</v>
      </c>
      <c r="BJ78" s="31">
        <v>301.49012434138336</v>
      </c>
      <c r="BK78" s="31">
        <v>251.74919337646361</v>
      </c>
      <c r="BL78" s="31">
        <v>229.380067432</v>
      </c>
      <c r="BM78" s="31">
        <v>280.89603175755741</v>
      </c>
      <c r="BN78" s="31">
        <v>276.73953595174038</v>
      </c>
      <c r="BO78" s="31">
        <v>123.17502105702769</v>
      </c>
      <c r="BP78" s="31">
        <v>92.137330128933712</v>
      </c>
      <c r="BQ78" s="31">
        <v>-127.09640249040001</v>
      </c>
      <c r="BR78" s="31">
        <v>-110.8931089177596</v>
      </c>
      <c r="BS78" s="31">
        <v>0</v>
      </c>
      <c r="BT78" s="31">
        <v>0</v>
      </c>
      <c r="BU78" s="31">
        <v>0</v>
      </c>
      <c r="BV78" s="31">
        <v>0</v>
      </c>
      <c r="BW78" s="31">
        <v>0</v>
      </c>
    </row>
    <row r="79" spans="2:75" s="15" customFormat="1" ht="26.25" customHeight="1" x14ac:dyDescent="0.2">
      <c r="B79" s="145" t="s">
        <v>270</v>
      </c>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v>5.9652471017440032</v>
      </c>
      <c r="BR79" s="31">
        <v>133.05260225008425</v>
      </c>
      <c r="BS79" s="31">
        <v>0</v>
      </c>
      <c r="BT79" s="31">
        <v>0</v>
      </c>
      <c r="BU79" s="31">
        <v>0</v>
      </c>
      <c r="BV79" s="31">
        <v>0</v>
      </c>
      <c r="BW79" s="31">
        <v>0</v>
      </c>
    </row>
    <row r="80" spans="2:75" s="15" customFormat="1" x14ac:dyDescent="0.2">
      <c r="B80" s="145" t="s">
        <v>271</v>
      </c>
      <c r="AH80" s="31">
        <v>0</v>
      </c>
      <c r="AI80" s="31">
        <v>0</v>
      </c>
      <c r="AJ80" s="31">
        <v>0</v>
      </c>
      <c r="AK80" s="31">
        <v>0</v>
      </c>
      <c r="AL80" s="31">
        <v>0</v>
      </c>
      <c r="AM80" s="31">
        <v>0</v>
      </c>
      <c r="AN80" s="31">
        <v>0</v>
      </c>
      <c r="AO80" s="31">
        <v>0</v>
      </c>
      <c r="AP80" s="31">
        <v>0</v>
      </c>
      <c r="AQ80" s="31">
        <v>0</v>
      </c>
      <c r="AR80" s="31">
        <v>0</v>
      </c>
      <c r="AS80" s="31">
        <v>0</v>
      </c>
      <c r="AT80" s="31">
        <v>0</v>
      </c>
      <c r="AU80" s="31">
        <v>0</v>
      </c>
      <c r="AV80" s="31">
        <v>0</v>
      </c>
      <c r="AW80" s="31">
        <v>0</v>
      </c>
      <c r="AX80" s="31">
        <v>0</v>
      </c>
      <c r="AY80" s="31">
        <v>0</v>
      </c>
      <c r="AZ80" s="31">
        <v>0</v>
      </c>
      <c r="BA80" s="31">
        <v>0</v>
      </c>
      <c r="BB80" s="31">
        <v>0</v>
      </c>
      <c r="BC80" s="31">
        <v>0</v>
      </c>
      <c r="BD80" s="31">
        <v>0</v>
      </c>
      <c r="BE80" s="31">
        <v>0</v>
      </c>
      <c r="BF80" s="31">
        <v>0</v>
      </c>
      <c r="BG80" s="31">
        <v>0</v>
      </c>
      <c r="BH80" s="31">
        <v>0</v>
      </c>
      <c r="BI80" s="31">
        <v>0</v>
      </c>
      <c r="BJ80" s="31">
        <v>0</v>
      </c>
      <c r="BK80" s="31">
        <v>0</v>
      </c>
      <c r="BL80" s="31">
        <v>0</v>
      </c>
      <c r="BM80" s="31">
        <v>0</v>
      </c>
      <c r="BN80" s="31">
        <v>0</v>
      </c>
      <c r="BO80" s="31">
        <v>0</v>
      </c>
      <c r="BP80" s="31">
        <v>0</v>
      </c>
      <c r="BQ80" s="31">
        <v>0</v>
      </c>
      <c r="BR80" s="31">
        <v>0</v>
      </c>
      <c r="BS80" s="31">
        <v>-16.349853858872031</v>
      </c>
      <c r="BT80" s="31">
        <v>-95.808000835784497</v>
      </c>
      <c r="BU80" s="31">
        <v>-52.084728069491518</v>
      </c>
      <c r="BV80" s="31">
        <v>123.08090735260929</v>
      </c>
      <c r="BW80" s="31">
        <v>206.00440603250783</v>
      </c>
    </row>
    <row r="81" spans="2:75" s="15" customFormat="1" x14ac:dyDescent="0.2">
      <c r="B81" s="56" t="s">
        <v>180</v>
      </c>
      <c r="AH81" s="31">
        <v>0</v>
      </c>
      <c r="AI81" s="31">
        <v>0</v>
      </c>
      <c r="AJ81" s="31">
        <v>0</v>
      </c>
      <c r="AK81" s="31">
        <v>0</v>
      </c>
      <c r="AL81" s="31">
        <v>0</v>
      </c>
      <c r="AM81" s="31">
        <v>0</v>
      </c>
      <c r="AN81" s="31">
        <v>0</v>
      </c>
      <c r="AO81" s="31">
        <v>0</v>
      </c>
      <c r="AP81" s="31">
        <v>0</v>
      </c>
      <c r="AQ81" s="31">
        <v>0</v>
      </c>
      <c r="AR81" s="31">
        <v>70.497890778286461</v>
      </c>
      <c r="AS81" s="31">
        <v>49.459184284874567</v>
      </c>
      <c r="AT81" s="31">
        <v>19.138807376403214</v>
      </c>
      <c r="AU81" s="31">
        <v>7.1782610997154777</v>
      </c>
      <c r="AV81" s="31">
        <v>3.6487012630865774</v>
      </c>
      <c r="AW81" s="31">
        <v>2.0861229373976573</v>
      </c>
      <c r="AX81" s="31">
        <v>1.3343491589250422</v>
      </c>
      <c r="AY81" s="31">
        <v>2.4422136204185318</v>
      </c>
      <c r="AZ81" s="31">
        <v>0</v>
      </c>
      <c r="BA81" s="31">
        <v>0.32658238672804757</v>
      </c>
      <c r="BB81" s="31">
        <v>0.76583245647263498</v>
      </c>
      <c r="BC81" s="31">
        <v>0.30684920855317976</v>
      </c>
      <c r="BD81" s="31">
        <v>6.082145668756956E-2</v>
      </c>
      <c r="BE81" s="31">
        <v>0.46568811755425116</v>
      </c>
      <c r="BF81" s="31">
        <v>0.45374848551961333</v>
      </c>
      <c r="BG81" s="31">
        <v>0.16513470033962363</v>
      </c>
      <c r="BH81" s="31">
        <v>0.10966531339736607</v>
      </c>
      <c r="BI81" s="31">
        <v>0</v>
      </c>
      <c r="BJ81" s="31">
        <v>0</v>
      </c>
      <c r="BK81" s="31">
        <v>0</v>
      </c>
      <c r="BL81" s="31">
        <v>0</v>
      </c>
      <c r="BM81" s="31">
        <v>0</v>
      </c>
      <c r="BN81" s="31">
        <v>0</v>
      </c>
      <c r="BO81" s="31">
        <v>0</v>
      </c>
      <c r="BP81" s="31">
        <v>0</v>
      </c>
      <c r="BQ81" s="31">
        <v>0</v>
      </c>
      <c r="BR81" s="31">
        <v>0</v>
      </c>
      <c r="BS81" s="31">
        <v>0</v>
      </c>
      <c r="BT81" s="31">
        <v>0</v>
      </c>
      <c r="BU81" s="31">
        <v>0</v>
      </c>
      <c r="BV81" s="31">
        <v>0</v>
      </c>
      <c r="BW81" s="31">
        <v>0</v>
      </c>
    </row>
    <row r="82" spans="2:75" s="15" customFormat="1" ht="26.1" customHeight="1" x14ac:dyDescent="0.2">
      <c r="B82" s="38" t="s">
        <v>272</v>
      </c>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218"/>
      <c r="BI82" s="31"/>
      <c r="BJ82" s="31"/>
      <c r="BK82" s="31"/>
      <c r="BL82" s="218" t="s">
        <v>95</v>
      </c>
      <c r="BM82" s="31"/>
      <c r="BN82" s="31"/>
      <c r="BO82" s="31"/>
      <c r="BP82" s="31"/>
      <c r="BQ82" s="31"/>
      <c r="BR82" s="31"/>
      <c r="BS82" s="31"/>
      <c r="BT82" s="31"/>
      <c r="BU82" s="31"/>
      <c r="BV82" s="31"/>
      <c r="BW82" s="31"/>
    </row>
    <row r="83" spans="2:75" s="15" customFormat="1" x14ac:dyDescent="0.2">
      <c r="B83" s="43" t="s">
        <v>273</v>
      </c>
      <c r="AH83" s="31">
        <v>4959.3343336516164</v>
      </c>
      <c r="AI83" s="31">
        <v>4738.9594294399631</v>
      </c>
      <c r="AJ83" s="31">
        <v>4933.402474646362</v>
      </c>
      <c r="AK83" s="31">
        <v>6385.9964464120139</v>
      </c>
      <c r="AL83" s="31">
        <v>6903.1008490486738</v>
      </c>
      <c r="AM83" s="31">
        <v>7385.8856345885633</v>
      </c>
      <c r="AN83" s="31">
        <v>8048.9700289061311</v>
      </c>
      <c r="AO83" s="31">
        <v>8557.2671638936699</v>
      </c>
      <c r="AP83" s="31">
        <v>8857.8924612483333</v>
      </c>
      <c r="AQ83" s="31">
        <v>8844.1693725891855</v>
      </c>
      <c r="AR83" s="31">
        <v>9229.308279921519</v>
      </c>
      <c r="AS83" s="31">
        <v>9715.6009052528425</v>
      </c>
      <c r="AT83" s="31">
        <v>10327.968205110243</v>
      </c>
      <c r="AU83" s="31">
        <v>10110.305319923245</v>
      </c>
      <c r="AV83" s="31">
        <v>11926.909516542724</v>
      </c>
      <c r="AW83" s="31">
        <v>12939.226425242476</v>
      </c>
      <c r="AX83" s="31">
        <v>13223.786935079399</v>
      </c>
      <c r="AY83" s="31">
        <v>13080.08693987884</v>
      </c>
      <c r="AZ83" s="31">
        <v>12707.878274792902</v>
      </c>
      <c r="BA83" s="31">
        <v>12541.574504747568</v>
      </c>
      <c r="BB83" s="31">
        <v>12281.129929061144</v>
      </c>
      <c r="BC83" s="31">
        <v>12644.461752838739</v>
      </c>
      <c r="BD83" s="31">
        <v>13175.729707686845</v>
      </c>
      <c r="BE83" s="31">
        <v>14017.01866046449</v>
      </c>
      <c r="BF83" s="31">
        <v>14193.109357323106</v>
      </c>
      <c r="BG83" s="31">
        <v>14177.71761569611</v>
      </c>
      <c r="BH83" s="73">
        <v>15564.411537446595</v>
      </c>
      <c r="BI83" s="33">
        <v>15737.271037522662</v>
      </c>
      <c r="BJ83" s="33">
        <v>16420.915529453363</v>
      </c>
      <c r="BK83" s="33">
        <v>16651.098460696128</v>
      </c>
      <c r="BL83" s="73">
        <v>16466.346985754335</v>
      </c>
      <c r="BM83" s="33">
        <v>16850.009737137731</v>
      </c>
      <c r="BN83" s="33">
        <v>16661.742369939751</v>
      </c>
      <c r="BO83" s="33">
        <v>16358.007527844169</v>
      </c>
      <c r="BP83" s="33">
        <v>15700.537711460376</v>
      </c>
      <c r="BQ83" s="33">
        <v>13171.400583057464</v>
      </c>
      <c r="BR83" s="33">
        <v>12626.361730172541</v>
      </c>
      <c r="BS83" s="33">
        <v>11991.513063596922</v>
      </c>
      <c r="BT83" s="33">
        <v>11464.559539950547</v>
      </c>
      <c r="BU83" s="33">
        <v>11065.102428206947</v>
      </c>
      <c r="BV83" s="33">
        <v>10645.302082862769</v>
      </c>
      <c r="BW83" s="33">
        <v>10342.375376190552</v>
      </c>
    </row>
    <row r="84" spans="2:75" s="15" customFormat="1" x14ac:dyDescent="0.2">
      <c r="B84" s="43" t="s">
        <v>262</v>
      </c>
      <c r="AH84" s="31">
        <v>967.78793252398498</v>
      </c>
      <c r="AI84" s="31">
        <v>928.74079270431434</v>
      </c>
      <c r="AJ84" s="31">
        <v>959.27270340345922</v>
      </c>
      <c r="AK84" s="31">
        <v>1154.5380036493077</v>
      </c>
      <c r="AL84" s="31">
        <v>1389.7520105360497</v>
      </c>
      <c r="AM84" s="31">
        <v>1556.9359510782106</v>
      </c>
      <c r="AN84" s="31">
        <v>1681.0649627263047</v>
      </c>
      <c r="AO84" s="31">
        <v>1855.08892713712</v>
      </c>
      <c r="AP84" s="31">
        <v>2103.2224828664735</v>
      </c>
      <c r="AQ84" s="31">
        <v>2128.3709983219646</v>
      </c>
      <c r="AR84" s="31">
        <v>2239.4996484630483</v>
      </c>
      <c r="AS84" s="31">
        <v>2567.9951061749885</v>
      </c>
      <c r="AT84" s="31">
        <v>3011.6806598833646</v>
      </c>
      <c r="AU84" s="31">
        <v>3549.5414543770271</v>
      </c>
      <c r="AV84" s="31">
        <v>4694.2734913132554</v>
      </c>
      <c r="AW84" s="31">
        <v>5821.3220481168919</v>
      </c>
      <c r="AX84" s="31">
        <v>6887.7150278430508</v>
      </c>
      <c r="AY84" s="31">
        <v>7800.7435320455388</v>
      </c>
      <c r="AZ84" s="31">
        <v>8274.9273602803169</v>
      </c>
      <c r="BA84" s="31">
        <v>8677.642851726172</v>
      </c>
      <c r="BB84" s="31">
        <v>9121.2728966754275</v>
      </c>
      <c r="BC84" s="31">
        <v>9621.1254730287346</v>
      </c>
      <c r="BD84" s="31">
        <v>10120.955571592229</v>
      </c>
      <c r="BE84" s="31">
        <v>10863.494605432328</v>
      </c>
      <c r="BF84" s="31">
        <v>11322.608717228672</v>
      </c>
      <c r="BG84" s="31">
        <v>11522.434230092238</v>
      </c>
      <c r="BH84" s="73">
        <v>11190.355742091682</v>
      </c>
      <c r="BI84" s="33">
        <v>11129.340801314394</v>
      </c>
      <c r="BJ84" s="33">
        <v>11222.458249470234</v>
      </c>
      <c r="BK84" s="33">
        <v>11805.647904642472</v>
      </c>
      <c r="BL84" s="73">
        <v>12342.617696287947</v>
      </c>
      <c r="BM84" s="33">
        <v>13355.44419568189</v>
      </c>
      <c r="BN84" s="33">
        <v>13658.961234895467</v>
      </c>
      <c r="BO84" s="33">
        <v>14145.882094484718</v>
      </c>
      <c r="BP84" s="33">
        <v>14993.939472930138</v>
      </c>
      <c r="BQ84" s="33">
        <v>14637.540454303136</v>
      </c>
      <c r="BR84" s="33">
        <v>15599.22131698775</v>
      </c>
      <c r="BS84" s="33">
        <v>15996.986460397458</v>
      </c>
      <c r="BT84" s="33">
        <v>15983.318872085321</v>
      </c>
      <c r="BU84" s="33">
        <v>15864.198267955713</v>
      </c>
      <c r="BV84" s="33">
        <v>15984.385793092903</v>
      </c>
      <c r="BW84" s="33">
        <v>16309.841969306284</v>
      </c>
    </row>
    <row r="85" spans="2:75" s="15" customFormat="1" x14ac:dyDescent="0.2">
      <c r="B85" s="43" t="s">
        <v>263</v>
      </c>
      <c r="AH85" s="31">
        <v>2800.5153211585384</v>
      </c>
      <c r="AI85" s="31">
        <v>2609.042620305579</v>
      </c>
      <c r="AJ85" s="31">
        <v>2793.1005289358609</v>
      </c>
      <c r="AK85" s="31">
        <v>3621.5010032123027</v>
      </c>
      <c r="AL85" s="31">
        <v>4475.803248156898</v>
      </c>
      <c r="AM85" s="31">
        <v>5121.4052144418101</v>
      </c>
      <c r="AN85" s="31">
        <v>5450.2025044669508</v>
      </c>
      <c r="AO85" s="31">
        <v>5963.2938021356622</v>
      </c>
      <c r="AP85" s="31">
        <v>6381.2646136959402</v>
      </c>
      <c r="AQ85" s="31">
        <v>6416.7053818920331</v>
      </c>
      <c r="AR85" s="31">
        <v>5658.4790481660184</v>
      </c>
      <c r="AS85" s="31">
        <v>5931.6408810697121</v>
      </c>
      <c r="AT85" s="31">
        <v>6515.2094560583655</v>
      </c>
      <c r="AU85" s="31">
        <v>7723.5480192034402</v>
      </c>
      <c r="AV85" s="31">
        <v>9375.014842573908</v>
      </c>
      <c r="AW85" s="31">
        <v>10493.671014286376</v>
      </c>
      <c r="AX85" s="31">
        <v>11460.414156975461</v>
      </c>
      <c r="AY85" s="31">
        <v>12091.000783298457</v>
      </c>
      <c r="AZ85" s="31">
        <v>12222.092911332473</v>
      </c>
      <c r="BA85" s="31">
        <v>11970.797610060426</v>
      </c>
      <c r="BB85" s="31">
        <v>11798.340731275646</v>
      </c>
      <c r="BC85" s="31">
        <v>11467.050637156439</v>
      </c>
      <c r="BD85" s="31">
        <v>10251.473562677644</v>
      </c>
      <c r="BE85" s="31">
        <v>10408.157644965451</v>
      </c>
      <c r="BF85" s="31">
        <v>10541.845659476196</v>
      </c>
      <c r="BG85" s="31">
        <v>10898.162151333576</v>
      </c>
      <c r="BH85" s="73">
        <v>10587.468586601488</v>
      </c>
      <c r="BI85" s="33">
        <v>9930.8330933831967</v>
      </c>
      <c r="BJ85" s="33">
        <v>9437.1452865022566</v>
      </c>
      <c r="BK85" s="33">
        <v>9204.0661462293192</v>
      </c>
      <c r="BL85" s="73">
        <v>7897.7702286756366</v>
      </c>
      <c r="BM85" s="33">
        <v>7615.1216114516292</v>
      </c>
      <c r="BN85" s="33">
        <v>6920.7199078264857</v>
      </c>
      <c r="BO85" s="33">
        <v>6143.4982772856447</v>
      </c>
      <c r="BP85" s="33">
        <v>5547.5556627137967</v>
      </c>
      <c r="BQ85" s="33">
        <v>4543.6019133666887</v>
      </c>
      <c r="BR85" s="33">
        <v>4195.2056142351576</v>
      </c>
      <c r="BS85" s="33">
        <v>4115.3835192506849</v>
      </c>
      <c r="BT85" s="33">
        <v>4069.9044322179902</v>
      </c>
      <c r="BU85" s="33">
        <v>4054.7594697777372</v>
      </c>
      <c r="BV85" s="33">
        <v>4093.5436695650724</v>
      </c>
      <c r="BW85" s="33">
        <v>4090.2368330630643</v>
      </c>
    </row>
    <row r="86" spans="2:75" s="15" customFormat="1" x14ac:dyDescent="0.2">
      <c r="B86" s="43" t="s">
        <v>264</v>
      </c>
      <c r="AH86" s="31">
        <v>3500.7065884599647</v>
      </c>
      <c r="AI86" s="31">
        <v>3147.3993530535099</v>
      </c>
      <c r="AJ86" s="31">
        <v>3837.0908136138369</v>
      </c>
      <c r="AK86" s="31">
        <v>6296.7710687685094</v>
      </c>
      <c r="AL86" s="31">
        <v>9323.0386415221237</v>
      </c>
      <c r="AM86" s="31">
        <v>11119.80045059543</v>
      </c>
      <c r="AN86" s="31">
        <v>11986.948628226584</v>
      </c>
      <c r="AO86" s="31">
        <v>12730</v>
      </c>
      <c r="AP86" s="31">
        <v>12734.098707511153</v>
      </c>
      <c r="AQ86" s="31">
        <v>11378.68415891211</v>
      </c>
      <c r="AR86" s="31">
        <v>8525.5470062132117</v>
      </c>
      <c r="AS86" s="31">
        <v>7287.1160340330607</v>
      </c>
      <c r="AT86" s="31">
        <v>7690.7614703770505</v>
      </c>
      <c r="AU86" s="31">
        <v>10065.699359491829</v>
      </c>
      <c r="AV86" s="31">
        <v>13005.719261183078</v>
      </c>
      <c r="AW86" s="31">
        <v>13546.514290212874</v>
      </c>
      <c r="AX86" s="31">
        <v>12635.128383964977</v>
      </c>
      <c r="AY86" s="31">
        <v>11578.488212288719</v>
      </c>
      <c r="AZ86" s="31">
        <v>9944.3292082790194</v>
      </c>
      <c r="BA86" s="31">
        <v>7906.5084964879406</v>
      </c>
      <c r="BB86" s="31">
        <v>6808.4581071960865</v>
      </c>
      <c r="BC86" s="31">
        <v>6023.9731178965139</v>
      </c>
      <c r="BD86" s="31">
        <v>5179.6832177965962</v>
      </c>
      <c r="BE86" s="31">
        <v>4533.6882420371694</v>
      </c>
      <c r="BF86" s="31">
        <v>4446.117832342572</v>
      </c>
      <c r="BG86" s="31">
        <v>4134.9558211591675</v>
      </c>
      <c r="BH86" s="73">
        <v>3863.3879885477504</v>
      </c>
      <c r="BI86" s="33">
        <v>3956.2829411831508</v>
      </c>
      <c r="BJ86" s="33">
        <v>4119.6008424663478</v>
      </c>
      <c r="BK86" s="33">
        <v>3915.8409705732993</v>
      </c>
      <c r="BL86" s="73">
        <v>4621.4014652208898</v>
      </c>
      <c r="BM86" s="33">
        <v>7548.6557018420681</v>
      </c>
      <c r="BN86" s="33">
        <v>7836.210122673011</v>
      </c>
      <c r="BO86" s="33">
        <v>8616.4851035115644</v>
      </c>
      <c r="BP86" s="33">
        <v>9097.6698667614928</v>
      </c>
      <c r="BQ86" s="33">
        <v>7185.1977477399532</v>
      </c>
      <c r="BR86" s="33">
        <v>5207.8477535883812</v>
      </c>
      <c r="BS86" s="33">
        <v>4297.3531784512925</v>
      </c>
      <c r="BT86" s="33">
        <v>4131.8770335081272</v>
      </c>
      <c r="BU86" s="33">
        <v>4225.2745605951459</v>
      </c>
      <c r="BV86" s="33">
        <v>4323.7590977292066</v>
      </c>
      <c r="BW86" s="33">
        <v>4362.8540525591616</v>
      </c>
    </row>
    <row r="87" spans="2:75" s="15" customFormat="1" x14ac:dyDescent="0.2">
      <c r="B87" s="43" t="s">
        <v>265</v>
      </c>
      <c r="AH87" s="31">
        <v>237.13484025645752</v>
      </c>
      <c r="AI87" s="31">
        <v>244.65237949955716</v>
      </c>
      <c r="AJ87" s="31">
        <v>278.57757011563399</v>
      </c>
      <c r="AK87" s="31">
        <v>383.98430084680496</v>
      </c>
      <c r="AL87" s="31">
        <v>501.04994768472596</v>
      </c>
      <c r="AM87" s="31">
        <v>625.60047164337311</v>
      </c>
      <c r="AN87" s="31">
        <v>677.55042418054677</v>
      </c>
      <c r="AO87" s="31">
        <v>673.15293720264333</v>
      </c>
      <c r="AP87" s="31">
        <v>783.27611580132373</v>
      </c>
      <c r="AQ87" s="31">
        <v>910.98966725042521</v>
      </c>
      <c r="AR87" s="31">
        <v>1613.7395129850613</v>
      </c>
      <c r="AS87" s="31">
        <v>1664.6985807031297</v>
      </c>
      <c r="AT87" s="31">
        <v>2136.9868193133434</v>
      </c>
      <c r="AU87" s="31">
        <v>2387.36528732529</v>
      </c>
      <c r="AV87" s="31">
        <v>2585.8813159007118</v>
      </c>
      <c r="AW87" s="31">
        <v>3051.4658896058054</v>
      </c>
      <c r="AX87" s="31">
        <v>3528.1337983290359</v>
      </c>
      <c r="AY87" s="31">
        <v>4141.0537777987156</v>
      </c>
      <c r="AZ87" s="31">
        <v>4418.1608534863381</v>
      </c>
      <c r="BA87" s="31">
        <v>4558.9782574904202</v>
      </c>
      <c r="BB87" s="31">
        <v>4303.5514347773415</v>
      </c>
      <c r="BC87" s="31">
        <v>3430.4200975148628</v>
      </c>
      <c r="BD87" s="31">
        <v>1955.6281812657905</v>
      </c>
      <c r="BE87" s="31">
        <v>1934.7065246032189</v>
      </c>
      <c r="BF87" s="31">
        <v>1944.2090520636277</v>
      </c>
      <c r="BG87" s="31">
        <v>2208.2144414592576</v>
      </c>
      <c r="BH87" s="73">
        <v>2533.6893869359878</v>
      </c>
      <c r="BI87" s="33">
        <v>2597.5665029134898</v>
      </c>
      <c r="BJ87" s="33">
        <v>2976.7725669729921</v>
      </c>
      <c r="BK87" s="33">
        <v>3107.8120638474597</v>
      </c>
      <c r="BL87" s="73">
        <v>4581.8092939975177</v>
      </c>
      <c r="BM87" s="33">
        <v>5603.3690314126798</v>
      </c>
      <c r="BN87" s="33">
        <v>6607.6017554067885</v>
      </c>
      <c r="BO87" s="33">
        <v>7162.6282354760315</v>
      </c>
      <c r="BP87" s="33">
        <v>7735.841687581943</v>
      </c>
      <c r="BQ87" s="33">
        <v>7254.5613699325531</v>
      </c>
      <c r="BR87" s="33">
        <v>7716.7835006859359</v>
      </c>
      <c r="BS87" s="33">
        <v>7999.5273148752021</v>
      </c>
      <c r="BT87" s="33">
        <v>8177.2556845553672</v>
      </c>
      <c r="BU87" s="33">
        <v>8354.8101553460183</v>
      </c>
      <c r="BV87" s="33">
        <v>8479.1756822620919</v>
      </c>
      <c r="BW87" s="33">
        <v>8454.1136478978333</v>
      </c>
    </row>
    <row r="88" spans="2:75" s="15" customFormat="1" ht="26.25" customHeight="1" x14ac:dyDescent="0.2">
      <c r="B88" s="43" t="s">
        <v>274</v>
      </c>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73"/>
      <c r="BI88" s="33"/>
      <c r="BJ88" s="33"/>
      <c r="BK88" s="33"/>
      <c r="BL88" s="73"/>
      <c r="BM88" s="33"/>
      <c r="BN88" s="33"/>
      <c r="BO88" s="33"/>
      <c r="BP88" s="33"/>
      <c r="BQ88" s="33"/>
      <c r="BR88" s="33"/>
      <c r="BS88" s="33"/>
      <c r="BT88" s="33"/>
      <c r="BU88" s="33"/>
      <c r="BV88" s="33"/>
      <c r="BW88" s="33"/>
    </row>
    <row r="89" spans="2:75" s="15" customFormat="1" x14ac:dyDescent="0.2">
      <c r="B89" s="43" t="s">
        <v>275</v>
      </c>
      <c r="AH89" s="31">
        <v>0</v>
      </c>
      <c r="AI89" s="31">
        <v>0</v>
      </c>
      <c r="AJ89" s="31">
        <v>0</v>
      </c>
      <c r="AK89" s="31">
        <v>0</v>
      </c>
      <c r="AL89" s="31">
        <v>0</v>
      </c>
      <c r="AM89" s="31">
        <v>0</v>
      </c>
      <c r="AN89" s="31">
        <v>0</v>
      </c>
      <c r="AO89" s="31">
        <v>0</v>
      </c>
      <c r="AP89" s="31">
        <v>0</v>
      </c>
      <c r="AQ89" s="31">
        <v>0</v>
      </c>
      <c r="AR89" s="31">
        <v>0</v>
      </c>
      <c r="AS89" s="31">
        <v>0</v>
      </c>
      <c r="AT89" s="31">
        <v>0</v>
      </c>
      <c r="AU89" s="31">
        <v>0</v>
      </c>
      <c r="AV89" s="31">
        <v>0</v>
      </c>
      <c r="AW89" s="31">
        <v>0</v>
      </c>
      <c r="AX89" s="31">
        <v>0</v>
      </c>
      <c r="AY89" s="31">
        <v>0</v>
      </c>
      <c r="AZ89" s="31">
        <v>0</v>
      </c>
      <c r="BA89" s="31">
        <v>0</v>
      </c>
      <c r="BB89" s="31">
        <v>0</v>
      </c>
      <c r="BC89" s="31">
        <v>0</v>
      </c>
      <c r="BD89" s="31">
        <v>0</v>
      </c>
      <c r="BE89" s="31">
        <v>0</v>
      </c>
      <c r="BF89" s="31">
        <v>0</v>
      </c>
      <c r="BG89" s="31">
        <v>0</v>
      </c>
      <c r="BH89" s="73">
        <v>0</v>
      </c>
      <c r="BI89" s="33">
        <v>0</v>
      </c>
      <c r="BJ89" s="33">
        <v>0</v>
      </c>
      <c r="BK89" s="33">
        <v>0</v>
      </c>
      <c r="BL89" s="73">
        <v>0</v>
      </c>
      <c r="BM89" s="33">
        <v>0</v>
      </c>
      <c r="BN89" s="33">
        <v>0</v>
      </c>
      <c r="BO89" s="33">
        <v>0</v>
      </c>
      <c r="BP89" s="33">
        <v>0</v>
      </c>
      <c r="BQ89" s="33">
        <v>0</v>
      </c>
      <c r="BR89" s="33">
        <v>0</v>
      </c>
      <c r="BS89" s="33">
        <v>-16.349853858872031</v>
      </c>
      <c r="BT89" s="33">
        <v>-95.808000835784497</v>
      </c>
      <c r="BU89" s="33">
        <v>-52.084728069491518</v>
      </c>
      <c r="BV89" s="33">
        <v>123.08090735260929</v>
      </c>
      <c r="BW89" s="33">
        <v>206.00440603250783</v>
      </c>
    </row>
    <row r="90" spans="2:75" s="15" customFormat="1" ht="26.1" customHeight="1" x14ac:dyDescent="0.2">
      <c r="B90" s="43" t="s">
        <v>266</v>
      </c>
      <c r="AH90" s="31">
        <v>4959.3343336516164</v>
      </c>
      <c r="AI90" s="31">
        <v>4738.9594294399631</v>
      </c>
      <c r="AJ90" s="31">
        <v>4933.402474646362</v>
      </c>
      <c r="AK90" s="31">
        <v>6385.9964464120139</v>
      </c>
      <c r="AL90" s="31">
        <v>6903.1008490486738</v>
      </c>
      <c r="AM90" s="31">
        <v>7385.8856345885633</v>
      </c>
      <c r="AN90" s="31">
        <v>8048.9700289061311</v>
      </c>
      <c r="AO90" s="31">
        <v>8557.2671638936699</v>
      </c>
      <c r="AP90" s="31">
        <v>8857.8924612483333</v>
      </c>
      <c r="AQ90" s="31">
        <v>8844.1693725891855</v>
      </c>
      <c r="AR90" s="31">
        <v>9229.308279921519</v>
      </c>
      <c r="AS90" s="31">
        <v>9715.6009052528425</v>
      </c>
      <c r="AT90" s="31">
        <v>10327.968205110243</v>
      </c>
      <c r="AU90" s="31">
        <v>10110.305319923245</v>
      </c>
      <c r="AV90" s="31">
        <v>11926.909516542724</v>
      </c>
      <c r="AW90" s="31">
        <v>12939.226425242476</v>
      </c>
      <c r="AX90" s="31">
        <v>13223.786935079399</v>
      </c>
      <c r="AY90" s="31">
        <v>13080.08693987884</v>
      </c>
      <c r="AZ90" s="31">
        <v>12707.878274792902</v>
      </c>
      <c r="BA90" s="31">
        <v>12541.574504747568</v>
      </c>
      <c r="BB90" s="31">
        <v>12281.129929061144</v>
      </c>
      <c r="BC90" s="31">
        <v>12644.461752838739</v>
      </c>
      <c r="BD90" s="31">
        <v>13175.729707686845</v>
      </c>
      <c r="BE90" s="31">
        <v>14017.01866046449</v>
      </c>
      <c r="BF90" s="31">
        <v>14193.109357323106</v>
      </c>
      <c r="BG90" s="31">
        <v>14177.71761569611</v>
      </c>
      <c r="BH90" s="31">
        <v>15564.411537446595</v>
      </c>
      <c r="BI90" s="31">
        <v>15737.271037522662</v>
      </c>
      <c r="BJ90" s="31">
        <v>16420.915529453363</v>
      </c>
      <c r="BK90" s="31">
        <v>16651.098460696128</v>
      </c>
      <c r="BL90" s="31">
        <v>17408.903870333186</v>
      </c>
      <c r="BM90" s="31">
        <v>17810.076936247679</v>
      </c>
      <c r="BN90" s="31">
        <v>17688.10785392252</v>
      </c>
      <c r="BO90" s="31">
        <v>17431.083799070591</v>
      </c>
      <c r="BP90" s="31">
        <v>16677.2123431574</v>
      </c>
      <c r="BQ90" s="31">
        <v>13831.070669282115</v>
      </c>
      <c r="BR90" s="31">
        <v>13203.777480937424</v>
      </c>
      <c r="BS90" s="31">
        <v>12485.172638424367</v>
      </c>
      <c r="BT90" s="31">
        <v>11822.944803208184</v>
      </c>
      <c r="BU90" s="31">
        <v>11256.773433150285</v>
      </c>
      <c r="BV90" s="31">
        <v>10677.519019198444</v>
      </c>
      <c r="BW90" s="31">
        <v>10342.375376190555</v>
      </c>
    </row>
    <row r="91" spans="2:75" s="15" customFormat="1" x14ac:dyDescent="0.2">
      <c r="B91" s="43" t="s">
        <v>243</v>
      </c>
      <c r="AH91" s="31">
        <v>7506.1446823989454</v>
      </c>
      <c r="AI91" s="31">
        <v>6929.8351455629609</v>
      </c>
      <c r="AJ91" s="31">
        <v>7868.041616068791</v>
      </c>
      <c r="AK91" s="31">
        <v>11456.794376476924</v>
      </c>
      <c r="AL91" s="31">
        <v>15689.643847899797</v>
      </c>
      <c r="AM91" s="31">
        <v>18423.742087758823</v>
      </c>
      <c r="AN91" s="31">
        <v>19795.766519600387</v>
      </c>
      <c r="AO91" s="31">
        <v>21221.535666475425</v>
      </c>
      <c r="AP91" s="31">
        <v>22001.861919874889</v>
      </c>
      <c r="AQ91" s="31">
        <v>20834.750206376535</v>
      </c>
      <c r="AR91" s="31">
        <v>18034.611397972534</v>
      </c>
      <c r="AS91" s="31">
        <v>17430.728839338448</v>
      </c>
      <c r="AT91" s="31">
        <v>19311.090529412792</v>
      </c>
      <c r="AU91" s="31">
        <v>23648.829036033134</v>
      </c>
      <c r="AV91" s="31">
        <v>29518.849127131365</v>
      </c>
      <c r="AW91" s="31">
        <v>32732.030539110729</v>
      </c>
      <c r="AX91" s="31">
        <v>34350.836834644382</v>
      </c>
      <c r="AY91" s="31">
        <v>35450.335804645169</v>
      </c>
      <c r="AZ91" s="31">
        <v>34697.867254580422</v>
      </c>
      <c r="BA91" s="31">
        <v>32957.906472068134</v>
      </c>
      <c r="BB91" s="31">
        <v>31871.521322764824</v>
      </c>
      <c r="BC91" s="31">
        <v>30365.409864335797</v>
      </c>
      <c r="BD91" s="31">
        <v>27324.784062392715</v>
      </c>
      <c r="BE91" s="31">
        <v>27537.517620720428</v>
      </c>
      <c r="BF91" s="31">
        <v>28031.434846488679</v>
      </c>
      <c r="BG91" s="31">
        <v>28517.909681249625</v>
      </c>
      <c r="BH91" s="31">
        <v>27910.929731704386</v>
      </c>
      <c r="BI91" s="31">
        <v>27330.617264240685</v>
      </c>
      <c r="BJ91" s="31">
        <v>27446.378792763313</v>
      </c>
      <c r="BK91" s="31">
        <v>27689.742342479669</v>
      </c>
      <c r="BL91" s="31">
        <v>28133.330374714256</v>
      </c>
      <c r="BM91" s="31">
        <v>32786.277779308366</v>
      </c>
      <c r="BN91" s="31">
        <v>33621.63694597983</v>
      </c>
      <c r="BO91" s="31">
        <v>34651.685823047796</v>
      </c>
      <c r="BP91" s="31">
        <v>36083.014923755254</v>
      </c>
      <c r="BQ91" s="31">
        <v>32678.267400619421</v>
      </c>
      <c r="BR91" s="31">
        <v>32274.695036982423</v>
      </c>
      <c r="BS91" s="31">
        <v>31899.241044288323</v>
      </c>
      <c r="BT91" s="31">
        <v>31908.162758273382</v>
      </c>
      <c r="BU91" s="31">
        <v>32255.286720661785</v>
      </c>
      <c r="BV91" s="31">
        <v>32971.728213666203</v>
      </c>
      <c r="BW91" s="31">
        <v>33423.050908858844</v>
      </c>
    </row>
    <row r="92" spans="2:75" s="38" customFormat="1" x14ac:dyDescent="0.2">
      <c r="B92" s="49" t="s">
        <v>267</v>
      </c>
      <c r="AH92" s="39">
        <v>12465.479016050562</v>
      </c>
      <c r="AI92" s="39">
        <v>11668.794575002923</v>
      </c>
      <c r="AJ92" s="39">
        <v>12801.444090715153</v>
      </c>
      <c r="AK92" s="39">
        <v>17842.790822888939</v>
      </c>
      <c r="AL92" s="39">
        <v>22592.74469694847</v>
      </c>
      <c r="AM92" s="39">
        <v>25809.627722347388</v>
      </c>
      <c r="AN92" s="39">
        <v>27844.736548506517</v>
      </c>
      <c r="AO92" s="39">
        <v>29778.802830369095</v>
      </c>
      <c r="AP92" s="39">
        <v>30859.754381123224</v>
      </c>
      <c r="AQ92" s="39">
        <v>29678.919578965721</v>
      </c>
      <c r="AR92" s="39">
        <v>27263.919677894053</v>
      </c>
      <c r="AS92" s="39">
        <v>27146.32974459129</v>
      </c>
      <c r="AT92" s="39">
        <v>29639.058734523034</v>
      </c>
      <c r="AU92" s="39">
        <v>33759.134355956383</v>
      </c>
      <c r="AV92" s="39">
        <v>41445.758643674097</v>
      </c>
      <c r="AW92" s="39">
        <v>45671.256964353204</v>
      </c>
      <c r="AX92" s="39">
        <v>47574.623769723781</v>
      </c>
      <c r="AY92" s="39">
        <v>48530.422744524003</v>
      </c>
      <c r="AZ92" s="39">
        <v>47405.745529373322</v>
      </c>
      <c r="BA92" s="39">
        <v>45499.480976815707</v>
      </c>
      <c r="BB92" s="39">
        <v>44152.65125182597</v>
      </c>
      <c r="BC92" s="39">
        <v>43009.871617174533</v>
      </c>
      <c r="BD92" s="39">
        <v>40500.51377007956</v>
      </c>
      <c r="BE92" s="39">
        <v>41554.536281184919</v>
      </c>
      <c r="BF92" s="39">
        <v>42224.544203811784</v>
      </c>
      <c r="BG92" s="39">
        <v>42695.627296945735</v>
      </c>
      <c r="BH92" s="39">
        <v>43475.341269150988</v>
      </c>
      <c r="BI92" s="39">
        <v>43067.888301763349</v>
      </c>
      <c r="BJ92" s="39">
        <v>43867.294322216672</v>
      </c>
      <c r="BK92" s="39">
        <v>44340.840803175801</v>
      </c>
      <c r="BL92" s="39">
        <v>45542.234245047446</v>
      </c>
      <c r="BM92" s="39">
        <v>50596.354715556045</v>
      </c>
      <c r="BN92" s="39">
        <v>51309.744799902342</v>
      </c>
      <c r="BO92" s="39">
        <v>52082.769622118387</v>
      </c>
      <c r="BP92" s="39">
        <v>52760.227266912654</v>
      </c>
      <c r="BQ92" s="39">
        <v>46509.338069901532</v>
      </c>
      <c r="BR92" s="39">
        <v>45478.472517919843</v>
      </c>
      <c r="BS92" s="39">
        <v>44384.413682712686</v>
      </c>
      <c r="BT92" s="39">
        <v>43731.107561481564</v>
      </c>
      <c r="BU92" s="39">
        <v>43512.060153812068</v>
      </c>
      <c r="BV92" s="39">
        <v>43649.247232864647</v>
      </c>
      <c r="BW92" s="39">
        <v>43765.426285049405</v>
      </c>
    </row>
    <row r="93" spans="2:75" s="15" customFormat="1" ht="26.1" customHeight="1" x14ac:dyDescent="0.2">
      <c r="B93" s="38" t="s">
        <v>276</v>
      </c>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218"/>
      <c r="BI93" s="31"/>
      <c r="BJ93" s="31"/>
      <c r="BK93" s="31"/>
      <c r="BL93" s="218" t="s">
        <v>95</v>
      </c>
      <c r="BM93" s="31"/>
      <c r="BN93" s="31"/>
      <c r="BO93" s="31"/>
      <c r="BP93" s="31"/>
      <c r="BQ93" s="31"/>
      <c r="BR93" s="31"/>
      <c r="BS93" s="31"/>
      <c r="BT93" s="31"/>
      <c r="BU93" s="31"/>
      <c r="BV93" s="31"/>
      <c r="BW93" s="31"/>
    </row>
    <row r="94" spans="2:75" s="15" customFormat="1" x14ac:dyDescent="0.2">
      <c r="B94" s="43" t="s">
        <v>273</v>
      </c>
      <c r="AH94" s="31">
        <v>4070.898567479222</v>
      </c>
      <c r="AI94" s="31">
        <v>3832.9193115072262</v>
      </c>
      <c r="AJ94" s="31">
        <v>3896.1795326296578</v>
      </c>
      <c r="AK94" s="31">
        <v>4993.6511341472496</v>
      </c>
      <c r="AL94" s="31">
        <v>5283.0836742204992</v>
      </c>
      <c r="AM94" s="31">
        <v>5509.0647953134521</v>
      </c>
      <c r="AN94" s="31">
        <v>5900.5326470630289</v>
      </c>
      <c r="AO94" s="31">
        <v>6093.0658006013655</v>
      </c>
      <c r="AP94" s="31">
        <v>6028.919284995909</v>
      </c>
      <c r="AQ94" s="31">
        <v>5779.531613160344</v>
      </c>
      <c r="AR94" s="31">
        <v>6156.9252387789902</v>
      </c>
      <c r="AS94" s="31">
        <v>6172.6232817709479</v>
      </c>
      <c r="AT94" s="31">
        <v>6400.1356948642724</v>
      </c>
      <c r="AU94" s="31">
        <v>6760.5068047946688</v>
      </c>
      <c r="AV94" s="31">
        <v>8128.0762759016579</v>
      </c>
      <c r="AW94" s="31">
        <v>8643.0504908731345</v>
      </c>
      <c r="AX94" s="31">
        <v>8913.0889060145328</v>
      </c>
      <c r="AY94" s="31">
        <v>9171.166391255716</v>
      </c>
      <c r="AZ94" s="31">
        <v>9003.7705458914807</v>
      </c>
      <c r="BA94" s="31">
        <v>9012.856645801241</v>
      </c>
      <c r="BB94" s="31">
        <v>8909.6517157720937</v>
      </c>
      <c r="BC94" s="31">
        <v>9347.6230138894625</v>
      </c>
      <c r="BD94" s="31">
        <v>9899.2211942141439</v>
      </c>
      <c r="BE94" s="31">
        <v>10645.034180265802</v>
      </c>
      <c r="BF94" s="31">
        <v>11383.491428740024</v>
      </c>
      <c r="BG94" s="31">
        <v>11712.346996364342</v>
      </c>
      <c r="BH94" s="73">
        <v>13259.514701551656</v>
      </c>
      <c r="BI94" s="33">
        <v>13476.903568554128</v>
      </c>
      <c r="BJ94" s="33">
        <v>14028.339351900157</v>
      </c>
      <c r="BK94" s="33">
        <v>14277.104991025095</v>
      </c>
      <c r="BL94" s="73">
        <v>14257.961126795439</v>
      </c>
      <c r="BM94" s="33">
        <v>14636.448577889403</v>
      </c>
      <c r="BN94" s="33">
        <v>14479.097762179903</v>
      </c>
      <c r="BO94" s="33">
        <v>14267.236834676156</v>
      </c>
      <c r="BP94" s="33">
        <v>13708.066920742123</v>
      </c>
      <c r="BQ94" s="33">
        <v>13171.400583057464</v>
      </c>
      <c r="BR94" s="33">
        <v>12626.361730172541</v>
      </c>
      <c r="BS94" s="33">
        <v>11991.513063596922</v>
      </c>
      <c r="BT94" s="33">
        <v>11464.559539950547</v>
      </c>
      <c r="BU94" s="33">
        <v>11065.102428206947</v>
      </c>
      <c r="BV94" s="33">
        <v>10645.302082862769</v>
      </c>
      <c r="BW94" s="33">
        <v>10342.375376190552</v>
      </c>
    </row>
    <row r="95" spans="2:75" s="15" customFormat="1" x14ac:dyDescent="0.2">
      <c r="B95" s="43" t="s">
        <v>262</v>
      </c>
      <c r="AH95" s="31">
        <v>805.65350001076388</v>
      </c>
      <c r="AI95" s="31">
        <v>761.71667676433879</v>
      </c>
      <c r="AJ95" s="31">
        <v>773.40540428576764</v>
      </c>
      <c r="AK95" s="31">
        <v>910.74447927562028</v>
      </c>
      <c r="AL95" s="31">
        <v>1108.2891281872298</v>
      </c>
      <c r="AM95" s="31">
        <v>1210.0158083839963</v>
      </c>
      <c r="AN95" s="31">
        <v>1271.0236256477049</v>
      </c>
      <c r="AO95" s="31">
        <v>1360.6064734200791</v>
      </c>
      <c r="AP95" s="31">
        <v>1511.6075191385398</v>
      </c>
      <c r="AQ95" s="31">
        <v>1465.5231930927773</v>
      </c>
      <c r="AR95" s="31">
        <v>1560.8138172039055</v>
      </c>
      <c r="AS95" s="31">
        <v>1711.3129236178784</v>
      </c>
      <c r="AT95" s="31">
        <v>2033.3360760264893</v>
      </c>
      <c r="AU95" s="31">
        <v>2442.8313164009592</v>
      </c>
      <c r="AV95" s="31">
        <v>3247.6376806774165</v>
      </c>
      <c r="AW95" s="31">
        <v>4060.8653522745863</v>
      </c>
      <c r="AX95" s="31">
        <v>5096.1846057240919</v>
      </c>
      <c r="AY95" s="31">
        <v>5901.4234568012562</v>
      </c>
      <c r="AZ95" s="31">
        <v>6305.3185513358685</v>
      </c>
      <c r="BA95" s="31">
        <v>6615.1428688300512</v>
      </c>
      <c r="BB95" s="31">
        <v>6982.7985537354161</v>
      </c>
      <c r="BC95" s="31">
        <v>7343.5628570226327</v>
      </c>
      <c r="BD95" s="31">
        <v>7702.8660935152338</v>
      </c>
      <c r="BE95" s="31">
        <v>8236.8885823894307</v>
      </c>
      <c r="BF95" s="31">
        <v>8965.2570505558306</v>
      </c>
      <c r="BG95" s="31">
        <v>9081.2024599075885</v>
      </c>
      <c r="BH95" s="73">
        <v>9019.4013353958053</v>
      </c>
      <c r="BI95" s="33">
        <v>9102.4207732667746</v>
      </c>
      <c r="BJ95" s="33">
        <v>9385.9445189953312</v>
      </c>
      <c r="BK95" s="33">
        <v>10021.298622889628</v>
      </c>
      <c r="BL95" s="73">
        <v>10496.863973857986</v>
      </c>
      <c r="BM95" s="33">
        <v>11563.148741451341</v>
      </c>
      <c r="BN95" s="33">
        <v>11899.341520238415</v>
      </c>
      <c r="BO95" s="33">
        <v>12481.722316513904</v>
      </c>
      <c r="BP95" s="33">
        <v>13447.260446512279</v>
      </c>
      <c r="BQ95" s="33">
        <v>14325.743739503749</v>
      </c>
      <c r="BR95" s="33">
        <v>15599.215960975396</v>
      </c>
      <c r="BS95" s="33">
        <v>15996.986460386475</v>
      </c>
      <c r="BT95" s="33">
        <v>15983.318872085321</v>
      </c>
      <c r="BU95" s="33">
        <v>15864.198267955713</v>
      </c>
      <c r="BV95" s="33">
        <v>15984.385793092903</v>
      </c>
      <c r="BW95" s="33">
        <v>16309.841969306284</v>
      </c>
    </row>
    <row r="96" spans="2:75" s="15" customFormat="1" x14ac:dyDescent="0.2">
      <c r="B96" s="43" t="s">
        <v>263</v>
      </c>
      <c r="AH96" s="31">
        <v>1481.4862849993983</v>
      </c>
      <c r="AI96" s="31">
        <v>1374.8303295713226</v>
      </c>
      <c r="AJ96" s="31">
        <v>1434.3976432396951</v>
      </c>
      <c r="AK96" s="31">
        <v>1989.5278612956665</v>
      </c>
      <c r="AL96" s="31">
        <v>2579.9277896140065</v>
      </c>
      <c r="AM96" s="31">
        <v>3072.6524221125101</v>
      </c>
      <c r="AN96" s="31">
        <v>3290.5805052273663</v>
      </c>
      <c r="AO96" s="31">
        <v>3640.5793333596239</v>
      </c>
      <c r="AP96" s="31">
        <v>3891.4149433200278</v>
      </c>
      <c r="AQ96" s="31">
        <v>3848.5341867112243</v>
      </c>
      <c r="AR96" s="31">
        <v>3289.8213410971225</v>
      </c>
      <c r="AS96" s="31">
        <v>3361.1914582377372</v>
      </c>
      <c r="AT96" s="31">
        <v>3921.3742231895535</v>
      </c>
      <c r="AU96" s="31">
        <v>4910.2523633886949</v>
      </c>
      <c r="AV96" s="31">
        <v>5892.4175932037451</v>
      </c>
      <c r="AW96" s="31">
        <v>6484.4675709904704</v>
      </c>
      <c r="AX96" s="31">
        <v>7392.2306805194412</v>
      </c>
      <c r="AY96" s="31">
        <v>7783.4133838448961</v>
      </c>
      <c r="AZ96" s="31">
        <v>7769.7124038368584</v>
      </c>
      <c r="BA96" s="31">
        <v>7401.438036619189</v>
      </c>
      <c r="BB96" s="31">
        <v>7131.6176038733902</v>
      </c>
      <c r="BC96" s="31">
        <v>6947.3688907407632</v>
      </c>
      <c r="BD96" s="31">
        <v>6635.0252991236421</v>
      </c>
      <c r="BE96" s="31">
        <v>6517.5226784006918</v>
      </c>
      <c r="BF96" s="31">
        <v>6466.9506447110098</v>
      </c>
      <c r="BG96" s="31">
        <v>6715.4062182529851</v>
      </c>
      <c r="BH96" s="73">
        <v>6867.6877448343948</v>
      </c>
      <c r="BI96" s="33">
        <v>6902.0197338678981</v>
      </c>
      <c r="BJ96" s="33">
        <v>6916.139276445123</v>
      </c>
      <c r="BK96" s="33">
        <v>7047.6906796422281</v>
      </c>
      <c r="BL96" s="73">
        <v>6123.5437394381079</v>
      </c>
      <c r="BM96" s="33">
        <v>6387.2056740077605</v>
      </c>
      <c r="BN96" s="33">
        <v>5965.0585146277999</v>
      </c>
      <c r="BO96" s="33">
        <v>5403.719607171216</v>
      </c>
      <c r="BP96" s="33">
        <v>4944.3667289554905</v>
      </c>
      <c r="BQ96" s="33">
        <v>4414.6116590738875</v>
      </c>
      <c r="BR96" s="33">
        <v>4097.5718785508907</v>
      </c>
      <c r="BS96" s="33">
        <v>4043.5786753055449</v>
      </c>
      <c r="BT96" s="33">
        <v>4014.5091792739722</v>
      </c>
      <c r="BU96" s="33">
        <v>4011.8149821787647</v>
      </c>
      <c r="BV96" s="33">
        <v>4059.8709102442617</v>
      </c>
      <c r="BW96" s="33">
        <v>4063.9954488909498</v>
      </c>
    </row>
    <row r="97" spans="1:75" s="15" customFormat="1" x14ac:dyDescent="0.2">
      <c r="B97" s="43" t="s">
        <v>264</v>
      </c>
      <c r="AH97" s="31">
        <v>2728.7264153091587</v>
      </c>
      <c r="AI97" s="31">
        <v>2432.6208763198124</v>
      </c>
      <c r="AJ97" s="31">
        <v>3005.8546069332442</v>
      </c>
      <c r="AK97" s="31">
        <v>5028.2968388103191</v>
      </c>
      <c r="AL97" s="31">
        <v>7719.8080903807586</v>
      </c>
      <c r="AM97" s="31">
        <v>9319.0558325758902</v>
      </c>
      <c r="AN97" s="31">
        <v>10019.377380576116</v>
      </c>
      <c r="AO97" s="31">
        <v>10677.843307936071</v>
      </c>
      <c r="AP97" s="31">
        <v>10674.025891802528</v>
      </c>
      <c r="AQ97" s="31">
        <v>9483.0883886730171</v>
      </c>
      <c r="AR97" s="31">
        <v>7158.1750453106615</v>
      </c>
      <c r="AS97" s="31">
        <v>6048.704484530992</v>
      </c>
      <c r="AT97" s="31">
        <v>6354.1355958683735</v>
      </c>
      <c r="AU97" s="31">
        <v>8563.5906056767926</v>
      </c>
      <c r="AV97" s="31">
        <v>11040.836866681939</v>
      </c>
      <c r="AW97" s="31">
        <v>11702.925876239662</v>
      </c>
      <c r="AX97" s="31">
        <v>10729.827289176374</v>
      </c>
      <c r="AY97" s="31">
        <v>9997.215407918331</v>
      </c>
      <c r="AZ97" s="31">
        <v>8685.7547639132299</v>
      </c>
      <c r="BA97" s="31">
        <v>6970.4040646934045</v>
      </c>
      <c r="BB97" s="31">
        <v>5985.7191598430836</v>
      </c>
      <c r="BC97" s="31">
        <v>5267.5531852178847</v>
      </c>
      <c r="BD97" s="31">
        <v>4445.4958870725959</v>
      </c>
      <c r="BE97" s="31">
        <v>3884.7084993353901</v>
      </c>
      <c r="BF97" s="31">
        <v>3806.8053590520212</v>
      </c>
      <c r="BG97" s="31">
        <v>3579.4745950572606</v>
      </c>
      <c r="BH97" s="73">
        <v>3408.6749887795122</v>
      </c>
      <c r="BI97" s="33">
        <v>3631.0052910673539</v>
      </c>
      <c r="BJ97" s="33">
        <v>3814.2834720940623</v>
      </c>
      <c r="BK97" s="33">
        <v>3634.4416675526668</v>
      </c>
      <c r="BL97" s="73">
        <v>4272.851179678195</v>
      </c>
      <c r="BM97" s="33">
        <v>6980.0600439618811</v>
      </c>
      <c r="BN97" s="33">
        <v>7235.5204169712115</v>
      </c>
      <c r="BO97" s="33">
        <v>7996.2102335389</v>
      </c>
      <c r="BP97" s="33">
        <v>8453.6194440632389</v>
      </c>
      <c r="BQ97" s="33">
        <v>7185.1977477399532</v>
      </c>
      <c r="BR97" s="33">
        <v>5207.8477535883812</v>
      </c>
      <c r="BS97" s="33">
        <v>4297.3531784512925</v>
      </c>
      <c r="BT97" s="33">
        <v>4131.8770335081272</v>
      </c>
      <c r="BU97" s="33">
        <v>4225.2745605951459</v>
      </c>
      <c r="BV97" s="33">
        <v>4323.7590977292066</v>
      </c>
      <c r="BW97" s="33">
        <v>4362.8540525591616</v>
      </c>
    </row>
    <row r="98" spans="1:75" s="15" customFormat="1" x14ac:dyDescent="0.2">
      <c r="B98" s="43" t="s">
        <v>265</v>
      </c>
      <c r="AH98" s="31">
        <v>148.86666470181765</v>
      </c>
      <c r="AI98" s="31">
        <v>154.70949943253018</v>
      </c>
      <c r="AJ98" s="31">
        <v>165.74277272955808</v>
      </c>
      <c r="AK98" s="31">
        <v>217.23086094633481</v>
      </c>
      <c r="AL98" s="31">
        <v>275.66131424670795</v>
      </c>
      <c r="AM98" s="31">
        <v>340.08691485414789</v>
      </c>
      <c r="AN98" s="31">
        <v>389.07365844252621</v>
      </c>
      <c r="AO98" s="31">
        <v>388.86627365726065</v>
      </c>
      <c r="AP98" s="31">
        <v>458.99682560134306</v>
      </c>
      <c r="AQ98" s="31">
        <v>573.22568318012463</v>
      </c>
      <c r="AR98" s="31">
        <v>856.27529731937261</v>
      </c>
      <c r="AS98" s="31">
        <v>878.90017868469249</v>
      </c>
      <c r="AT98" s="31">
        <v>1150.8268197186467</v>
      </c>
      <c r="AU98" s="31">
        <v>1442.6482233173845</v>
      </c>
      <c r="AV98" s="31">
        <v>1386.9871283104092</v>
      </c>
      <c r="AW98" s="31">
        <v>1657.1784457621964</v>
      </c>
      <c r="AX98" s="31">
        <v>1976.9596875563245</v>
      </c>
      <c r="AY98" s="31">
        <v>2322.572390461421</v>
      </c>
      <c r="AZ98" s="31">
        <v>2356.1045203169897</v>
      </c>
      <c r="BA98" s="31">
        <v>2342.0275943077941</v>
      </c>
      <c r="BB98" s="31">
        <v>2131.9920886714526</v>
      </c>
      <c r="BC98" s="31">
        <v>1728.5838086121471</v>
      </c>
      <c r="BD98" s="31">
        <v>1598.6949986944283</v>
      </c>
      <c r="BE98" s="31">
        <v>1594.9141871966676</v>
      </c>
      <c r="BF98" s="31">
        <v>1607.6852558551195</v>
      </c>
      <c r="BG98" s="31">
        <v>1804.1552676943604</v>
      </c>
      <c r="BH98" s="73">
        <v>2124.3901183588391</v>
      </c>
      <c r="BI98" s="33">
        <v>2200.3839517062611</v>
      </c>
      <c r="BJ98" s="33">
        <v>2555.2827318844738</v>
      </c>
      <c r="BK98" s="33">
        <v>2674.0539520735288</v>
      </c>
      <c r="BL98" s="73">
        <v>3952.3117778357914</v>
      </c>
      <c r="BM98" s="33">
        <v>4880.4516067680643</v>
      </c>
      <c r="BN98" s="33">
        <v>5765.1481716671224</v>
      </c>
      <c r="BO98" s="33">
        <v>6272.0104260104363</v>
      </c>
      <c r="BP98" s="33">
        <v>6809.2347024708424</v>
      </c>
      <c r="BQ98" s="33">
        <v>7229.0768302948691</v>
      </c>
      <c r="BR98" s="33">
        <v>7698.1071089978586</v>
      </c>
      <c r="BS98" s="33">
        <v>7985.3088102407719</v>
      </c>
      <c r="BT98" s="33">
        <v>8166.2269830013129</v>
      </c>
      <c r="BU98" s="33">
        <v>8345.9489340633136</v>
      </c>
      <c r="BV98" s="33">
        <v>8472.1157350801368</v>
      </c>
      <c r="BW98" s="33">
        <v>8448.6391958045515</v>
      </c>
    </row>
    <row r="99" spans="1:75" s="15" customFormat="1" ht="26.25" customHeight="1" x14ac:dyDescent="0.2">
      <c r="B99" s="43" t="s">
        <v>274</v>
      </c>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73"/>
      <c r="BI99" s="33"/>
      <c r="BJ99" s="33"/>
      <c r="BK99" s="33"/>
      <c r="BL99" s="73"/>
      <c r="BM99" s="33"/>
      <c r="BN99" s="33"/>
      <c r="BO99" s="33"/>
      <c r="BP99" s="33"/>
      <c r="BQ99" s="33"/>
      <c r="BR99" s="33"/>
      <c r="BS99" s="33"/>
      <c r="BT99" s="33"/>
      <c r="BU99" s="33"/>
      <c r="BV99" s="33"/>
      <c r="BW99" s="33"/>
    </row>
    <row r="100" spans="1:75" s="15" customFormat="1" x14ac:dyDescent="0.2">
      <c r="B100" s="43" t="s">
        <v>275</v>
      </c>
      <c r="AH100" s="31">
        <v>0</v>
      </c>
      <c r="AI100" s="31">
        <v>0</v>
      </c>
      <c r="AJ100" s="31">
        <v>0</v>
      </c>
      <c r="AK100" s="31">
        <v>0</v>
      </c>
      <c r="AL100" s="31">
        <v>0</v>
      </c>
      <c r="AM100" s="31">
        <v>0</v>
      </c>
      <c r="AN100" s="31">
        <v>0</v>
      </c>
      <c r="AO100" s="31">
        <v>0</v>
      </c>
      <c r="AP100" s="31">
        <v>0</v>
      </c>
      <c r="AQ100" s="31">
        <v>0</v>
      </c>
      <c r="AR100" s="31">
        <v>0</v>
      </c>
      <c r="AS100" s="31">
        <v>0</v>
      </c>
      <c r="AT100" s="31">
        <v>0</v>
      </c>
      <c r="AU100" s="31">
        <v>0</v>
      </c>
      <c r="AV100" s="31">
        <v>0</v>
      </c>
      <c r="AW100" s="31">
        <v>0</v>
      </c>
      <c r="AX100" s="31">
        <v>0</v>
      </c>
      <c r="AY100" s="31">
        <v>0</v>
      </c>
      <c r="AZ100" s="31">
        <v>0</v>
      </c>
      <c r="BA100" s="31">
        <v>0</v>
      </c>
      <c r="BB100" s="31">
        <v>0</v>
      </c>
      <c r="BC100" s="31">
        <v>0</v>
      </c>
      <c r="BD100" s="31">
        <v>0</v>
      </c>
      <c r="BE100" s="31">
        <v>0</v>
      </c>
      <c r="BF100" s="31">
        <v>0</v>
      </c>
      <c r="BG100" s="31">
        <v>0</v>
      </c>
      <c r="BH100" s="73">
        <v>0</v>
      </c>
      <c r="BI100" s="33">
        <v>0</v>
      </c>
      <c r="BJ100" s="33">
        <v>0</v>
      </c>
      <c r="BK100" s="33">
        <v>0</v>
      </c>
      <c r="BL100" s="73">
        <v>0</v>
      </c>
      <c r="BM100" s="33">
        <v>0</v>
      </c>
      <c r="BN100" s="33">
        <v>0</v>
      </c>
      <c r="BO100" s="33">
        <v>0</v>
      </c>
      <c r="BP100" s="33">
        <v>0</v>
      </c>
      <c r="BQ100" s="33">
        <v>0</v>
      </c>
      <c r="BR100" s="33">
        <v>0</v>
      </c>
      <c r="BS100" s="33">
        <v>-16.349853858872031</v>
      </c>
      <c r="BT100" s="33">
        <v>-95.808000835784497</v>
      </c>
      <c r="BU100" s="33">
        <v>-52.084728069491518</v>
      </c>
      <c r="BV100" s="33">
        <v>123.08090735260929</v>
      </c>
      <c r="BW100" s="33">
        <v>206.00440603250783</v>
      </c>
    </row>
    <row r="101" spans="1:75" s="15" customFormat="1" ht="26.1" customHeight="1" x14ac:dyDescent="0.2">
      <c r="B101" s="43" t="s">
        <v>266</v>
      </c>
      <c r="AH101" s="31">
        <v>4946.3549469323279</v>
      </c>
      <c r="AI101" s="31">
        <v>4695.1474351910365</v>
      </c>
      <c r="AJ101" s="31">
        <v>4870.9836518820975</v>
      </c>
      <c r="AK101" s="31">
        <v>6321.2006827484574</v>
      </c>
      <c r="AL101" s="31">
        <v>6800.2268839373028</v>
      </c>
      <c r="AM101" s="31">
        <v>7147.7081311402935</v>
      </c>
      <c r="AN101" s="31">
        <v>7624.4577360002031</v>
      </c>
      <c r="AO101" s="31">
        <v>7871.575375054751</v>
      </c>
      <c r="AP101" s="31">
        <v>7915.7499065591883</v>
      </c>
      <c r="AQ101" s="31">
        <v>7639.7774905208944</v>
      </c>
      <c r="AR101" s="31">
        <v>7739.368726352568</v>
      </c>
      <c r="AS101" s="31">
        <v>7980.6230675486413</v>
      </c>
      <c r="AT101" s="31">
        <v>8472.7788233558931</v>
      </c>
      <c r="AU101" s="31">
        <v>7889.7680646371882</v>
      </c>
      <c r="AV101" s="31">
        <v>9317.8075246313128</v>
      </c>
      <c r="AW101" s="31">
        <v>10152.688347026304</v>
      </c>
      <c r="AX101" s="31">
        <v>10455.433564059133</v>
      </c>
      <c r="AY101" s="31">
        <v>10697.939341618603</v>
      </c>
      <c r="AZ101" s="31">
        <v>10532.943915980839</v>
      </c>
      <c r="BA101" s="31">
        <v>10579.790267648654</v>
      </c>
      <c r="BB101" s="31">
        <v>10516.64631093519</v>
      </c>
      <c r="BC101" s="31">
        <v>10993.205136008237</v>
      </c>
      <c r="BD101" s="31">
        <v>11598.575491876954</v>
      </c>
      <c r="BE101" s="31">
        <v>12482.522013143136</v>
      </c>
      <c r="BF101" s="31">
        <v>13281.865942773555</v>
      </c>
      <c r="BG101" s="31">
        <v>13809.059821907889</v>
      </c>
      <c r="BH101" s="31">
        <v>15564.411537446595</v>
      </c>
      <c r="BI101" s="31">
        <v>15737.271037522662</v>
      </c>
      <c r="BJ101" s="31">
        <v>16420.915529453363</v>
      </c>
      <c r="BK101" s="31">
        <v>16651.098460696128</v>
      </c>
      <c r="BL101" s="31">
        <v>14961.546987313275</v>
      </c>
      <c r="BM101" s="31">
        <v>17810.076936247679</v>
      </c>
      <c r="BN101" s="31">
        <v>17688.10785392252</v>
      </c>
      <c r="BO101" s="31">
        <v>17431.083799070591</v>
      </c>
      <c r="BP101" s="31">
        <v>16677.2123431574</v>
      </c>
      <c r="BQ101" s="31">
        <v>13831.070669282115</v>
      </c>
      <c r="BR101" s="31">
        <v>13203.777480937424</v>
      </c>
      <c r="BS101" s="31">
        <v>12485.172638424367</v>
      </c>
      <c r="BT101" s="31">
        <v>11822.944803208184</v>
      </c>
      <c r="BU101" s="31">
        <v>11256.773433150285</v>
      </c>
      <c r="BV101" s="31">
        <v>10677.519019198444</v>
      </c>
      <c r="BW101" s="31">
        <v>10342.375376190555</v>
      </c>
    </row>
    <row r="102" spans="1:75" s="15" customFormat="1" x14ac:dyDescent="0.2">
      <c r="B102" s="43" t="s">
        <v>243</v>
      </c>
      <c r="AH102" s="31">
        <v>5164.7328650211384</v>
      </c>
      <c r="AI102" s="31">
        <v>4723.8773820880042</v>
      </c>
      <c r="AJ102" s="31">
        <v>5379.400427188265</v>
      </c>
      <c r="AK102" s="31">
        <v>8145.8000403279411</v>
      </c>
      <c r="AL102" s="31">
        <v>11683.686322428703</v>
      </c>
      <c r="AM102" s="31">
        <v>13941.810977926543</v>
      </c>
      <c r="AN102" s="31">
        <v>14970.055169893714</v>
      </c>
      <c r="AO102" s="31">
        <v>16067.895388373036</v>
      </c>
      <c r="AP102" s="31">
        <v>16536.045179862438</v>
      </c>
      <c r="AQ102" s="31">
        <v>15370.371451657145</v>
      </c>
      <c r="AR102" s="31">
        <v>12865.085500931064</v>
      </c>
      <c r="AS102" s="31">
        <v>12000.109045071302</v>
      </c>
      <c r="AT102" s="31">
        <v>13459.672714803064</v>
      </c>
      <c r="AU102" s="31">
        <v>17359.322508783833</v>
      </c>
      <c r="AV102" s="31">
        <v>21567.879268873508</v>
      </c>
      <c r="AW102" s="31">
        <v>23905.437245266912</v>
      </c>
      <c r="AX102" s="31">
        <v>25195.202262976232</v>
      </c>
      <c r="AY102" s="31">
        <v>26004.624639025904</v>
      </c>
      <c r="AZ102" s="31">
        <v>25116.890239402946</v>
      </c>
      <c r="BA102" s="31">
        <v>23329.012564450441</v>
      </c>
      <c r="BB102" s="31">
        <v>22232.127406123342</v>
      </c>
      <c r="BC102" s="31">
        <v>21287.06874159343</v>
      </c>
      <c r="BD102" s="31">
        <v>20382.082278405898</v>
      </c>
      <c r="BE102" s="31">
        <v>20234.033947322179</v>
      </c>
      <c r="BF102" s="31">
        <v>20846.698310173982</v>
      </c>
      <c r="BG102" s="31">
        <v>21180.238540912193</v>
      </c>
      <c r="BH102" s="31">
        <v>21420.154187368553</v>
      </c>
      <c r="BI102" s="31">
        <v>21835.829749908291</v>
      </c>
      <c r="BJ102" s="31">
        <v>22671.649999418991</v>
      </c>
      <c r="BK102" s="31">
        <v>23377.484922158052</v>
      </c>
      <c r="BL102" s="31">
        <v>24141.984810292251</v>
      </c>
      <c r="BM102" s="31">
        <v>29107.758044783794</v>
      </c>
      <c r="BN102" s="31">
        <v>30095.760504172511</v>
      </c>
      <c r="BO102" s="31">
        <v>31338.240431659808</v>
      </c>
      <c r="BP102" s="31">
        <v>32901.344491811949</v>
      </c>
      <c r="BQ102" s="31">
        <v>32494.959890387803</v>
      </c>
      <c r="BR102" s="31">
        <v>32025.326951347641</v>
      </c>
      <c r="BS102" s="31">
        <v>31813.217695697771</v>
      </c>
      <c r="BT102" s="31">
        <v>31841.738803775312</v>
      </c>
      <c r="BU102" s="31">
        <v>32203.481011780103</v>
      </c>
      <c r="BV102" s="31">
        <v>32930.995507163439</v>
      </c>
      <c r="BW102" s="31">
        <v>33391.335072593458</v>
      </c>
    </row>
    <row r="103" spans="1:75" s="38" customFormat="1" ht="13.5" thickBot="1" x14ac:dyDescent="0.25">
      <c r="A103" s="379"/>
      <c r="B103" s="380" t="s">
        <v>267</v>
      </c>
      <c r="C103" s="379"/>
      <c r="D103" s="379"/>
      <c r="E103" s="379"/>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379"/>
      <c r="AD103" s="379"/>
      <c r="AE103" s="379"/>
      <c r="AF103" s="379"/>
      <c r="AG103" s="379"/>
      <c r="AH103" s="381">
        <v>10111.087811953466</v>
      </c>
      <c r="AI103" s="381">
        <v>9419.0248172790416</v>
      </c>
      <c r="AJ103" s="381">
        <v>10250.384079070363</v>
      </c>
      <c r="AK103" s="381">
        <v>14467.000723076399</v>
      </c>
      <c r="AL103" s="381">
        <v>18483.913206366007</v>
      </c>
      <c r="AM103" s="381">
        <v>21089.519109066834</v>
      </c>
      <c r="AN103" s="381">
        <v>22594.51290589392</v>
      </c>
      <c r="AO103" s="381">
        <v>23939.470763427784</v>
      </c>
      <c r="AP103" s="381">
        <v>24451.795086421625</v>
      </c>
      <c r="AQ103" s="381">
        <v>23010.148942178039</v>
      </c>
      <c r="AR103" s="381">
        <v>20604.45422728363</v>
      </c>
      <c r="AS103" s="381">
        <v>19980.732112619942</v>
      </c>
      <c r="AT103" s="381">
        <v>21932.451538158955</v>
      </c>
      <c r="AU103" s="381">
        <v>25249.090573421021</v>
      </c>
      <c r="AV103" s="381">
        <v>30885.686793504821</v>
      </c>
      <c r="AW103" s="381">
        <v>34058.125592293218</v>
      </c>
      <c r="AX103" s="381">
        <v>35650.635827035367</v>
      </c>
      <c r="AY103" s="381">
        <v>36702.563980644503</v>
      </c>
      <c r="AZ103" s="381">
        <v>35649.834155383782</v>
      </c>
      <c r="BA103" s="381">
        <v>33908.802832099092</v>
      </c>
      <c r="BB103" s="381">
        <v>32748.773717058531</v>
      </c>
      <c r="BC103" s="381">
        <v>32280.273877601667</v>
      </c>
      <c r="BD103" s="381">
        <v>31980.657770282851</v>
      </c>
      <c r="BE103" s="381">
        <v>32716.555960465317</v>
      </c>
      <c r="BF103" s="381">
        <v>34128.564252947537</v>
      </c>
      <c r="BG103" s="381">
        <v>34989.298362820089</v>
      </c>
      <c r="BH103" s="381">
        <v>36984.565724815147</v>
      </c>
      <c r="BI103" s="381">
        <v>37573.100787430951</v>
      </c>
      <c r="BJ103" s="381">
        <v>39092.56552887235</v>
      </c>
      <c r="BK103" s="381">
        <v>40028.583382854173</v>
      </c>
      <c r="BL103" s="381">
        <v>39103.53179760553</v>
      </c>
      <c r="BM103" s="381">
        <v>46917.834981031476</v>
      </c>
      <c r="BN103" s="381">
        <v>47783.868358095031</v>
      </c>
      <c r="BO103" s="381">
        <v>48769.324230730395</v>
      </c>
      <c r="BP103" s="381">
        <v>49578.556834969349</v>
      </c>
      <c r="BQ103" s="381">
        <v>46326.030559669925</v>
      </c>
      <c r="BR103" s="381">
        <v>45229.104432285065</v>
      </c>
      <c r="BS103" s="381">
        <v>44298.390334122138</v>
      </c>
      <c r="BT103" s="381">
        <v>43664.683606983497</v>
      </c>
      <c r="BU103" s="381">
        <v>43460.25444493039</v>
      </c>
      <c r="BV103" s="381">
        <v>43608.514526361883</v>
      </c>
      <c r="BW103" s="381">
        <v>43733.710448784012</v>
      </c>
    </row>
    <row r="104" spans="1:75" ht="13.5" thickTop="1" x14ac:dyDescent="0.2">
      <c r="B104" s="85"/>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row>
    <row r="105" spans="1:75" x14ac:dyDescent="0.2">
      <c r="B105" s="87"/>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row>
    <row r="106" spans="1:75" x14ac:dyDescent="0.2">
      <c r="B106" s="85"/>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row>
    <row r="107" spans="1:75" x14ac:dyDescent="0.2">
      <c r="B107" s="85"/>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row>
    <row r="108" spans="1:75" x14ac:dyDescent="0.2">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row>
    <row r="111" spans="1:75" x14ac:dyDescent="0.2">
      <c r="BH111" s="88"/>
      <c r="BI111" s="88"/>
      <c r="BJ111" s="88"/>
      <c r="BK111" s="88"/>
      <c r="BL111" s="88"/>
      <c r="BM111" s="88"/>
      <c r="BN111" s="88"/>
      <c r="BO111" s="88"/>
      <c r="BP111" s="88"/>
      <c r="BQ111" s="88"/>
      <c r="BR111" s="88"/>
      <c r="BS111" s="88"/>
    </row>
  </sheetData>
  <mergeCells count="1">
    <mergeCell ref="B36:C36"/>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2"/>
  <sheetViews>
    <sheetView zoomScaleNormal="100" workbookViewId="0">
      <pane xSplit="3" ySplit="4" topLeftCell="BN5" activePane="bottomRight" state="frozen"/>
      <selection pane="topRight"/>
      <selection pane="bottomLeft"/>
      <selection pane="bottomRight"/>
    </sheetView>
  </sheetViews>
  <sheetFormatPr defaultColWidth="10.7109375" defaultRowHeight="12.75" x14ac:dyDescent="0.2"/>
  <cols>
    <col min="1" max="1" width="16" style="80" customWidth="1"/>
    <col min="2" max="2" width="75.7109375" style="80" customWidth="1"/>
    <col min="3" max="3" width="12.7109375" style="80" customWidth="1"/>
    <col min="4" max="16384" width="10.7109375" style="80"/>
  </cols>
  <sheetData>
    <row r="1" spans="1:75" s="174" customFormat="1" ht="13.5" thickBot="1" x14ac:dyDescent="0.25">
      <c r="B1" s="377" t="s">
        <v>20</v>
      </c>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row>
    <row r="2" spans="1:75" s="174" customFormat="1" ht="26.25" thickTop="1" x14ac:dyDescent="0.2">
      <c r="A2" s="176" t="s">
        <v>195</v>
      </c>
      <c r="B2" s="177" t="s">
        <v>395</v>
      </c>
      <c r="C2" s="178"/>
      <c r="D2" s="179" t="s">
        <v>21</v>
      </c>
      <c r="E2" s="179" t="s">
        <v>22</v>
      </c>
      <c r="F2" s="179" t="s">
        <v>23</v>
      </c>
      <c r="G2" s="179" t="s">
        <v>24</v>
      </c>
      <c r="H2" s="179" t="s">
        <v>25</v>
      </c>
      <c r="I2" s="179" t="s">
        <v>26</v>
      </c>
      <c r="J2" s="179" t="s">
        <v>27</v>
      </c>
      <c r="K2" s="179" t="s">
        <v>28</v>
      </c>
      <c r="L2" s="179" t="s">
        <v>29</v>
      </c>
      <c r="M2" s="179" t="s">
        <v>30</v>
      </c>
      <c r="N2" s="179" t="s">
        <v>31</v>
      </c>
      <c r="O2" s="179" t="s">
        <v>32</v>
      </c>
      <c r="P2" s="179" t="s">
        <v>33</v>
      </c>
      <c r="Q2" s="179" t="s">
        <v>34</v>
      </c>
      <c r="R2" s="179" t="s">
        <v>35</v>
      </c>
      <c r="S2" s="179" t="s">
        <v>36</v>
      </c>
      <c r="T2" s="179" t="s">
        <v>37</v>
      </c>
      <c r="U2" s="179" t="s">
        <v>38</v>
      </c>
      <c r="V2" s="179" t="s">
        <v>39</v>
      </c>
      <c r="W2" s="179" t="s">
        <v>40</v>
      </c>
      <c r="X2" s="179" t="s">
        <v>41</v>
      </c>
      <c r="Y2" s="179" t="s">
        <v>42</v>
      </c>
      <c r="Z2" s="179" t="s">
        <v>43</v>
      </c>
      <c r="AA2" s="179" t="s">
        <v>44</v>
      </c>
      <c r="AB2" s="179" t="s">
        <v>45</v>
      </c>
      <c r="AC2" s="179" t="s">
        <v>46</v>
      </c>
      <c r="AD2" s="179" t="s">
        <v>47</v>
      </c>
      <c r="AE2" s="179" t="s">
        <v>48</v>
      </c>
      <c r="AF2" s="179" t="s">
        <v>49</v>
      </c>
      <c r="AG2" s="179" t="s">
        <v>50</v>
      </c>
      <c r="AH2" s="179" t="s">
        <v>51</v>
      </c>
      <c r="AI2" s="179" t="s">
        <v>52</v>
      </c>
      <c r="AJ2" s="179" t="s">
        <v>53</v>
      </c>
      <c r="AK2" s="179" t="s">
        <v>54</v>
      </c>
      <c r="AL2" s="179" t="s">
        <v>55</v>
      </c>
      <c r="AM2" s="179" t="s">
        <v>56</v>
      </c>
      <c r="AN2" s="179" t="s">
        <v>57</v>
      </c>
      <c r="AO2" s="179" t="s">
        <v>58</v>
      </c>
      <c r="AP2" s="179" t="s">
        <v>59</v>
      </c>
      <c r="AQ2" s="179" t="s">
        <v>60</v>
      </c>
      <c r="AR2" s="179" t="s">
        <v>61</v>
      </c>
      <c r="AS2" s="179" t="s">
        <v>62</v>
      </c>
      <c r="AT2" s="179" t="s">
        <v>63</v>
      </c>
      <c r="AU2" s="179" t="s">
        <v>64</v>
      </c>
      <c r="AV2" s="179" t="s">
        <v>65</v>
      </c>
      <c r="AW2" s="179" t="s">
        <v>66</v>
      </c>
      <c r="AX2" s="179" t="s">
        <v>67</v>
      </c>
      <c r="AY2" s="179" t="s">
        <v>68</v>
      </c>
      <c r="AZ2" s="179" t="s">
        <v>69</v>
      </c>
      <c r="BA2" s="179" t="s">
        <v>70</v>
      </c>
      <c r="BB2" s="179" t="s">
        <v>71</v>
      </c>
      <c r="BC2" s="179" t="s">
        <v>72</v>
      </c>
      <c r="BD2" s="179" t="s">
        <v>73</v>
      </c>
      <c r="BE2" s="179" t="s">
        <v>74</v>
      </c>
      <c r="BF2" s="179" t="s">
        <v>75</v>
      </c>
      <c r="BG2" s="179" t="s">
        <v>76</v>
      </c>
      <c r="BH2" s="179" t="s">
        <v>77</v>
      </c>
      <c r="BI2" s="179" t="s">
        <v>78</v>
      </c>
      <c r="BJ2" s="179" t="s">
        <v>79</v>
      </c>
      <c r="BK2" s="179" t="s">
        <v>80</v>
      </c>
      <c r="BL2" s="179" t="s">
        <v>81</v>
      </c>
      <c r="BM2" s="179" t="s">
        <v>82</v>
      </c>
      <c r="BN2" s="179" t="s">
        <v>83</v>
      </c>
      <c r="BO2" s="179" t="s">
        <v>84</v>
      </c>
      <c r="BP2" s="179" t="s">
        <v>85</v>
      </c>
      <c r="BQ2" s="179" t="s">
        <v>86</v>
      </c>
      <c r="BR2" s="179" t="s">
        <v>87</v>
      </c>
      <c r="BS2" s="179" t="s">
        <v>88</v>
      </c>
      <c r="BT2" s="179" t="s">
        <v>89</v>
      </c>
      <c r="BU2" s="180" t="s">
        <v>90</v>
      </c>
      <c r="BV2" s="180" t="s">
        <v>100</v>
      </c>
      <c r="BW2" s="180" t="s">
        <v>120</v>
      </c>
    </row>
    <row r="3" spans="1:75" s="183" customFormat="1" x14ac:dyDescent="0.2">
      <c r="B3" s="205"/>
      <c r="D3" s="184" t="s">
        <v>91</v>
      </c>
      <c r="E3" s="184" t="s">
        <v>91</v>
      </c>
      <c r="F3" s="184" t="s">
        <v>91</v>
      </c>
      <c r="G3" s="184" t="s">
        <v>91</v>
      </c>
      <c r="H3" s="184" t="s">
        <v>91</v>
      </c>
      <c r="I3" s="184" t="s">
        <v>91</v>
      </c>
      <c r="J3" s="184" t="s">
        <v>91</v>
      </c>
      <c r="K3" s="184" t="s">
        <v>91</v>
      </c>
      <c r="L3" s="184" t="s">
        <v>91</v>
      </c>
      <c r="M3" s="184" t="s">
        <v>91</v>
      </c>
      <c r="N3" s="184" t="s">
        <v>91</v>
      </c>
      <c r="O3" s="184" t="s">
        <v>91</v>
      </c>
      <c r="P3" s="184" t="s">
        <v>91</v>
      </c>
      <c r="Q3" s="184" t="s">
        <v>91</v>
      </c>
      <c r="R3" s="184" t="s">
        <v>91</v>
      </c>
      <c r="S3" s="184" t="s">
        <v>91</v>
      </c>
      <c r="T3" s="184" t="s">
        <v>91</v>
      </c>
      <c r="U3" s="184" t="s">
        <v>91</v>
      </c>
      <c r="V3" s="184" t="s">
        <v>91</v>
      </c>
      <c r="W3" s="184" t="s">
        <v>91</v>
      </c>
      <c r="X3" s="184" t="s">
        <v>91</v>
      </c>
      <c r="Y3" s="184" t="s">
        <v>91</v>
      </c>
      <c r="Z3" s="184" t="s">
        <v>91</v>
      </c>
      <c r="AA3" s="184" t="s">
        <v>91</v>
      </c>
      <c r="AB3" s="184" t="s">
        <v>91</v>
      </c>
      <c r="AC3" s="184" t="s">
        <v>91</v>
      </c>
      <c r="AD3" s="184" t="s">
        <v>91</v>
      </c>
      <c r="AE3" s="184" t="s">
        <v>91</v>
      </c>
      <c r="AF3" s="184" t="s">
        <v>91</v>
      </c>
      <c r="AG3" s="184" t="s">
        <v>91</v>
      </c>
      <c r="AH3" s="184" t="s">
        <v>91</v>
      </c>
      <c r="AI3" s="184" t="s">
        <v>91</v>
      </c>
      <c r="AJ3" s="184" t="s">
        <v>91</v>
      </c>
      <c r="AK3" s="184" t="s">
        <v>91</v>
      </c>
      <c r="AL3" s="184" t="s">
        <v>91</v>
      </c>
      <c r="AM3" s="184" t="s">
        <v>91</v>
      </c>
      <c r="AN3" s="184" t="s">
        <v>91</v>
      </c>
      <c r="AO3" s="184" t="s">
        <v>91</v>
      </c>
      <c r="AP3" s="184" t="s">
        <v>91</v>
      </c>
      <c r="AQ3" s="184" t="s">
        <v>91</v>
      </c>
      <c r="AR3" s="184" t="s">
        <v>91</v>
      </c>
      <c r="AS3" s="184" t="s">
        <v>91</v>
      </c>
      <c r="AT3" s="184" t="s">
        <v>91</v>
      </c>
      <c r="AU3" s="184" t="s">
        <v>91</v>
      </c>
      <c r="AV3" s="184" t="s">
        <v>91</v>
      </c>
      <c r="AW3" s="184" t="s">
        <v>91</v>
      </c>
      <c r="AX3" s="184" t="s">
        <v>91</v>
      </c>
      <c r="AY3" s="184" t="s">
        <v>91</v>
      </c>
      <c r="AZ3" s="184" t="s">
        <v>91</v>
      </c>
      <c r="BA3" s="184" t="s">
        <v>91</v>
      </c>
      <c r="BB3" s="184" t="s">
        <v>91</v>
      </c>
      <c r="BC3" s="184" t="s">
        <v>91</v>
      </c>
      <c r="BD3" s="184" t="s">
        <v>91</v>
      </c>
      <c r="BE3" s="184" t="s">
        <v>91</v>
      </c>
      <c r="BF3" s="184" t="s">
        <v>91</v>
      </c>
      <c r="BG3" s="184" t="s">
        <v>91</v>
      </c>
      <c r="BH3" s="184" t="s">
        <v>91</v>
      </c>
      <c r="BI3" s="184" t="s">
        <v>91</v>
      </c>
      <c r="BJ3" s="184" t="s">
        <v>91</v>
      </c>
      <c r="BK3" s="184" t="s">
        <v>91</v>
      </c>
      <c r="BL3" s="184" t="s">
        <v>91</v>
      </c>
      <c r="BM3" s="184" t="s">
        <v>91</v>
      </c>
      <c r="BN3" s="184" t="s">
        <v>91</v>
      </c>
      <c r="BO3" s="184" t="s">
        <v>91</v>
      </c>
      <c r="BP3" s="26" t="s">
        <v>91</v>
      </c>
      <c r="BQ3" s="184" t="s">
        <v>91</v>
      </c>
      <c r="BR3" s="184" t="s">
        <v>121</v>
      </c>
      <c r="BS3" s="184" t="s">
        <v>121</v>
      </c>
      <c r="BT3" s="184" t="s">
        <v>121</v>
      </c>
      <c r="BU3" s="184" t="s">
        <v>121</v>
      </c>
      <c r="BV3" s="184" t="s">
        <v>121</v>
      </c>
      <c r="BW3" s="184" t="s">
        <v>121</v>
      </c>
    </row>
    <row r="4" spans="1:75" s="174" customFormat="1" x14ac:dyDescent="0.2">
      <c r="A4" s="185"/>
      <c r="B4" s="14"/>
      <c r="C4" s="185"/>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8"/>
      <c r="BI4" s="186"/>
      <c r="BJ4" s="186"/>
      <c r="BK4" s="186"/>
      <c r="BL4" s="186"/>
      <c r="BM4" s="186"/>
      <c r="BN4" s="186"/>
      <c r="BO4" s="186"/>
      <c r="BP4" s="186"/>
      <c r="BQ4" s="186"/>
      <c r="BR4" s="186"/>
      <c r="BS4" s="186"/>
      <c r="BT4" s="186"/>
      <c r="BU4" s="186"/>
      <c r="BV4" s="186"/>
      <c r="BW4" s="186"/>
    </row>
    <row r="5" spans="1:75" s="174" customFormat="1" ht="25.5" customHeight="1" x14ac:dyDescent="0.2">
      <c r="B5" s="221" t="s">
        <v>237</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218" t="s">
        <v>95</v>
      </c>
      <c r="BI5" s="189"/>
      <c r="BJ5" s="189"/>
      <c r="BK5" s="189"/>
      <c r="BL5" s="189"/>
      <c r="BM5" s="189"/>
      <c r="BN5" s="189"/>
      <c r="BO5" s="189"/>
      <c r="BP5" s="189"/>
      <c r="BQ5" s="189"/>
      <c r="BR5" s="189"/>
      <c r="BS5" s="189"/>
      <c r="BT5" s="189"/>
      <c r="BU5" s="189"/>
      <c r="BV5" s="189"/>
      <c r="BW5" s="189"/>
    </row>
    <row r="6" spans="1:75" s="174" customFormat="1" ht="12.95" customHeight="1" x14ac:dyDescent="0.2">
      <c r="B6" s="222" t="s">
        <v>396</v>
      </c>
      <c r="AH6" s="189">
        <v>0</v>
      </c>
      <c r="AI6" s="189">
        <v>1723</v>
      </c>
      <c r="AJ6" s="189">
        <v>1694</v>
      </c>
      <c r="AK6" s="189">
        <v>1738</v>
      </c>
      <c r="AL6" s="189">
        <v>1781</v>
      </c>
      <c r="AM6" s="189">
        <v>1651</v>
      </c>
      <c r="AN6" s="189">
        <v>1683</v>
      </c>
      <c r="AO6" s="189">
        <v>1717</v>
      </c>
      <c r="AP6" s="189">
        <v>1722</v>
      </c>
      <c r="AQ6" s="189">
        <v>1727</v>
      </c>
      <c r="AR6" s="189">
        <v>1719</v>
      </c>
      <c r="AS6" s="189">
        <v>1607</v>
      </c>
      <c r="AT6" s="189">
        <v>1675</v>
      </c>
      <c r="AU6" s="189">
        <v>1575</v>
      </c>
      <c r="AV6" s="189">
        <v>1643</v>
      </c>
      <c r="AW6" s="189">
        <v>1736</v>
      </c>
      <c r="AX6" s="189">
        <v>1765</v>
      </c>
      <c r="AY6" s="189">
        <v>1781</v>
      </c>
      <c r="AZ6" s="189">
        <v>1764</v>
      </c>
      <c r="BA6" s="189">
        <v>1705</v>
      </c>
      <c r="BB6" s="189">
        <v>1643</v>
      </c>
      <c r="BC6" s="189">
        <v>1620</v>
      </c>
      <c r="BD6" s="189">
        <v>1671</v>
      </c>
      <c r="BE6" s="189">
        <v>1750</v>
      </c>
      <c r="BF6" s="189">
        <v>1776</v>
      </c>
      <c r="BG6" s="209">
        <v>1979</v>
      </c>
      <c r="BH6" s="223">
        <v>2594</v>
      </c>
      <c r="BI6" s="209">
        <v>2700</v>
      </c>
      <c r="BJ6" s="209">
        <v>2729</v>
      </c>
      <c r="BK6" s="209">
        <v>2732</v>
      </c>
      <c r="BL6" s="209">
        <v>2724</v>
      </c>
      <c r="BM6" s="209">
        <v>2736</v>
      </c>
      <c r="BN6" s="209">
        <v>2718</v>
      </c>
      <c r="BO6" s="209">
        <v>2649</v>
      </c>
      <c r="BP6" s="209">
        <v>2505</v>
      </c>
      <c r="BQ6" s="209">
        <v>2380</v>
      </c>
      <c r="BR6" s="209">
        <v>2249</v>
      </c>
      <c r="BS6" s="209">
        <v>2110</v>
      </c>
      <c r="BT6" s="209">
        <v>2019</v>
      </c>
      <c r="BU6" s="209">
        <v>1918</v>
      </c>
      <c r="BV6" s="209">
        <v>1829</v>
      </c>
      <c r="BW6" s="209">
        <v>1764</v>
      </c>
    </row>
    <row r="7" spans="1:75" s="174" customFormat="1" ht="12.95" customHeight="1" x14ac:dyDescent="0.2">
      <c r="B7" s="222" t="s">
        <v>397</v>
      </c>
      <c r="AH7" s="209">
        <v>0</v>
      </c>
      <c r="AI7" s="189">
        <v>207</v>
      </c>
      <c r="AJ7" s="189">
        <v>205</v>
      </c>
      <c r="AK7" s="189">
        <v>221</v>
      </c>
      <c r="AL7" s="189">
        <v>240</v>
      </c>
      <c r="AM7" s="189">
        <v>241</v>
      </c>
      <c r="AN7" s="189">
        <v>273</v>
      </c>
      <c r="AO7" s="189">
        <v>301</v>
      </c>
      <c r="AP7" s="189">
        <v>327</v>
      </c>
      <c r="AQ7" s="189">
        <v>352</v>
      </c>
      <c r="AR7" s="189">
        <v>247</v>
      </c>
      <c r="AS7" s="189">
        <v>290</v>
      </c>
      <c r="AT7" s="189">
        <v>330</v>
      </c>
      <c r="AU7" s="189">
        <v>375</v>
      </c>
      <c r="AV7" s="189">
        <v>425</v>
      </c>
      <c r="AW7" s="189">
        <v>527</v>
      </c>
      <c r="AX7" s="189">
        <v>618</v>
      </c>
      <c r="AY7" s="189">
        <v>739</v>
      </c>
      <c r="AZ7" s="189">
        <v>786</v>
      </c>
      <c r="BA7" s="189">
        <v>849</v>
      </c>
      <c r="BB7" s="189">
        <v>898</v>
      </c>
      <c r="BC7" s="189">
        <v>932</v>
      </c>
      <c r="BD7" s="189">
        <v>994</v>
      </c>
      <c r="BE7" s="189">
        <v>1048</v>
      </c>
      <c r="BF7" s="189">
        <v>1091</v>
      </c>
      <c r="BG7" s="189">
        <v>1121</v>
      </c>
      <c r="BH7" s="223">
        <v>1213</v>
      </c>
      <c r="BI7" s="209">
        <v>1198</v>
      </c>
      <c r="BJ7" s="209">
        <v>1196</v>
      </c>
      <c r="BK7" s="209">
        <v>1196</v>
      </c>
      <c r="BL7" s="209">
        <v>1313</v>
      </c>
      <c r="BM7" s="209">
        <v>1446</v>
      </c>
      <c r="BN7" s="209">
        <v>1548</v>
      </c>
      <c r="BO7" s="209">
        <v>1658</v>
      </c>
      <c r="BP7" s="209">
        <v>1895</v>
      </c>
      <c r="BQ7" s="209">
        <v>2174</v>
      </c>
      <c r="BR7" s="209">
        <v>2365</v>
      </c>
      <c r="BS7" s="209">
        <v>2417</v>
      </c>
      <c r="BT7" s="209">
        <v>2441</v>
      </c>
      <c r="BU7" s="209">
        <v>2424</v>
      </c>
      <c r="BV7" s="209">
        <v>2408</v>
      </c>
      <c r="BW7" s="209">
        <v>2430</v>
      </c>
    </row>
    <row r="8" spans="1:75" s="174" customFormat="1" ht="12.95" customHeight="1" x14ac:dyDescent="0.2">
      <c r="B8" s="222" t="s">
        <v>398</v>
      </c>
      <c r="AH8" s="209">
        <v>0</v>
      </c>
      <c r="AI8" s="189">
        <v>306</v>
      </c>
      <c r="AJ8" s="189">
        <v>316</v>
      </c>
      <c r="AK8" s="189">
        <v>369</v>
      </c>
      <c r="AL8" s="189">
        <v>415</v>
      </c>
      <c r="AM8" s="189">
        <v>449</v>
      </c>
      <c r="AN8" s="189">
        <v>492</v>
      </c>
      <c r="AO8" s="189">
        <v>575</v>
      </c>
      <c r="AP8" s="189">
        <v>602</v>
      </c>
      <c r="AQ8" s="189">
        <v>629</v>
      </c>
      <c r="AR8" s="189">
        <v>694</v>
      </c>
      <c r="AS8" s="189">
        <v>756</v>
      </c>
      <c r="AT8" s="189">
        <v>793</v>
      </c>
      <c r="AU8" s="189">
        <v>871</v>
      </c>
      <c r="AV8" s="189">
        <v>957</v>
      </c>
      <c r="AW8" s="189">
        <v>1013</v>
      </c>
      <c r="AX8" s="189">
        <v>1039</v>
      </c>
      <c r="AY8" s="189">
        <v>1056</v>
      </c>
      <c r="AZ8" s="189">
        <v>1059</v>
      </c>
      <c r="BA8" s="189">
        <v>995</v>
      </c>
      <c r="BB8" s="189">
        <v>949</v>
      </c>
      <c r="BC8" s="189">
        <v>931</v>
      </c>
      <c r="BD8" s="189">
        <v>913</v>
      </c>
      <c r="BE8" s="189">
        <v>886</v>
      </c>
      <c r="BF8" s="189">
        <v>857</v>
      </c>
      <c r="BG8" s="189">
        <v>841</v>
      </c>
      <c r="BH8" s="223">
        <v>808</v>
      </c>
      <c r="BI8" s="209">
        <v>784</v>
      </c>
      <c r="BJ8" s="209">
        <v>776</v>
      </c>
      <c r="BK8" s="209">
        <v>753</v>
      </c>
      <c r="BL8" s="209">
        <v>737</v>
      </c>
      <c r="BM8" s="209">
        <v>706</v>
      </c>
      <c r="BN8" s="209">
        <v>653</v>
      </c>
      <c r="BO8" s="209">
        <v>589</v>
      </c>
      <c r="BP8" s="209">
        <v>534</v>
      </c>
      <c r="BQ8" s="209">
        <v>491</v>
      </c>
      <c r="BR8" s="209">
        <v>477</v>
      </c>
      <c r="BS8" s="209">
        <v>476</v>
      </c>
      <c r="BT8" s="209">
        <v>472</v>
      </c>
      <c r="BU8" s="209">
        <v>464</v>
      </c>
      <c r="BV8" s="209">
        <v>463</v>
      </c>
      <c r="BW8" s="209">
        <v>459</v>
      </c>
    </row>
    <row r="9" spans="1:75" s="174" customFormat="1" ht="12.95" customHeight="1" x14ac:dyDescent="0.2">
      <c r="B9" s="222" t="s">
        <v>399</v>
      </c>
      <c r="AH9" s="209">
        <v>0</v>
      </c>
      <c r="AI9" s="209">
        <v>551</v>
      </c>
      <c r="AJ9" s="209">
        <v>746</v>
      </c>
      <c r="AK9" s="209">
        <v>1179</v>
      </c>
      <c r="AL9" s="209">
        <v>1611</v>
      </c>
      <c r="AM9" s="209">
        <v>1813</v>
      </c>
      <c r="AN9" s="209">
        <v>1885</v>
      </c>
      <c r="AO9" s="209">
        <v>1892</v>
      </c>
      <c r="AP9" s="209">
        <v>1832</v>
      </c>
      <c r="AQ9" s="209">
        <v>1578</v>
      </c>
      <c r="AR9" s="209">
        <v>1249</v>
      </c>
      <c r="AS9" s="209">
        <v>1031</v>
      </c>
      <c r="AT9" s="209">
        <v>1007</v>
      </c>
      <c r="AU9" s="209">
        <v>1441</v>
      </c>
      <c r="AV9" s="209">
        <v>1753</v>
      </c>
      <c r="AW9" s="209">
        <v>1790</v>
      </c>
      <c r="AX9" s="209">
        <v>1800</v>
      </c>
      <c r="AY9" s="209">
        <v>1659</v>
      </c>
      <c r="AZ9" s="209">
        <v>1350</v>
      </c>
      <c r="BA9" s="209">
        <v>987</v>
      </c>
      <c r="BB9" s="209">
        <v>869</v>
      </c>
      <c r="BC9" s="209">
        <v>913</v>
      </c>
      <c r="BD9" s="209">
        <v>785</v>
      </c>
      <c r="BE9" s="209">
        <v>686</v>
      </c>
      <c r="BF9" s="209">
        <v>665</v>
      </c>
      <c r="BG9" s="209">
        <v>649</v>
      </c>
      <c r="BH9" s="223">
        <v>602</v>
      </c>
      <c r="BI9" s="209">
        <v>647</v>
      </c>
      <c r="BJ9" s="209">
        <v>706</v>
      </c>
      <c r="BK9" s="209">
        <v>622</v>
      </c>
      <c r="BL9" s="209">
        <v>716</v>
      </c>
      <c r="BM9" s="209">
        <v>1103</v>
      </c>
      <c r="BN9" s="209">
        <v>1091</v>
      </c>
      <c r="BO9" s="209">
        <v>1227</v>
      </c>
      <c r="BP9" s="209">
        <v>1260</v>
      </c>
      <c r="BQ9" s="209">
        <v>1060</v>
      </c>
      <c r="BR9" s="209">
        <v>749</v>
      </c>
      <c r="BS9" s="209">
        <v>646</v>
      </c>
      <c r="BT9" s="209">
        <v>635</v>
      </c>
      <c r="BU9" s="209">
        <v>647</v>
      </c>
      <c r="BV9" s="209">
        <v>655</v>
      </c>
      <c r="BW9" s="209">
        <v>657</v>
      </c>
    </row>
    <row r="10" spans="1:75" s="174" customFormat="1" ht="12.95" customHeight="1" x14ac:dyDescent="0.2">
      <c r="B10" s="222" t="s">
        <v>400</v>
      </c>
      <c r="AH10" s="209">
        <v>0</v>
      </c>
      <c r="AI10" s="209">
        <v>51</v>
      </c>
      <c r="AJ10" s="209">
        <v>49</v>
      </c>
      <c r="AK10" s="209">
        <v>77</v>
      </c>
      <c r="AL10" s="209">
        <v>110</v>
      </c>
      <c r="AM10" s="209">
        <v>182</v>
      </c>
      <c r="AN10" s="209">
        <v>208</v>
      </c>
      <c r="AO10" s="209">
        <v>224</v>
      </c>
      <c r="AP10" s="209">
        <v>228</v>
      </c>
      <c r="AQ10" s="209">
        <v>231</v>
      </c>
      <c r="AR10" s="209">
        <v>180</v>
      </c>
      <c r="AS10" s="209">
        <v>293</v>
      </c>
      <c r="AT10" s="209">
        <v>319</v>
      </c>
      <c r="AU10" s="209">
        <v>331</v>
      </c>
      <c r="AV10" s="209">
        <v>401</v>
      </c>
      <c r="AW10" s="209">
        <v>446</v>
      </c>
      <c r="AX10" s="209">
        <v>425</v>
      </c>
      <c r="AY10" s="209">
        <v>422</v>
      </c>
      <c r="AZ10" s="209">
        <v>444</v>
      </c>
      <c r="BA10" s="209">
        <v>394</v>
      </c>
      <c r="BB10" s="209">
        <v>345</v>
      </c>
      <c r="BC10" s="209">
        <v>339</v>
      </c>
      <c r="BD10" s="209">
        <v>323</v>
      </c>
      <c r="BE10" s="209">
        <v>301</v>
      </c>
      <c r="BF10" s="209">
        <v>265</v>
      </c>
      <c r="BG10" s="209">
        <v>256</v>
      </c>
      <c r="BH10" s="223">
        <v>166</v>
      </c>
      <c r="BI10" s="209">
        <v>160</v>
      </c>
      <c r="BJ10" s="209">
        <v>162</v>
      </c>
      <c r="BK10" s="209">
        <v>169</v>
      </c>
      <c r="BL10" s="209">
        <v>174</v>
      </c>
      <c r="BM10" s="209">
        <v>174</v>
      </c>
      <c r="BN10" s="209">
        <v>180</v>
      </c>
      <c r="BO10" s="209">
        <v>182</v>
      </c>
      <c r="BP10" s="209">
        <v>189</v>
      </c>
      <c r="BQ10" s="209">
        <v>196</v>
      </c>
      <c r="BR10" s="209">
        <v>221</v>
      </c>
      <c r="BS10" s="209">
        <v>230</v>
      </c>
      <c r="BT10" s="209">
        <v>235</v>
      </c>
      <c r="BU10" s="209">
        <v>244</v>
      </c>
      <c r="BV10" s="209">
        <v>254</v>
      </c>
      <c r="BW10" s="209">
        <v>260</v>
      </c>
    </row>
    <row r="11" spans="1:75" s="174" customFormat="1" ht="25.5" customHeight="1" x14ac:dyDescent="0.2">
      <c r="B11" s="190" t="s">
        <v>243</v>
      </c>
      <c r="AH11" s="189">
        <f t="shared" ref="AH11:BV11" si="0">SUM(AH7:AH10)</f>
        <v>0</v>
      </c>
      <c r="AI11" s="189">
        <f t="shared" si="0"/>
        <v>1115</v>
      </c>
      <c r="AJ11" s="189">
        <f t="shared" si="0"/>
        <v>1316</v>
      </c>
      <c r="AK11" s="189">
        <f t="shared" si="0"/>
        <v>1846</v>
      </c>
      <c r="AL11" s="189">
        <f t="shared" si="0"/>
        <v>2376</v>
      </c>
      <c r="AM11" s="189">
        <f t="shared" si="0"/>
        <v>2685</v>
      </c>
      <c r="AN11" s="189">
        <f t="shared" si="0"/>
        <v>2858</v>
      </c>
      <c r="AO11" s="189">
        <f t="shared" si="0"/>
        <v>2992</v>
      </c>
      <c r="AP11" s="189">
        <f t="shared" si="0"/>
        <v>2989</v>
      </c>
      <c r="AQ11" s="189">
        <f t="shared" si="0"/>
        <v>2790</v>
      </c>
      <c r="AR11" s="189">
        <f t="shared" si="0"/>
        <v>2370</v>
      </c>
      <c r="AS11" s="189">
        <f t="shared" si="0"/>
        <v>2370</v>
      </c>
      <c r="AT11" s="189">
        <f t="shared" si="0"/>
        <v>2449</v>
      </c>
      <c r="AU11" s="189">
        <f t="shared" si="0"/>
        <v>3018</v>
      </c>
      <c r="AV11" s="189">
        <f t="shared" si="0"/>
        <v>3536</v>
      </c>
      <c r="AW11" s="189">
        <f t="shared" si="0"/>
        <v>3776</v>
      </c>
      <c r="AX11" s="189">
        <f t="shared" si="0"/>
        <v>3882</v>
      </c>
      <c r="AY11" s="189">
        <f t="shared" si="0"/>
        <v>3876</v>
      </c>
      <c r="AZ11" s="189">
        <f t="shared" si="0"/>
        <v>3639</v>
      </c>
      <c r="BA11" s="189">
        <f t="shared" si="0"/>
        <v>3225</v>
      </c>
      <c r="BB11" s="189">
        <f t="shared" si="0"/>
        <v>3061</v>
      </c>
      <c r="BC11" s="189">
        <f t="shared" si="0"/>
        <v>3115</v>
      </c>
      <c r="BD11" s="189">
        <f t="shared" si="0"/>
        <v>3015</v>
      </c>
      <c r="BE11" s="189">
        <f t="shared" si="0"/>
        <v>2921</v>
      </c>
      <c r="BF11" s="189">
        <f t="shared" si="0"/>
        <v>2878</v>
      </c>
      <c r="BG11" s="189">
        <f t="shared" si="0"/>
        <v>2867</v>
      </c>
      <c r="BH11" s="223">
        <f t="shared" si="0"/>
        <v>2789</v>
      </c>
      <c r="BI11" s="209">
        <f t="shared" si="0"/>
        <v>2789</v>
      </c>
      <c r="BJ11" s="209">
        <f t="shared" si="0"/>
        <v>2840</v>
      </c>
      <c r="BK11" s="209">
        <f t="shared" si="0"/>
        <v>2740</v>
      </c>
      <c r="BL11" s="209">
        <f t="shared" si="0"/>
        <v>2940</v>
      </c>
      <c r="BM11" s="209">
        <f t="shared" si="0"/>
        <v>3429</v>
      </c>
      <c r="BN11" s="209">
        <f t="shared" si="0"/>
        <v>3472</v>
      </c>
      <c r="BO11" s="209">
        <f t="shared" si="0"/>
        <v>3656</v>
      </c>
      <c r="BP11" s="209">
        <f t="shared" si="0"/>
        <v>3878</v>
      </c>
      <c r="BQ11" s="209">
        <f t="shared" si="0"/>
        <v>3921</v>
      </c>
      <c r="BR11" s="209">
        <f t="shared" si="0"/>
        <v>3812</v>
      </c>
      <c r="BS11" s="209">
        <f t="shared" si="0"/>
        <v>3769</v>
      </c>
      <c r="BT11" s="209">
        <f t="shared" si="0"/>
        <v>3783</v>
      </c>
      <c r="BU11" s="209">
        <f t="shared" si="0"/>
        <v>3779</v>
      </c>
      <c r="BV11" s="209">
        <f t="shared" si="0"/>
        <v>3780</v>
      </c>
      <c r="BW11" s="209">
        <f>SUM(BW7:BW10)</f>
        <v>3806</v>
      </c>
    </row>
    <row r="12" spans="1:75" s="174" customFormat="1" ht="12.95" customHeight="1" x14ac:dyDescent="0.2">
      <c r="B12" s="193" t="s">
        <v>244</v>
      </c>
      <c r="AH12" s="189">
        <f t="shared" ref="AH12:BV12" si="1">AH11+AH6</f>
        <v>0</v>
      </c>
      <c r="AI12" s="189">
        <f t="shared" si="1"/>
        <v>2838</v>
      </c>
      <c r="AJ12" s="189">
        <f t="shared" si="1"/>
        <v>3010</v>
      </c>
      <c r="AK12" s="189">
        <f t="shared" si="1"/>
        <v>3584</v>
      </c>
      <c r="AL12" s="189">
        <f t="shared" si="1"/>
        <v>4157</v>
      </c>
      <c r="AM12" s="189">
        <f t="shared" si="1"/>
        <v>4336</v>
      </c>
      <c r="AN12" s="189">
        <f t="shared" si="1"/>
        <v>4541</v>
      </c>
      <c r="AO12" s="189">
        <f t="shared" si="1"/>
        <v>4709</v>
      </c>
      <c r="AP12" s="189">
        <f t="shared" si="1"/>
        <v>4711</v>
      </c>
      <c r="AQ12" s="189">
        <f t="shared" si="1"/>
        <v>4517</v>
      </c>
      <c r="AR12" s="189">
        <f t="shared" si="1"/>
        <v>4089</v>
      </c>
      <c r="AS12" s="189">
        <f t="shared" si="1"/>
        <v>3977</v>
      </c>
      <c r="AT12" s="189">
        <f t="shared" si="1"/>
        <v>4124</v>
      </c>
      <c r="AU12" s="189">
        <f t="shared" si="1"/>
        <v>4593</v>
      </c>
      <c r="AV12" s="189">
        <f t="shared" si="1"/>
        <v>5179</v>
      </c>
      <c r="AW12" s="189">
        <f t="shared" si="1"/>
        <v>5512</v>
      </c>
      <c r="AX12" s="189">
        <f t="shared" si="1"/>
        <v>5647</v>
      </c>
      <c r="AY12" s="189">
        <f t="shared" si="1"/>
        <v>5657</v>
      </c>
      <c r="AZ12" s="189">
        <f t="shared" si="1"/>
        <v>5403</v>
      </c>
      <c r="BA12" s="189">
        <f t="shared" si="1"/>
        <v>4930</v>
      </c>
      <c r="BB12" s="189">
        <f t="shared" si="1"/>
        <v>4704</v>
      </c>
      <c r="BC12" s="189">
        <f t="shared" si="1"/>
        <v>4735</v>
      </c>
      <c r="BD12" s="189">
        <f t="shared" si="1"/>
        <v>4686</v>
      </c>
      <c r="BE12" s="189">
        <f t="shared" si="1"/>
        <v>4671</v>
      </c>
      <c r="BF12" s="189">
        <f t="shared" si="1"/>
        <v>4654</v>
      </c>
      <c r="BG12" s="189">
        <f t="shared" si="1"/>
        <v>4846</v>
      </c>
      <c r="BH12" s="223">
        <f t="shared" si="1"/>
        <v>5383</v>
      </c>
      <c r="BI12" s="209">
        <f t="shared" si="1"/>
        <v>5489</v>
      </c>
      <c r="BJ12" s="209">
        <f t="shared" si="1"/>
        <v>5569</v>
      </c>
      <c r="BK12" s="209">
        <f t="shared" si="1"/>
        <v>5472</v>
      </c>
      <c r="BL12" s="209">
        <f t="shared" si="1"/>
        <v>5664</v>
      </c>
      <c r="BM12" s="209">
        <f t="shared" si="1"/>
        <v>6165</v>
      </c>
      <c r="BN12" s="209">
        <f t="shared" si="1"/>
        <v>6190</v>
      </c>
      <c r="BO12" s="209">
        <f t="shared" si="1"/>
        <v>6305</v>
      </c>
      <c r="BP12" s="209">
        <f t="shared" si="1"/>
        <v>6383</v>
      </c>
      <c r="BQ12" s="209">
        <f t="shared" si="1"/>
        <v>6301</v>
      </c>
      <c r="BR12" s="209">
        <f t="shared" si="1"/>
        <v>6061</v>
      </c>
      <c r="BS12" s="209">
        <f t="shared" si="1"/>
        <v>5879</v>
      </c>
      <c r="BT12" s="209">
        <f t="shared" si="1"/>
        <v>5802</v>
      </c>
      <c r="BU12" s="209">
        <f t="shared" si="1"/>
        <v>5697</v>
      </c>
      <c r="BV12" s="209">
        <f t="shared" si="1"/>
        <v>5609</v>
      </c>
      <c r="BW12" s="209">
        <f>BW11+BW6</f>
        <v>5570</v>
      </c>
    </row>
    <row r="13" spans="1:75" s="174" customFormat="1" ht="25.5" customHeight="1" x14ac:dyDescent="0.2">
      <c r="B13" s="221" t="s">
        <v>245</v>
      </c>
      <c r="AH13" s="189" t="s">
        <v>123</v>
      </c>
      <c r="AI13" s="189" t="s">
        <v>123</v>
      </c>
      <c r="AJ13" s="189" t="s">
        <v>123</v>
      </c>
      <c r="AK13" s="189" t="s">
        <v>123</v>
      </c>
      <c r="AL13" s="189" t="s">
        <v>123</v>
      </c>
      <c r="AM13" s="189" t="s">
        <v>123</v>
      </c>
      <c r="AN13" s="189" t="s">
        <v>123</v>
      </c>
      <c r="AO13" s="189" t="s">
        <v>123</v>
      </c>
      <c r="AP13" s="189" t="s">
        <v>123</v>
      </c>
      <c r="AQ13" s="189" t="s">
        <v>123</v>
      </c>
      <c r="AR13" s="189" t="s">
        <v>123</v>
      </c>
      <c r="AS13" s="189" t="s">
        <v>123</v>
      </c>
      <c r="AT13" s="189" t="s">
        <v>123</v>
      </c>
      <c r="AU13" s="189" t="s">
        <v>123</v>
      </c>
      <c r="AV13" s="189" t="s">
        <v>123</v>
      </c>
      <c r="AW13" s="189" t="s">
        <v>123</v>
      </c>
      <c r="AX13" s="189" t="s">
        <v>123</v>
      </c>
      <c r="AY13" s="189" t="s">
        <v>123</v>
      </c>
      <c r="AZ13" s="189" t="s">
        <v>123</v>
      </c>
      <c r="BA13" s="189" t="s">
        <v>123</v>
      </c>
      <c r="BB13" s="189" t="s">
        <v>123</v>
      </c>
      <c r="BC13" s="189" t="s">
        <v>123</v>
      </c>
      <c r="BD13" s="189" t="s">
        <v>123</v>
      </c>
      <c r="BE13" s="189" t="s">
        <v>123</v>
      </c>
      <c r="BF13" s="189" t="s">
        <v>123</v>
      </c>
      <c r="BG13" s="189" t="s">
        <v>123</v>
      </c>
      <c r="BH13" s="223" t="s">
        <v>123</v>
      </c>
      <c r="BI13" s="189" t="s">
        <v>123</v>
      </c>
      <c r="BJ13" s="189" t="s">
        <v>123</v>
      </c>
      <c r="BK13" s="189" t="s">
        <v>123</v>
      </c>
      <c r="BL13" s="189" t="s">
        <v>123</v>
      </c>
      <c r="BM13" s="189" t="s">
        <v>123</v>
      </c>
      <c r="BN13" s="189" t="s">
        <v>123</v>
      </c>
      <c r="BO13" s="189" t="s">
        <v>123</v>
      </c>
      <c r="BP13" s="189" t="s">
        <v>123</v>
      </c>
      <c r="BQ13" s="189" t="s">
        <v>123</v>
      </c>
      <c r="BR13" s="189" t="s">
        <v>123</v>
      </c>
      <c r="BS13" s="189" t="s">
        <v>123</v>
      </c>
      <c r="BT13" s="189" t="s">
        <v>123</v>
      </c>
      <c r="BU13" s="189" t="s">
        <v>123</v>
      </c>
      <c r="BV13" s="189" t="s">
        <v>123</v>
      </c>
      <c r="BW13" s="189" t="s">
        <v>123</v>
      </c>
    </row>
    <row r="14" spans="1:75" s="174" customFormat="1" ht="12.95" customHeight="1" x14ac:dyDescent="0.2">
      <c r="B14" s="207" t="s">
        <v>396</v>
      </c>
      <c r="AH14" s="189">
        <v>0</v>
      </c>
      <c r="AI14" s="189">
        <v>0</v>
      </c>
      <c r="AJ14" s="189">
        <v>0</v>
      </c>
      <c r="AK14" s="189">
        <v>0</v>
      </c>
      <c r="AL14" s="189">
        <v>0</v>
      </c>
      <c r="AM14" s="189">
        <v>0</v>
      </c>
      <c r="AN14" s="189">
        <v>0</v>
      </c>
      <c r="AO14" s="189">
        <v>0</v>
      </c>
      <c r="AP14" s="189">
        <v>0</v>
      </c>
      <c r="AQ14" s="189">
        <v>0</v>
      </c>
      <c r="AR14" s="189">
        <v>0</v>
      </c>
      <c r="AS14" s="189">
        <v>0</v>
      </c>
      <c r="AT14" s="189">
        <v>0</v>
      </c>
      <c r="AU14" s="189">
        <v>0</v>
      </c>
      <c r="AV14" s="189">
        <v>0</v>
      </c>
      <c r="AW14" s="189">
        <v>0</v>
      </c>
      <c r="AX14" s="189">
        <v>0</v>
      </c>
      <c r="AY14" s="189">
        <v>0</v>
      </c>
      <c r="AZ14" s="189">
        <v>0</v>
      </c>
      <c r="BA14" s="189">
        <v>0</v>
      </c>
      <c r="BB14" s="189">
        <v>0</v>
      </c>
      <c r="BC14" s="189">
        <v>0</v>
      </c>
      <c r="BD14" s="189">
        <v>0</v>
      </c>
      <c r="BE14" s="189">
        <v>0</v>
      </c>
      <c r="BF14" s="189">
        <v>0</v>
      </c>
      <c r="BG14" s="189">
        <v>0</v>
      </c>
      <c r="BH14" s="223">
        <v>116</v>
      </c>
      <c r="BI14" s="189">
        <v>122</v>
      </c>
      <c r="BJ14" s="189">
        <v>121</v>
      </c>
      <c r="BK14" s="189">
        <v>120</v>
      </c>
      <c r="BL14" s="189">
        <v>118</v>
      </c>
      <c r="BM14" s="189">
        <v>121</v>
      </c>
      <c r="BN14" s="189">
        <v>119</v>
      </c>
      <c r="BO14" s="189">
        <v>111</v>
      </c>
      <c r="BP14" s="189">
        <v>99</v>
      </c>
      <c r="BQ14" s="189">
        <v>89</v>
      </c>
      <c r="BR14" s="189">
        <v>81</v>
      </c>
      <c r="BS14" s="189">
        <v>77</v>
      </c>
      <c r="BT14" s="189">
        <v>73</v>
      </c>
      <c r="BU14" s="189">
        <v>69</v>
      </c>
      <c r="BV14" s="189">
        <v>65</v>
      </c>
      <c r="BW14" s="189">
        <v>61</v>
      </c>
    </row>
    <row r="15" spans="1:75" s="174" customFormat="1" ht="12.95" customHeight="1" x14ac:dyDescent="0.2">
      <c r="B15" s="207" t="s">
        <v>397</v>
      </c>
      <c r="AH15" s="189">
        <v>0</v>
      </c>
      <c r="AI15" s="189">
        <v>0</v>
      </c>
      <c r="AJ15" s="189">
        <v>0</v>
      </c>
      <c r="AK15" s="189">
        <v>0</v>
      </c>
      <c r="AL15" s="189">
        <v>0</v>
      </c>
      <c r="AM15" s="189">
        <v>0</v>
      </c>
      <c r="AN15" s="189">
        <v>0</v>
      </c>
      <c r="AO15" s="189">
        <v>0</v>
      </c>
      <c r="AP15" s="189">
        <v>0</v>
      </c>
      <c r="AQ15" s="189">
        <v>0</v>
      </c>
      <c r="AR15" s="189">
        <v>0</v>
      </c>
      <c r="AS15" s="189">
        <v>0</v>
      </c>
      <c r="AT15" s="189">
        <v>0</v>
      </c>
      <c r="AU15" s="189">
        <v>0</v>
      </c>
      <c r="AV15" s="189">
        <v>0</v>
      </c>
      <c r="AW15" s="189">
        <v>0</v>
      </c>
      <c r="AX15" s="189">
        <v>0</v>
      </c>
      <c r="AY15" s="189">
        <v>0</v>
      </c>
      <c r="AZ15" s="189">
        <v>0</v>
      </c>
      <c r="BA15" s="189">
        <v>0</v>
      </c>
      <c r="BB15" s="189">
        <v>0</v>
      </c>
      <c r="BC15" s="189">
        <v>0</v>
      </c>
      <c r="BD15" s="189">
        <v>0</v>
      </c>
      <c r="BE15" s="189">
        <v>0</v>
      </c>
      <c r="BF15" s="189">
        <v>0</v>
      </c>
      <c r="BG15" s="189">
        <v>0</v>
      </c>
      <c r="BH15" s="223">
        <v>70</v>
      </c>
      <c r="BI15" s="189">
        <v>66</v>
      </c>
      <c r="BJ15" s="189">
        <v>61</v>
      </c>
      <c r="BK15" s="189">
        <v>57</v>
      </c>
      <c r="BL15" s="189">
        <v>53</v>
      </c>
      <c r="BM15" s="189">
        <v>58</v>
      </c>
      <c r="BN15" s="189">
        <v>63</v>
      </c>
      <c r="BO15" s="189">
        <v>59</v>
      </c>
      <c r="BP15" s="189">
        <v>56</v>
      </c>
      <c r="BQ15" s="189">
        <v>55</v>
      </c>
      <c r="BR15" s="189">
        <v>57</v>
      </c>
      <c r="BS15" s="189">
        <v>63</v>
      </c>
      <c r="BT15" s="189">
        <v>71</v>
      </c>
      <c r="BU15" s="189">
        <v>80</v>
      </c>
      <c r="BV15" s="189">
        <v>84</v>
      </c>
      <c r="BW15" s="189">
        <v>92</v>
      </c>
    </row>
    <row r="16" spans="1:75" s="174" customFormat="1" ht="12.95" customHeight="1" x14ac:dyDescent="0.2">
      <c r="B16" s="207" t="s">
        <v>398</v>
      </c>
      <c r="AE16" s="224"/>
      <c r="AF16" s="224"/>
      <c r="AG16" s="224"/>
      <c r="AH16" s="189">
        <v>0</v>
      </c>
      <c r="AI16" s="189">
        <v>0</v>
      </c>
      <c r="AJ16" s="189">
        <v>0</v>
      </c>
      <c r="AK16" s="189">
        <v>0</v>
      </c>
      <c r="AL16" s="189">
        <v>0</v>
      </c>
      <c r="AM16" s="189">
        <v>0</v>
      </c>
      <c r="AN16" s="189">
        <v>0</v>
      </c>
      <c r="AO16" s="189">
        <v>0</v>
      </c>
      <c r="AP16" s="189">
        <v>0</v>
      </c>
      <c r="AQ16" s="189">
        <v>0</v>
      </c>
      <c r="AR16" s="189">
        <v>0</v>
      </c>
      <c r="AS16" s="189">
        <v>0</v>
      </c>
      <c r="AT16" s="189">
        <v>0</v>
      </c>
      <c r="AU16" s="189">
        <v>0</v>
      </c>
      <c r="AV16" s="189">
        <v>0</v>
      </c>
      <c r="AW16" s="189">
        <v>0</v>
      </c>
      <c r="AX16" s="189">
        <v>0</v>
      </c>
      <c r="AY16" s="189">
        <v>0</v>
      </c>
      <c r="AZ16" s="189">
        <v>0</v>
      </c>
      <c r="BA16" s="189">
        <v>0</v>
      </c>
      <c r="BB16" s="189">
        <v>0</v>
      </c>
      <c r="BC16" s="189">
        <v>0</v>
      </c>
      <c r="BD16" s="189">
        <v>0</v>
      </c>
      <c r="BE16" s="189">
        <v>0</v>
      </c>
      <c r="BF16" s="189">
        <v>0</v>
      </c>
      <c r="BG16" s="189">
        <v>0</v>
      </c>
      <c r="BH16" s="223">
        <v>28</v>
      </c>
      <c r="BI16" s="189">
        <v>25</v>
      </c>
      <c r="BJ16" s="189">
        <v>23</v>
      </c>
      <c r="BK16" s="189">
        <v>19</v>
      </c>
      <c r="BL16" s="189">
        <v>17</v>
      </c>
      <c r="BM16" s="189">
        <v>17</v>
      </c>
      <c r="BN16" s="189">
        <v>16</v>
      </c>
      <c r="BO16" s="189">
        <v>15</v>
      </c>
      <c r="BP16" s="189">
        <v>11</v>
      </c>
      <c r="BQ16" s="189">
        <v>8</v>
      </c>
      <c r="BR16" s="189">
        <v>9</v>
      </c>
      <c r="BS16" s="189">
        <v>11</v>
      </c>
      <c r="BT16" s="189">
        <v>12</v>
      </c>
      <c r="BU16" s="189">
        <v>12</v>
      </c>
      <c r="BV16" s="189">
        <v>13</v>
      </c>
      <c r="BW16" s="189">
        <v>13</v>
      </c>
    </row>
    <row r="17" spans="2:75" s="174" customFormat="1" ht="12.95" customHeight="1" x14ac:dyDescent="0.2">
      <c r="B17" s="207" t="s">
        <v>399</v>
      </c>
      <c r="AH17" s="189">
        <v>0</v>
      </c>
      <c r="AI17" s="189">
        <v>0</v>
      </c>
      <c r="AJ17" s="189">
        <v>0</v>
      </c>
      <c r="AK17" s="189">
        <v>0</v>
      </c>
      <c r="AL17" s="189">
        <v>0</v>
      </c>
      <c r="AM17" s="189">
        <v>0</v>
      </c>
      <c r="AN17" s="189">
        <v>0</v>
      </c>
      <c r="AO17" s="189">
        <v>0</v>
      </c>
      <c r="AP17" s="189">
        <v>0</v>
      </c>
      <c r="AQ17" s="189">
        <v>0</v>
      </c>
      <c r="AR17" s="189">
        <v>0</v>
      </c>
      <c r="AS17" s="189">
        <v>0</v>
      </c>
      <c r="AT17" s="189">
        <v>0</v>
      </c>
      <c r="AU17" s="189">
        <v>0</v>
      </c>
      <c r="AV17" s="189">
        <v>0</v>
      </c>
      <c r="AW17" s="189">
        <v>0</v>
      </c>
      <c r="AX17" s="189">
        <v>0</v>
      </c>
      <c r="AY17" s="189">
        <v>0</v>
      </c>
      <c r="AZ17" s="189">
        <v>0</v>
      </c>
      <c r="BA17" s="189">
        <v>0</v>
      </c>
      <c r="BB17" s="189">
        <v>0</v>
      </c>
      <c r="BC17" s="189">
        <v>0</v>
      </c>
      <c r="BD17" s="189">
        <v>0</v>
      </c>
      <c r="BE17" s="189">
        <v>0</v>
      </c>
      <c r="BF17" s="189">
        <v>0</v>
      </c>
      <c r="BG17" s="189">
        <v>0</v>
      </c>
      <c r="BH17" s="223">
        <v>12</v>
      </c>
      <c r="BI17" s="189">
        <v>10</v>
      </c>
      <c r="BJ17" s="189">
        <v>10</v>
      </c>
      <c r="BK17" s="189">
        <v>8</v>
      </c>
      <c r="BL17" s="189">
        <v>9</v>
      </c>
      <c r="BM17" s="189">
        <v>29</v>
      </c>
      <c r="BN17" s="189">
        <v>33</v>
      </c>
      <c r="BO17" s="189">
        <v>28</v>
      </c>
      <c r="BP17" s="189">
        <v>24</v>
      </c>
      <c r="BQ17" s="189">
        <v>20</v>
      </c>
      <c r="BR17" s="189">
        <v>18</v>
      </c>
      <c r="BS17" s="189">
        <v>17</v>
      </c>
      <c r="BT17" s="189">
        <v>13</v>
      </c>
      <c r="BU17" s="189">
        <v>13</v>
      </c>
      <c r="BV17" s="189">
        <v>12</v>
      </c>
      <c r="BW17" s="189">
        <v>13</v>
      </c>
    </row>
    <row r="18" spans="2:75" s="174" customFormat="1" ht="12.95" customHeight="1" x14ac:dyDescent="0.2">
      <c r="B18" s="207" t="s">
        <v>400</v>
      </c>
      <c r="AH18" s="189">
        <v>0</v>
      </c>
      <c r="AI18" s="189">
        <v>0</v>
      </c>
      <c r="AJ18" s="189">
        <v>0</v>
      </c>
      <c r="AK18" s="189">
        <v>0</v>
      </c>
      <c r="AL18" s="189">
        <v>0</v>
      </c>
      <c r="AM18" s="189">
        <v>0</v>
      </c>
      <c r="AN18" s="189">
        <v>0</v>
      </c>
      <c r="AO18" s="189">
        <v>0</v>
      </c>
      <c r="AP18" s="189">
        <v>0</v>
      </c>
      <c r="AQ18" s="189">
        <v>0</v>
      </c>
      <c r="AR18" s="189">
        <v>0</v>
      </c>
      <c r="AS18" s="189">
        <v>0</v>
      </c>
      <c r="AT18" s="189">
        <v>0</v>
      </c>
      <c r="AU18" s="189">
        <v>0</v>
      </c>
      <c r="AV18" s="189">
        <v>0</v>
      </c>
      <c r="AW18" s="189">
        <v>0</v>
      </c>
      <c r="AX18" s="189">
        <v>0</v>
      </c>
      <c r="AY18" s="189">
        <v>0</v>
      </c>
      <c r="AZ18" s="189">
        <v>0</v>
      </c>
      <c r="BA18" s="189">
        <v>0</v>
      </c>
      <c r="BB18" s="189">
        <v>0</v>
      </c>
      <c r="BC18" s="189">
        <v>0</v>
      </c>
      <c r="BD18" s="189">
        <v>0</v>
      </c>
      <c r="BE18" s="189">
        <v>0</v>
      </c>
      <c r="BF18" s="189">
        <v>0</v>
      </c>
      <c r="BG18" s="189">
        <v>0</v>
      </c>
      <c r="BH18" s="223">
        <v>11</v>
      </c>
      <c r="BI18" s="189">
        <v>10</v>
      </c>
      <c r="BJ18" s="189">
        <v>10</v>
      </c>
      <c r="BK18" s="189">
        <v>10</v>
      </c>
      <c r="BL18" s="189">
        <v>10</v>
      </c>
      <c r="BM18" s="189">
        <v>10</v>
      </c>
      <c r="BN18" s="189">
        <v>8</v>
      </c>
      <c r="BO18" s="189">
        <v>8</v>
      </c>
      <c r="BP18" s="189">
        <v>9</v>
      </c>
      <c r="BQ18" s="189">
        <v>9</v>
      </c>
      <c r="BR18" s="189">
        <v>9</v>
      </c>
      <c r="BS18" s="189">
        <v>13</v>
      </c>
      <c r="BT18" s="189">
        <v>15</v>
      </c>
      <c r="BU18" s="189">
        <v>17</v>
      </c>
      <c r="BV18" s="189">
        <v>20</v>
      </c>
      <c r="BW18" s="189">
        <v>22</v>
      </c>
    </row>
    <row r="19" spans="2:75" s="174" customFormat="1" ht="25.5" customHeight="1" x14ac:dyDescent="0.2">
      <c r="B19" s="190" t="s">
        <v>243</v>
      </c>
      <c r="AH19" s="189">
        <f t="shared" ref="AH19:BV19" si="2">SUM(AH15:AH18)</f>
        <v>0</v>
      </c>
      <c r="AI19" s="189">
        <f t="shared" si="2"/>
        <v>0</v>
      </c>
      <c r="AJ19" s="189">
        <f t="shared" si="2"/>
        <v>0</v>
      </c>
      <c r="AK19" s="189">
        <f t="shared" si="2"/>
        <v>0</v>
      </c>
      <c r="AL19" s="189">
        <f t="shared" si="2"/>
        <v>0</v>
      </c>
      <c r="AM19" s="189">
        <f t="shared" si="2"/>
        <v>0</v>
      </c>
      <c r="AN19" s="189">
        <f t="shared" si="2"/>
        <v>0</v>
      </c>
      <c r="AO19" s="189">
        <f t="shared" si="2"/>
        <v>0</v>
      </c>
      <c r="AP19" s="189">
        <f t="shared" si="2"/>
        <v>0</v>
      </c>
      <c r="AQ19" s="189">
        <f t="shared" si="2"/>
        <v>0</v>
      </c>
      <c r="AR19" s="189">
        <f t="shared" si="2"/>
        <v>0</v>
      </c>
      <c r="AS19" s="189">
        <f t="shared" si="2"/>
        <v>0</v>
      </c>
      <c r="AT19" s="189">
        <f t="shared" si="2"/>
        <v>0</v>
      </c>
      <c r="AU19" s="189">
        <f t="shared" si="2"/>
        <v>0</v>
      </c>
      <c r="AV19" s="189">
        <f t="shared" si="2"/>
        <v>0</v>
      </c>
      <c r="AW19" s="189">
        <f t="shared" si="2"/>
        <v>0</v>
      </c>
      <c r="AX19" s="189">
        <f t="shared" si="2"/>
        <v>0</v>
      </c>
      <c r="AY19" s="189">
        <f t="shared" si="2"/>
        <v>0</v>
      </c>
      <c r="AZ19" s="189">
        <f t="shared" si="2"/>
        <v>0</v>
      </c>
      <c r="BA19" s="189">
        <f t="shared" si="2"/>
        <v>0</v>
      </c>
      <c r="BB19" s="189">
        <f t="shared" si="2"/>
        <v>0</v>
      </c>
      <c r="BC19" s="189">
        <f t="shared" si="2"/>
        <v>0</v>
      </c>
      <c r="BD19" s="189">
        <f t="shared" si="2"/>
        <v>0</v>
      </c>
      <c r="BE19" s="189">
        <f t="shared" si="2"/>
        <v>0</v>
      </c>
      <c r="BF19" s="189">
        <f t="shared" si="2"/>
        <v>0</v>
      </c>
      <c r="BG19" s="189">
        <f t="shared" si="2"/>
        <v>0</v>
      </c>
      <c r="BH19" s="223">
        <f t="shared" si="2"/>
        <v>121</v>
      </c>
      <c r="BI19" s="209">
        <f t="shared" si="2"/>
        <v>111</v>
      </c>
      <c r="BJ19" s="209">
        <f t="shared" si="2"/>
        <v>104</v>
      </c>
      <c r="BK19" s="209">
        <f t="shared" si="2"/>
        <v>94</v>
      </c>
      <c r="BL19" s="209">
        <f t="shared" si="2"/>
        <v>89</v>
      </c>
      <c r="BM19" s="209">
        <f t="shared" si="2"/>
        <v>114</v>
      </c>
      <c r="BN19" s="209">
        <f t="shared" si="2"/>
        <v>120</v>
      </c>
      <c r="BO19" s="209">
        <f t="shared" si="2"/>
        <v>110</v>
      </c>
      <c r="BP19" s="209">
        <f t="shared" si="2"/>
        <v>100</v>
      </c>
      <c r="BQ19" s="209">
        <f t="shared" si="2"/>
        <v>92</v>
      </c>
      <c r="BR19" s="209">
        <f t="shared" si="2"/>
        <v>93</v>
      </c>
      <c r="BS19" s="209">
        <f t="shared" si="2"/>
        <v>104</v>
      </c>
      <c r="BT19" s="209">
        <f t="shared" si="2"/>
        <v>111</v>
      </c>
      <c r="BU19" s="209">
        <f t="shared" si="2"/>
        <v>122</v>
      </c>
      <c r="BV19" s="209">
        <f t="shared" si="2"/>
        <v>129</v>
      </c>
      <c r="BW19" s="209">
        <f>SUM(BW15:BW18)</f>
        <v>140</v>
      </c>
    </row>
    <row r="20" spans="2:75" s="174" customFormat="1" ht="12.95" customHeight="1" x14ac:dyDescent="0.2">
      <c r="B20" s="193" t="s">
        <v>244</v>
      </c>
      <c r="AH20" s="189">
        <f t="shared" ref="AH20:BV20" si="3">AH19+AH14</f>
        <v>0</v>
      </c>
      <c r="AI20" s="189">
        <f t="shared" si="3"/>
        <v>0</v>
      </c>
      <c r="AJ20" s="189">
        <f t="shared" si="3"/>
        <v>0</v>
      </c>
      <c r="AK20" s="189">
        <f t="shared" si="3"/>
        <v>0</v>
      </c>
      <c r="AL20" s="189">
        <f t="shared" si="3"/>
        <v>0</v>
      </c>
      <c r="AM20" s="189">
        <f t="shared" si="3"/>
        <v>0</v>
      </c>
      <c r="AN20" s="189">
        <f t="shared" si="3"/>
        <v>0</v>
      </c>
      <c r="AO20" s="189">
        <f t="shared" si="3"/>
        <v>0</v>
      </c>
      <c r="AP20" s="189">
        <f t="shared" si="3"/>
        <v>0</v>
      </c>
      <c r="AQ20" s="189">
        <f t="shared" si="3"/>
        <v>0</v>
      </c>
      <c r="AR20" s="189">
        <f t="shared" si="3"/>
        <v>0</v>
      </c>
      <c r="AS20" s="189">
        <f t="shared" si="3"/>
        <v>0</v>
      </c>
      <c r="AT20" s="189">
        <f t="shared" si="3"/>
        <v>0</v>
      </c>
      <c r="AU20" s="189">
        <f t="shared" si="3"/>
        <v>0</v>
      </c>
      <c r="AV20" s="189">
        <f t="shared" si="3"/>
        <v>0</v>
      </c>
      <c r="AW20" s="189">
        <f t="shared" si="3"/>
        <v>0</v>
      </c>
      <c r="AX20" s="189">
        <f t="shared" si="3"/>
        <v>0</v>
      </c>
      <c r="AY20" s="189">
        <f t="shared" si="3"/>
        <v>0</v>
      </c>
      <c r="AZ20" s="189">
        <f t="shared" si="3"/>
        <v>0</v>
      </c>
      <c r="BA20" s="189">
        <f t="shared" si="3"/>
        <v>0</v>
      </c>
      <c r="BB20" s="189">
        <f t="shared" si="3"/>
        <v>0</v>
      </c>
      <c r="BC20" s="189">
        <f t="shared" si="3"/>
        <v>0</v>
      </c>
      <c r="BD20" s="189">
        <f t="shared" si="3"/>
        <v>0</v>
      </c>
      <c r="BE20" s="189">
        <f t="shared" si="3"/>
        <v>0</v>
      </c>
      <c r="BF20" s="189">
        <f t="shared" si="3"/>
        <v>0</v>
      </c>
      <c r="BG20" s="189">
        <f t="shared" si="3"/>
        <v>0</v>
      </c>
      <c r="BH20" s="223">
        <f t="shared" si="3"/>
        <v>237</v>
      </c>
      <c r="BI20" s="209">
        <f t="shared" si="3"/>
        <v>233</v>
      </c>
      <c r="BJ20" s="209">
        <f t="shared" si="3"/>
        <v>225</v>
      </c>
      <c r="BK20" s="209">
        <f t="shared" si="3"/>
        <v>214</v>
      </c>
      <c r="BL20" s="209">
        <f t="shared" si="3"/>
        <v>207</v>
      </c>
      <c r="BM20" s="209">
        <f t="shared" si="3"/>
        <v>235</v>
      </c>
      <c r="BN20" s="209">
        <f t="shared" si="3"/>
        <v>239</v>
      </c>
      <c r="BO20" s="209">
        <f t="shared" si="3"/>
        <v>221</v>
      </c>
      <c r="BP20" s="209">
        <f t="shared" si="3"/>
        <v>199</v>
      </c>
      <c r="BQ20" s="209">
        <f t="shared" si="3"/>
        <v>181</v>
      </c>
      <c r="BR20" s="209">
        <f t="shared" si="3"/>
        <v>174</v>
      </c>
      <c r="BS20" s="209">
        <f t="shared" si="3"/>
        <v>181</v>
      </c>
      <c r="BT20" s="209">
        <f t="shared" si="3"/>
        <v>184</v>
      </c>
      <c r="BU20" s="209">
        <f t="shared" si="3"/>
        <v>191</v>
      </c>
      <c r="BV20" s="209">
        <f t="shared" si="3"/>
        <v>194</v>
      </c>
      <c r="BW20" s="209">
        <f>BW19+BW14</f>
        <v>201</v>
      </c>
    </row>
    <row r="21" spans="2:75" s="174" customFormat="1" ht="25.5" customHeight="1" x14ac:dyDescent="0.2">
      <c r="B21" s="221" t="s">
        <v>253</v>
      </c>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209"/>
      <c r="BI21" s="189"/>
      <c r="BJ21" s="189"/>
      <c r="BK21" s="189"/>
      <c r="BL21" s="189"/>
      <c r="BM21" s="189"/>
      <c r="BN21" s="189"/>
      <c r="BO21" s="189"/>
      <c r="BP21" s="189"/>
      <c r="BQ21" s="189"/>
      <c r="BR21" s="189"/>
      <c r="BS21" s="189"/>
      <c r="BT21" s="189"/>
      <c r="BU21" s="189"/>
      <c r="BV21" s="189"/>
      <c r="BW21" s="189"/>
    </row>
    <row r="22" spans="2:75" s="174" customFormat="1" ht="12.95" customHeight="1" x14ac:dyDescent="0.2">
      <c r="B22" s="222" t="s">
        <v>401</v>
      </c>
      <c r="AH22" s="189">
        <v>0</v>
      </c>
      <c r="AI22" s="189">
        <v>0</v>
      </c>
      <c r="AJ22" s="189">
        <v>96</v>
      </c>
      <c r="AK22" s="189">
        <v>124</v>
      </c>
      <c r="AL22" s="189">
        <v>165</v>
      </c>
      <c r="AM22" s="189">
        <v>195</v>
      </c>
      <c r="AN22" s="189">
        <v>201</v>
      </c>
      <c r="AO22" s="189">
        <v>200</v>
      </c>
      <c r="AP22" s="189">
        <v>210</v>
      </c>
      <c r="AQ22" s="189">
        <v>217</v>
      </c>
      <c r="AR22" s="189">
        <v>277</v>
      </c>
      <c r="AS22" s="189">
        <v>308</v>
      </c>
      <c r="AT22" s="189">
        <v>327</v>
      </c>
      <c r="AU22" s="189">
        <v>365</v>
      </c>
      <c r="AV22" s="189">
        <v>431</v>
      </c>
      <c r="AW22" s="189">
        <v>512</v>
      </c>
      <c r="AX22" s="189">
        <v>575</v>
      </c>
      <c r="AY22" s="189">
        <v>638</v>
      </c>
      <c r="AZ22" s="189">
        <v>714</v>
      </c>
      <c r="BA22" s="189">
        <v>758</v>
      </c>
      <c r="BB22" s="189">
        <v>782</v>
      </c>
      <c r="BC22" s="189">
        <v>537</v>
      </c>
      <c r="BD22" s="189">
        <v>0</v>
      </c>
      <c r="BE22" s="189">
        <v>0</v>
      </c>
      <c r="BF22" s="189">
        <v>0</v>
      </c>
      <c r="BG22" s="189">
        <v>0</v>
      </c>
      <c r="BH22" s="189">
        <v>0</v>
      </c>
      <c r="BI22" s="189">
        <v>0</v>
      </c>
      <c r="BJ22" s="189">
        <v>0</v>
      </c>
      <c r="BK22" s="189">
        <v>0</v>
      </c>
      <c r="BL22" s="189">
        <v>0</v>
      </c>
      <c r="BM22" s="189">
        <v>0</v>
      </c>
      <c r="BN22" s="189">
        <v>0</v>
      </c>
      <c r="BO22" s="189">
        <v>0</v>
      </c>
      <c r="BP22" s="189">
        <v>0</v>
      </c>
      <c r="BQ22" s="189">
        <v>0</v>
      </c>
      <c r="BR22" s="189">
        <v>0</v>
      </c>
      <c r="BS22" s="189">
        <v>0</v>
      </c>
      <c r="BT22" s="189">
        <v>0</v>
      </c>
      <c r="BU22" s="189">
        <v>0</v>
      </c>
      <c r="BV22" s="189">
        <v>0</v>
      </c>
      <c r="BW22" s="189">
        <v>0</v>
      </c>
    </row>
    <row r="23" spans="2:75" s="174" customFormat="1" ht="12.95" customHeight="1" x14ac:dyDescent="0.2">
      <c r="B23" s="222" t="s">
        <v>402</v>
      </c>
      <c r="AH23" s="189">
        <v>0</v>
      </c>
      <c r="AI23" s="189">
        <v>0</v>
      </c>
      <c r="AJ23" s="189">
        <v>51</v>
      </c>
      <c r="AK23" s="189">
        <v>60</v>
      </c>
      <c r="AL23" s="189">
        <v>72</v>
      </c>
      <c r="AM23" s="189">
        <v>80</v>
      </c>
      <c r="AN23" s="189">
        <v>82</v>
      </c>
      <c r="AO23" s="189">
        <v>82</v>
      </c>
      <c r="AP23" s="189">
        <v>87</v>
      </c>
      <c r="AQ23" s="189">
        <v>94</v>
      </c>
      <c r="AR23" s="189">
        <v>89</v>
      </c>
      <c r="AS23" s="189">
        <v>117</v>
      </c>
      <c r="AT23" s="189">
        <v>126</v>
      </c>
      <c r="AU23" s="189">
        <v>142</v>
      </c>
      <c r="AV23" s="189">
        <v>178</v>
      </c>
      <c r="AW23" s="189">
        <v>218</v>
      </c>
      <c r="AX23" s="189">
        <v>249</v>
      </c>
      <c r="AY23" s="189">
        <v>283</v>
      </c>
      <c r="AZ23" s="189">
        <v>320</v>
      </c>
      <c r="BA23" s="189">
        <v>357</v>
      </c>
      <c r="BB23" s="189">
        <v>392</v>
      </c>
      <c r="BC23" s="189">
        <v>277</v>
      </c>
      <c r="BD23" s="189">
        <v>0</v>
      </c>
      <c r="BE23" s="189">
        <v>0</v>
      </c>
      <c r="BF23" s="189">
        <v>0</v>
      </c>
      <c r="BG23" s="189">
        <v>0</v>
      </c>
      <c r="BH23" s="189">
        <v>0</v>
      </c>
      <c r="BI23" s="189">
        <v>0</v>
      </c>
      <c r="BJ23" s="189">
        <v>0</v>
      </c>
      <c r="BK23" s="189">
        <v>0</v>
      </c>
      <c r="BL23" s="189">
        <v>0</v>
      </c>
      <c r="BM23" s="189">
        <v>0</v>
      </c>
      <c r="BN23" s="189">
        <v>0</v>
      </c>
      <c r="BO23" s="189">
        <v>0</v>
      </c>
      <c r="BP23" s="189">
        <v>0</v>
      </c>
      <c r="BQ23" s="189">
        <v>0</v>
      </c>
      <c r="BR23" s="189">
        <v>0</v>
      </c>
      <c r="BS23" s="189">
        <v>0</v>
      </c>
      <c r="BT23" s="189">
        <v>0</v>
      </c>
      <c r="BU23" s="189">
        <v>0</v>
      </c>
      <c r="BV23" s="189">
        <v>0</v>
      </c>
      <c r="BW23" s="189">
        <v>0</v>
      </c>
    </row>
    <row r="24" spans="2:75" s="174" customFormat="1" ht="12.95" customHeight="1" x14ac:dyDescent="0.2">
      <c r="B24" s="222" t="s">
        <v>403</v>
      </c>
      <c r="AH24" s="189">
        <v>0</v>
      </c>
      <c r="AI24" s="189">
        <v>0</v>
      </c>
      <c r="AJ24" s="189">
        <v>45</v>
      </c>
      <c r="AK24" s="189">
        <v>64</v>
      </c>
      <c r="AL24" s="189">
        <v>93</v>
      </c>
      <c r="AM24" s="189">
        <v>115</v>
      </c>
      <c r="AN24" s="189">
        <v>120</v>
      </c>
      <c r="AO24" s="189">
        <v>118</v>
      </c>
      <c r="AP24" s="189">
        <v>123</v>
      </c>
      <c r="AQ24" s="189">
        <v>123</v>
      </c>
      <c r="AR24" s="189">
        <v>188</v>
      </c>
      <c r="AS24" s="189">
        <v>190</v>
      </c>
      <c r="AT24" s="189">
        <v>201</v>
      </c>
      <c r="AU24" s="189">
        <v>223</v>
      </c>
      <c r="AV24" s="189">
        <v>253</v>
      </c>
      <c r="AW24" s="189">
        <v>294</v>
      </c>
      <c r="AX24" s="189">
        <v>326</v>
      </c>
      <c r="AY24" s="189">
        <v>355</v>
      </c>
      <c r="AZ24" s="189">
        <v>394</v>
      </c>
      <c r="BA24" s="189">
        <v>401</v>
      </c>
      <c r="BB24" s="189">
        <v>390</v>
      </c>
      <c r="BC24" s="189">
        <v>260</v>
      </c>
      <c r="BD24" s="189">
        <v>0</v>
      </c>
      <c r="BE24" s="189">
        <v>0</v>
      </c>
      <c r="BF24" s="189">
        <v>0</v>
      </c>
      <c r="BG24" s="189">
        <v>0</v>
      </c>
      <c r="BH24" s="189">
        <v>0</v>
      </c>
      <c r="BI24" s="189">
        <v>0</v>
      </c>
      <c r="BJ24" s="189">
        <v>0</v>
      </c>
      <c r="BK24" s="189">
        <v>0</v>
      </c>
      <c r="BL24" s="189">
        <v>0</v>
      </c>
      <c r="BM24" s="189">
        <v>0</v>
      </c>
      <c r="BN24" s="189">
        <v>0</v>
      </c>
      <c r="BO24" s="189">
        <v>0</v>
      </c>
      <c r="BP24" s="189">
        <v>0</v>
      </c>
      <c r="BQ24" s="189">
        <v>0</v>
      </c>
      <c r="BR24" s="189">
        <v>0</v>
      </c>
      <c r="BS24" s="189">
        <v>0</v>
      </c>
      <c r="BT24" s="189">
        <v>0</v>
      </c>
      <c r="BU24" s="189">
        <v>0</v>
      </c>
      <c r="BV24" s="189">
        <v>0</v>
      </c>
      <c r="BW24" s="189">
        <v>0</v>
      </c>
    </row>
    <row r="25" spans="2:75" s="174" customFormat="1" ht="12.95" customHeight="1" x14ac:dyDescent="0.2">
      <c r="B25" s="222" t="s">
        <v>404</v>
      </c>
      <c r="AH25" s="189">
        <v>0</v>
      </c>
      <c r="AI25" s="189">
        <v>0</v>
      </c>
      <c r="AJ25" s="189">
        <v>0</v>
      </c>
      <c r="AK25" s="189">
        <v>0</v>
      </c>
      <c r="AL25" s="189">
        <v>0</v>
      </c>
      <c r="AM25" s="189">
        <v>0</v>
      </c>
      <c r="AN25" s="189">
        <v>0</v>
      </c>
      <c r="AO25" s="189">
        <v>0</v>
      </c>
      <c r="AP25" s="189">
        <v>0</v>
      </c>
      <c r="AQ25" s="189">
        <v>0</v>
      </c>
      <c r="AR25" s="189">
        <v>0</v>
      </c>
      <c r="AS25" s="189">
        <v>0</v>
      </c>
      <c r="AT25" s="189">
        <v>0</v>
      </c>
      <c r="AU25" s="189">
        <v>0</v>
      </c>
      <c r="AV25" s="189">
        <v>1</v>
      </c>
      <c r="AW25" s="189">
        <v>3</v>
      </c>
      <c r="AX25" s="189">
        <v>5</v>
      </c>
      <c r="AY25" s="189">
        <v>7</v>
      </c>
      <c r="AZ25" s="189">
        <v>11</v>
      </c>
      <c r="BA25" s="189">
        <v>14</v>
      </c>
      <c r="BB25" s="189">
        <v>16</v>
      </c>
      <c r="BC25" s="189">
        <v>13</v>
      </c>
      <c r="BD25" s="189">
        <v>0</v>
      </c>
      <c r="BE25" s="189">
        <v>0</v>
      </c>
      <c r="BF25" s="189">
        <v>0</v>
      </c>
      <c r="BG25" s="189">
        <v>0</v>
      </c>
      <c r="BH25" s="189">
        <v>0</v>
      </c>
      <c r="BI25" s="189">
        <v>0</v>
      </c>
      <c r="BJ25" s="189">
        <v>0</v>
      </c>
      <c r="BK25" s="189">
        <v>0</v>
      </c>
      <c r="BL25" s="189">
        <v>0</v>
      </c>
      <c r="BM25" s="189">
        <v>0</v>
      </c>
      <c r="BN25" s="189">
        <v>0</v>
      </c>
      <c r="BO25" s="189">
        <v>0</v>
      </c>
      <c r="BP25" s="189">
        <v>0</v>
      </c>
      <c r="BQ25" s="189">
        <v>0</v>
      </c>
      <c r="BR25" s="189">
        <v>0</v>
      </c>
      <c r="BS25" s="189">
        <v>0</v>
      </c>
      <c r="BT25" s="189">
        <v>0</v>
      </c>
      <c r="BU25" s="189">
        <v>0</v>
      </c>
      <c r="BV25" s="189">
        <v>0</v>
      </c>
      <c r="BW25" s="189">
        <v>0</v>
      </c>
    </row>
    <row r="26" spans="2:75" s="174" customFormat="1" ht="12.95" customHeight="1" x14ac:dyDescent="0.2">
      <c r="B26" s="222" t="s">
        <v>405</v>
      </c>
      <c r="AH26" s="189">
        <v>0</v>
      </c>
      <c r="AI26" s="189">
        <v>0</v>
      </c>
      <c r="AJ26" s="189">
        <v>0</v>
      </c>
      <c r="AK26" s="189">
        <v>0</v>
      </c>
      <c r="AL26" s="189">
        <v>0</v>
      </c>
      <c r="AM26" s="189">
        <v>0</v>
      </c>
      <c r="AN26" s="189">
        <v>0</v>
      </c>
      <c r="AO26" s="189">
        <v>0</v>
      </c>
      <c r="AP26" s="189">
        <v>0</v>
      </c>
      <c r="AQ26" s="189">
        <v>0</v>
      </c>
      <c r="AR26" s="189">
        <v>0</v>
      </c>
      <c r="AS26" s="189">
        <v>0</v>
      </c>
      <c r="AT26" s="189">
        <v>0</v>
      </c>
      <c r="AU26" s="189">
        <v>0</v>
      </c>
      <c r="AV26" s="189">
        <v>0</v>
      </c>
      <c r="AW26" s="189">
        <v>0</v>
      </c>
      <c r="AX26" s="189">
        <v>0</v>
      </c>
      <c r="AY26" s="189">
        <v>0</v>
      </c>
      <c r="AZ26" s="189">
        <v>0</v>
      </c>
      <c r="BA26" s="189">
        <v>0</v>
      </c>
      <c r="BB26" s="189">
        <v>0</v>
      </c>
      <c r="BC26" s="189">
        <v>0</v>
      </c>
      <c r="BD26" s="189">
        <v>0</v>
      </c>
      <c r="BE26" s="189">
        <v>0</v>
      </c>
      <c r="BF26" s="189">
        <v>0</v>
      </c>
      <c r="BG26" s="189">
        <v>0</v>
      </c>
      <c r="BH26" s="189">
        <v>0</v>
      </c>
      <c r="BI26" s="189">
        <v>0</v>
      </c>
      <c r="BJ26" s="189">
        <v>0</v>
      </c>
      <c r="BK26" s="189">
        <v>0</v>
      </c>
      <c r="BL26" s="189">
        <v>65</v>
      </c>
      <c r="BM26" s="189">
        <v>54</v>
      </c>
      <c r="BN26" s="189">
        <v>65</v>
      </c>
      <c r="BO26" s="189">
        <v>59</v>
      </c>
      <c r="BP26" s="189">
        <v>61</v>
      </c>
      <c r="BQ26" s="189">
        <v>31</v>
      </c>
      <c r="BR26" s="189">
        <v>0</v>
      </c>
      <c r="BS26" s="189">
        <v>0</v>
      </c>
      <c r="BT26" s="189">
        <v>0</v>
      </c>
      <c r="BU26" s="189">
        <v>0</v>
      </c>
      <c r="BV26" s="189">
        <v>0</v>
      </c>
      <c r="BW26" s="189">
        <v>0</v>
      </c>
    </row>
    <row r="27" spans="2:75" s="174" customFormat="1" ht="25.5" customHeight="1" x14ac:dyDescent="0.2">
      <c r="B27" s="221" t="s">
        <v>260</v>
      </c>
      <c r="AH27" s="189" t="s">
        <v>123</v>
      </c>
      <c r="AI27" s="189" t="s">
        <v>123</v>
      </c>
      <c r="AJ27" s="189" t="s">
        <v>123</v>
      </c>
      <c r="AK27" s="189" t="s">
        <v>123</v>
      </c>
      <c r="AL27" s="189" t="s">
        <v>123</v>
      </c>
      <c r="AM27" s="189" t="s">
        <v>123</v>
      </c>
      <c r="AN27" s="189" t="s">
        <v>123</v>
      </c>
      <c r="AO27" s="189" t="s">
        <v>123</v>
      </c>
      <c r="AP27" s="189" t="s">
        <v>123</v>
      </c>
      <c r="AQ27" s="189" t="s">
        <v>123</v>
      </c>
      <c r="AR27" s="189" t="s">
        <v>123</v>
      </c>
      <c r="AS27" s="189" t="s">
        <v>123</v>
      </c>
      <c r="AT27" s="189" t="s">
        <v>123</v>
      </c>
      <c r="AU27" s="189" t="s">
        <v>123</v>
      </c>
      <c r="AV27" s="189" t="s">
        <v>123</v>
      </c>
      <c r="AW27" s="189" t="s">
        <v>123</v>
      </c>
      <c r="AX27" s="189" t="s">
        <v>123</v>
      </c>
      <c r="AY27" s="189" t="s">
        <v>123</v>
      </c>
      <c r="AZ27" s="189" t="s">
        <v>123</v>
      </c>
      <c r="BA27" s="189" t="s">
        <v>123</v>
      </c>
      <c r="BB27" s="189" t="s">
        <v>123</v>
      </c>
      <c r="BC27" s="189" t="s">
        <v>123</v>
      </c>
      <c r="BD27" s="189" t="s">
        <v>123</v>
      </c>
      <c r="BE27" s="189" t="s">
        <v>123</v>
      </c>
      <c r="BF27" s="189" t="s">
        <v>123</v>
      </c>
      <c r="BG27" s="189" t="s">
        <v>123</v>
      </c>
      <c r="BH27" s="189" t="s">
        <v>123</v>
      </c>
      <c r="BI27" s="189" t="s">
        <v>123</v>
      </c>
      <c r="BJ27" s="189" t="s">
        <v>123</v>
      </c>
      <c r="BK27" s="209" t="s">
        <v>123</v>
      </c>
      <c r="BL27" s="218" t="s">
        <v>95</v>
      </c>
      <c r="BM27" s="209"/>
      <c r="BN27" s="209" t="s">
        <v>123</v>
      </c>
      <c r="BO27" s="209" t="s">
        <v>123</v>
      </c>
      <c r="BP27" s="189" t="s">
        <v>123</v>
      </c>
      <c r="BQ27" s="189" t="s">
        <v>123</v>
      </c>
      <c r="BR27" s="189" t="s">
        <v>123</v>
      </c>
      <c r="BS27" s="189" t="s">
        <v>123</v>
      </c>
      <c r="BT27" s="189" t="s">
        <v>123</v>
      </c>
      <c r="BU27" s="189" t="s">
        <v>123</v>
      </c>
      <c r="BV27" s="189" t="s">
        <v>123</v>
      </c>
      <c r="BW27" s="189" t="s">
        <v>123</v>
      </c>
    </row>
    <row r="28" spans="2:75" s="174" customFormat="1" ht="12.95" customHeight="1" x14ac:dyDescent="0.2">
      <c r="B28" s="213" t="s">
        <v>261</v>
      </c>
      <c r="AH28" s="209">
        <v>0</v>
      </c>
      <c r="AI28" s="209">
        <v>0</v>
      </c>
      <c r="AJ28" s="209">
        <v>0</v>
      </c>
      <c r="AK28" s="209">
        <v>0</v>
      </c>
      <c r="AL28" s="209">
        <v>0</v>
      </c>
      <c r="AM28" s="209">
        <v>0</v>
      </c>
      <c r="AN28" s="209">
        <v>0</v>
      </c>
      <c r="AO28" s="209">
        <v>0</v>
      </c>
      <c r="AP28" s="209">
        <v>0</v>
      </c>
      <c r="AQ28" s="209">
        <v>0</v>
      </c>
      <c r="AR28" s="209">
        <v>3013</v>
      </c>
      <c r="AS28" s="209">
        <v>2979</v>
      </c>
      <c r="AT28" s="209">
        <v>3735</v>
      </c>
      <c r="AU28" s="209">
        <v>3159</v>
      </c>
      <c r="AV28" s="209">
        <v>2996</v>
      </c>
      <c r="AW28" s="209">
        <v>2838</v>
      </c>
      <c r="AX28" s="209">
        <v>2801</v>
      </c>
      <c r="AY28" s="209">
        <v>2769</v>
      </c>
      <c r="AZ28" s="209">
        <v>2692</v>
      </c>
      <c r="BA28" s="209">
        <v>2623</v>
      </c>
      <c r="BB28" s="209">
        <v>2567</v>
      </c>
      <c r="BC28" s="209">
        <v>2471</v>
      </c>
      <c r="BD28" s="209">
        <v>2387</v>
      </c>
      <c r="BE28" s="209">
        <v>2371</v>
      </c>
      <c r="BF28" s="209">
        <v>2357</v>
      </c>
      <c r="BG28" s="209">
        <v>2335</v>
      </c>
      <c r="BH28" s="209">
        <v>2442</v>
      </c>
      <c r="BI28" s="209">
        <v>2426</v>
      </c>
      <c r="BJ28" s="209">
        <v>2510</v>
      </c>
      <c r="BK28" s="209">
        <v>2535</v>
      </c>
      <c r="BL28" s="223">
        <v>2361</v>
      </c>
      <c r="BM28" s="209">
        <v>2384</v>
      </c>
      <c r="BN28" s="209">
        <v>2390</v>
      </c>
      <c r="BO28" s="209">
        <v>2360</v>
      </c>
      <c r="BP28" s="209">
        <v>2313</v>
      </c>
      <c r="BQ28" s="209">
        <v>0</v>
      </c>
      <c r="BR28" s="209">
        <v>0</v>
      </c>
      <c r="BS28" s="209">
        <v>0</v>
      </c>
      <c r="BT28" s="209">
        <v>0</v>
      </c>
      <c r="BU28" s="209">
        <v>0</v>
      </c>
      <c r="BV28" s="209">
        <v>0</v>
      </c>
      <c r="BW28" s="209">
        <v>0</v>
      </c>
    </row>
    <row r="29" spans="2:75" s="174" customFormat="1" ht="12.95" customHeight="1" x14ac:dyDescent="0.2">
      <c r="B29" s="213" t="s">
        <v>262</v>
      </c>
      <c r="AH29" s="209">
        <v>0</v>
      </c>
      <c r="AI29" s="209">
        <v>0</v>
      </c>
      <c r="AJ29" s="209">
        <v>0</v>
      </c>
      <c r="AK29" s="209">
        <v>0</v>
      </c>
      <c r="AL29" s="209">
        <v>0</v>
      </c>
      <c r="AM29" s="209">
        <v>0</v>
      </c>
      <c r="AN29" s="209">
        <v>0</v>
      </c>
      <c r="AO29" s="209">
        <v>0</v>
      </c>
      <c r="AP29" s="209">
        <v>0</v>
      </c>
      <c r="AQ29" s="209">
        <v>0</v>
      </c>
      <c r="AR29" s="209">
        <v>301</v>
      </c>
      <c r="AS29" s="209">
        <v>324</v>
      </c>
      <c r="AT29" s="209">
        <v>477</v>
      </c>
      <c r="AU29" s="209">
        <v>486</v>
      </c>
      <c r="AV29" s="209">
        <v>546</v>
      </c>
      <c r="AW29" s="209">
        <v>517</v>
      </c>
      <c r="AX29" s="209">
        <v>618</v>
      </c>
      <c r="AY29" s="209">
        <v>682</v>
      </c>
      <c r="AZ29" s="209">
        <v>718</v>
      </c>
      <c r="BA29" s="209">
        <v>766</v>
      </c>
      <c r="BB29" s="209">
        <v>810</v>
      </c>
      <c r="BC29" s="209">
        <v>828</v>
      </c>
      <c r="BD29" s="209">
        <v>843</v>
      </c>
      <c r="BE29" s="209">
        <v>870</v>
      </c>
      <c r="BF29" s="209">
        <v>898</v>
      </c>
      <c r="BG29" s="209">
        <v>952</v>
      </c>
      <c r="BH29" s="209">
        <v>1023</v>
      </c>
      <c r="BI29" s="209">
        <v>1085</v>
      </c>
      <c r="BJ29" s="209">
        <v>1065</v>
      </c>
      <c r="BK29" s="209">
        <v>1039</v>
      </c>
      <c r="BL29" s="223">
        <v>1147</v>
      </c>
      <c r="BM29" s="209">
        <v>1215</v>
      </c>
      <c r="BN29" s="209">
        <v>1266</v>
      </c>
      <c r="BO29" s="209">
        <v>1286</v>
      </c>
      <c r="BP29" s="209">
        <v>1294</v>
      </c>
      <c r="BQ29" s="209">
        <v>0</v>
      </c>
      <c r="BR29" s="209">
        <v>0</v>
      </c>
      <c r="BS29" s="209">
        <v>0</v>
      </c>
      <c r="BT29" s="209">
        <v>0</v>
      </c>
      <c r="BU29" s="209">
        <v>0</v>
      </c>
      <c r="BV29" s="209">
        <v>0</v>
      </c>
      <c r="BW29" s="209">
        <v>0</v>
      </c>
    </row>
    <row r="30" spans="2:75" s="174" customFormat="1" ht="12.95" customHeight="1" x14ac:dyDescent="0.2">
      <c r="B30" s="213" t="s">
        <v>263</v>
      </c>
      <c r="AH30" s="209">
        <v>0</v>
      </c>
      <c r="AI30" s="209">
        <v>0</v>
      </c>
      <c r="AJ30" s="209">
        <v>0</v>
      </c>
      <c r="AK30" s="209">
        <v>0</v>
      </c>
      <c r="AL30" s="209">
        <v>0</v>
      </c>
      <c r="AM30" s="209">
        <v>0</v>
      </c>
      <c r="AN30" s="209">
        <v>0</v>
      </c>
      <c r="AO30" s="209">
        <v>0</v>
      </c>
      <c r="AP30" s="209">
        <v>0</v>
      </c>
      <c r="AQ30" s="209">
        <v>0</v>
      </c>
      <c r="AR30" s="209">
        <v>653</v>
      </c>
      <c r="AS30" s="209">
        <v>651</v>
      </c>
      <c r="AT30" s="209">
        <v>753</v>
      </c>
      <c r="AU30" s="209">
        <v>828</v>
      </c>
      <c r="AV30" s="209">
        <v>911</v>
      </c>
      <c r="AW30" s="209">
        <v>820</v>
      </c>
      <c r="AX30" s="209">
        <v>894</v>
      </c>
      <c r="AY30" s="209">
        <v>950</v>
      </c>
      <c r="AZ30" s="209">
        <v>942</v>
      </c>
      <c r="BA30" s="209">
        <v>928</v>
      </c>
      <c r="BB30" s="209">
        <v>915</v>
      </c>
      <c r="BC30" s="209">
        <v>877</v>
      </c>
      <c r="BD30" s="209">
        <v>797</v>
      </c>
      <c r="BE30" s="209">
        <v>766</v>
      </c>
      <c r="BF30" s="209">
        <v>742</v>
      </c>
      <c r="BG30" s="209">
        <v>769</v>
      </c>
      <c r="BH30" s="209">
        <v>811</v>
      </c>
      <c r="BI30" s="209">
        <v>848</v>
      </c>
      <c r="BJ30" s="209">
        <v>835</v>
      </c>
      <c r="BK30" s="209">
        <v>811</v>
      </c>
      <c r="BL30" s="223">
        <v>647</v>
      </c>
      <c r="BM30" s="209">
        <v>625</v>
      </c>
      <c r="BN30" s="209">
        <v>581</v>
      </c>
      <c r="BO30" s="209">
        <v>517</v>
      </c>
      <c r="BP30" s="209">
        <v>468</v>
      </c>
      <c r="BQ30" s="209">
        <v>0</v>
      </c>
      <c r="BR30" s="209">
        <v>0</v>
      </c>
      <c r="BS30" s="209">
        <v>0</v>
      </c>
      <c r="BT30" s="209">
        <v>0</v>
      </c>
      <c r="BU30" s="209">
        <v>0</v>
      </c>
      <c r="BV30" s="209">
        <v>0</v>
      </c>
      <c r="BW30" s="209">
        <v>0</v>
      </c>
    </row>
    <row r="31" spans="2:75" s="174" customFormat="1" ht="12.95" customHeight="1" x14ac:dyDescent="0.2">
      <c r="B31" s="213" t="s">
        <v>264</v>
      </c>
      <c r="AH31" s="209">
        <v>0</v>
      </c>
      <c r="AI31" s="209">
        <v>0</v>
      </c>
      <c r="AJ31" s="209">
        <v>0</v>
      </c>
      <c r="AK31" s="209">
        <v>0</v>
      </c>
      <c r="AL31" s="209">
        <v>0</v>
      </c>
      <c r="AM31" s="209">
        <v>0</v>
      </c>
      <c r="AN31" s="209">
        <v>0</v>
      </c>
      <c r="AO31" s="209">
        <v>0</v>
      </c>
      <c r="AP31" s="209">
        <v>0</v>
      </c>
      <c r="AQ31" s="209">
        <v>0</v>
      </c>
      <c r="AR31" s="209">
        <v>797</v>
      </c>
      <c r="AS31" s="209">
        <v>822</v>
      </c>
      <c r="AT31" s="209">
        <v>1005</v>
      </c>
      <c r="AU31" s="209">
        <v>1344</v>
      </c>
      <c r="AV31" s="209">
        <v>1720</v>
      </c>
      <c r="AW31" s="209">
        <v>885</v>
      </c>
      <c r="AX31" s="209">
        <v>874</v>
      </c>
      <c r="AY31" s="209">
        <v>815</v>
      </c>
      <c r="AZ31" s="209">
        <v>758</v>
      </c>
      <c r="BA31" s="209">
        <v>625</v>
      </c>
      <c r="BB31" s="209">
        <v>513</v>
      </c>
      <c r="BC31" s="209">
        <v>431</v>
      </c>
      <c r="BD31" s="209">
        <v>361</v>
      </c>
      <c r="BE31" s="209">
        <v>312</v>
      </c>
      <c r="BF31" s="209">
        <v>290</v>
      </c>
      <c r="BG31" s="209">
        <v>297</v>
      </c>
      <c r="BH31" s="209">
        <v>288</v>
      </c>
      <c r="BI31" s="209">
        <v>304</v>
      </c>
      <c r="BJ31" s="209">
        <v>306</v>
      </c>
      <c r="BK31" s="209">
        <v>299</v>
      </c>
      <c r="BL31" s="223">
        <v>368</v>
      </c>
      <c r="BM31" s="209">
        <v>597</v>
      </c>
      <c r="BN31" s="209">
        <v>647</v>
      </c>
      <c r="BO31" s="209">
        <v>691</v>
      </c>
      <c r="BP31" s="209">
        <v>733</v>
      </c>
      <c r="BQ31" s="209">
        <v>0</v>
      </c>
      <c r="BR31" s="209">
        <v>0</v>
      </c>
      <c r="BS31" s="209">
        <v>0</v>
      </c>
      <c r="BT31" s="209">
        <v>0</v>
      </c>
      <c r="BU31" s="209">
        <v>0</v>
      </c>
      <c r="BV31" s="209">
        <v>0</v>
      </c>
      <c r="BW31" s="209">
        <v>0</v>
      </c>
    </row>
    <row r="32" spans="2:75" s="174" customFormat="1" ht="12.95" customHeight="1" x14ac:dyDescent="0.2">
      <c r="B32" s="213" t="s">
        <v>265</v>
      </c>
      <c r="AH32" s="209">
        <v>0</v>
      </c>
      <c r="AI32" s="209">
        <v>0</v>
      </c>
      <c r="AJ32" s="209">
        <v>0</v>
      </c>
      <c r="AK32" s="209">
        <v>0</v>
      </c>
      <c r="AL32" s="209">
        <v>0</v>
      </c>
      <c r="AM32" s="209">
        <v>0</v>
      </c>
      <c r="AN32" s="209">
        <v>0</v>
      </c>
      <c r="AO32" s="209">
        <v>0</v>
      </c>
      <c r="AP32" s="209">
        <v>0</v>
      </c>
      <c r="AQ32" s="209">
        <v>0</v>
      </c>
      <c r="AR32" s="209">
        <v>380</v>
      </c>
      <c r="AS32" s="209">
        <v>424</v>
      </c>
      <c r="AT32" s="209">
        <v>755</v>
      </c>
      <c r="AU32" s="209">
        <v>550</v>
      </c>
      <c r="AV32" s="209">
        <v>530</v>
      </c>
      <c r="AW32" s="209">
        <v>407</v>
      </c>
      <c r="AX32" s="209">
        <v>427</v>
      </c>
      <c r="AY32" s="209">
        <v>474</v>
      </c>
      <c r="AZ32" s="209">
        <v>508</v>
      </c>
      <c r="BA32" s="209">
        <v>537</v>
      </c>
      <c r="BB32" s="209">
        <v>502</v>
      </c>
      <c r="BC32" s="209">
        <v>444</v>
      </c>
      <c r="BD32" s="209">
        <v>373</v>
      </c>
      <c r="BE32" s="209">
        <v>345</v>
      </c>
      <c r="BF32" s="209">
        <v>338</v>
      </c>
      <c r="BG32" s="209">
        <v>340</v>
      </c>
      <c r="BH32" s="209">
        <v>351</v>
      </c>
      <c r="BI32" s="209">
        <v>366</v>
      </c>
      <c r="BJ32" s="209">
        <v>364</v>
      </c>
      <c r="BK32" s="209">
        <v>385</v>
      </c>
      <c r="BL32" s="223">
        <v>635</v>
      </c>
      <c r="BM32" s="209">
        <v>751</v>
      </c>
      <c r="BN32" s="209">
        <v>921</v>
      </c>
      <c r="BO32" s="209">
        <v>1019</v>
      </c>
      <c r="BP32" s="209">
        <v>1102</v>
      </c>
      <c r="BQ32" s="209">
        <v>0</v>
      </c>
      <c r="BR32" s="209">
        <v>0</v>
      </c>
      <c r="BS32" s="209">
        <v>0</v>
      </c>
      <c r="BT32" s="209">
        <v>0</v>
      </c>
      <c r="BU32" s="209">
        <v>0</v>
      </c>
      <c r="BV32" s="209">
        <v>0</v>
      </c>
      <c r="BW32" s="209">
        <v>0</v>
      </c>
    </row>
    <row r="33" spans="1:75" s="174" customFormat="1" ht="25.5" customHeight="1" x14ac:dyDescent="0.2">
      <c r="B33" s="213" t="s">
        <v>266</v>
      </c>
      <c r="AH33" s="189">
        <f t="shared" ref="AH33:BK33" si="4">AH28</f>
        <v>0</v>
      </c>
      <c r="AI33" s="189">
        <f t="shared" si="4"/>
        <v>0</v>
      </c>
      <c r="AJ33" s="189">
        <f t="shared" si="4"/>
        <v>0</v>
      </c>
      <c r="AK33" s="189">
        <f t="shared" si="4"/>
        <v>0</v>
      </c>
      <c r="AL33" s="189">
        <f t="shared" si="4"/>
        <v>0</v>
      </c>
      <c r="AM33" s="189">
        <f t="shared" si="4"/>
        <v>0</v>
      </c>
      <c r="AN33" s="189">
        <f t="shared" si="4"/>
        <v>0</v>
      </c>
      <c r="AO33" s="189">
        <f t="shared" si="4"/>
        <v>0</v>
      </c>
      <c r="AP33" s="189">
        <f t="shared" si="4"/>
        <v>0</v>
      </c>
      <c r="AQ33" s="189">
        <f t="shared" si="4"/>
        <v>0</v>
      </c>
      <c r="AR33" s="189">
        <f t="shared" si="4"/>
        <v>3013</v>
      </c>
      <c r="AS33" s="189">
        <f t="shared" si="4"/>
        <v>2979</v>
      </c>
      <c r="AT33" s="189">
        <f t="shared" si="4"/>
        <v>3735</v>
      </c>
      <c r="AU33" s="189">
        <f t="shared" si="4"/>
        <v>3159</v>
      </c>
      <c r="AV33" s="189">
        <f t="shared" si="4"/>
        <v>2996</v>
      </c>
      <c r="AW33" s="189">
        <f t="shared" si="4"/>
        <v>2838</v>
      </c>
      <c r="AX33" s="189">
        <f t="shared" si="4"/>
        <v>2801</v>
      </c>
      <c r="AY33" s="189">
        <f t="shared" si="4"/>
        <v>2769</v>
      </c>
      <c r="AZ33" s="189">
        <f t="shared" si="4"/>
        <v>2692</v>
      </c>
      <c r="BA33" s="189">
        <f t="shared" si="4"/>
        <v>2623</v>
      </c>
      <c r="BB33" s="189">
        <f t="shared" si="4"/>
        <v>2567</v>
      </c>
      <c r="BC33" s="189">
        <f t="shared" si="4"/>
        <v>2471</v>
      </c>
      <c r="BD33" s="189">
        <f t="shared" si="4"/>
        <v>2387</v>
      </c>
      <c r="BE33" s="189">
        <f t="shared" si="4"/>
        <v>2371</v>
      </c>
      <c r="BF33" s="189">
        <f t="shared" si="4"/>
        <v>2357</v>
      </c>
      <c r="BG33" s="189">
        <f t="shared" si="4"/>
        <v>2335</v>
      </c>
      <c r="BH33" s="189">
        <f t="shared" si="4"/>
        <v>2442</v>
      </c>
      <c r="BI33" s="189">
        <f t="shared" si="4"/>
        <v>2426</v>
      </c>
      <c r="BJ33" s="189">
        <f t="shared" si="4"/>
        <v>2510</v>
      </c>
      <c r="BK33" s="189">
        <f t="shared" si="4"/>
        <v>2535</v>
      </c>
      <c r="BL33" s="209">
        <v>2592</v>
      </c>
      <c r="BM33" s="209">
        <v>2631</v>
      </c>
      <c r="BN33" s="209">
        <v>2633</v>
      </c>
      <c r="BO33" s="209">
        <v>2620</v>
      </c>
      <c r="BP33" s="209">
        <v>2544</v>
      </c>
      <c r="BQ33" s="209">
        <v>0</v>
      </c>
      <c r="BR33" s="209">
        <v>0</v>
      </c>
      <c r="BS33" s="209">
        <v>0</v>
      </c>
      <c r="BT33" s="209">
        <v>0</v>
      </c>
      <c r="BU33" s="209">
        <v>0</v>
      </c>
      <c r="BV33" s="209">
        <v>0</v>
      </c>
      <c r="BW33" s="209">
        <v>0</v>
      </c>
    </row>
    <row r="34" spans="1:75" s="174" customFormat="1" ht="12.95" customHeight="1" x14ac:dyDescent="0.2">
      <c r="B34" s="213" t="s">
        <v>243</v>
      </c>
      <c r="AH34" s="189">
        <f t="shared" ref="AH34:BK34" si="5">SUM(AH29:AH32)</f>
        <v>0</v>
      </c>
      <c r="AI34" s="189">
        <f t="shared" si="5"/>
        <v>0</v>
      </c>
      <c r="AJ34" s="189">
        <f t="shared" si="5"/>
        <v>0</v>
      </c>
      <c r="AK34" s="189">
        <f t="shared" si="5"/>
        <v>0</v>
      </c>
      <c r="AL34" s="189">
        <f t="shared" si="5"/>
        <v>0</v>
      </c>
      <c r="AM34" s="189">
        <f t="shared" si="5"/>
        <v>0</v>
      </c>
      <c r="AN34" s="189">
        <f t="shared" si="5"/>
        <v>0</v>
      </c>
      <c r="AO34" s="189">
        <f t="shared" si="5"/>
        <v>0</v>
      </c>
      <c r="AP34" s="189">
        <f t="shared" si="5"/>
        <v>0</v>
      </c>
      <c r="AQ34" s="189">
        <f t="shared" si="5"/>
        <v>0</v>
      </c>
      <c r="AR34" s="189">
        <f t="shared" si="5"/>
        <v>2131</v>
      </c>
      <c r="AS34" s="189">
        <f t="shared" si="5"/>
        <v>2221</v>
      </c>
      <c r="AT34" s="189">
        <f t="shared" si="5"/>
        <v>2990</v>
      </c>
      <c r="AU34" s="189">
        <f t="shared" si="5"/>
        <v>3208</v>
      </c>
      <c r="AV34" s="189">
        <f t="shared" si="5"/>
        <v>3707</v>
      </c>
      <c r="AW34" s="189">
        <f t="shared" si="5"/>
        <v>2629</v>
      </c>
      <c r="AX34" s="189">
        <f t="shared" si="5"/>
        <v>2813</v>
      </c>
      <c r="AY34" s="189">
        <f t="shared" si="5"/>
        <v>2921</v>
      </c>
      <c r="AZ34" s="189">
        <f t="shared" si="5"/>
        <v>2926</v>
      </c>
      <c r="BA34" s="189">
        <f t="shared" si="5"/>
        <v>2856</v>
      </c>
      <c r="BB34" s="189">
        <f t="shared" si="5"/>
        <v>2740</v>
      </c>
      <c r="BC34" s="189">
        <f t="shared" si="5"/>
        <v>2580</v>
      </c>
      <c r="BD34" s="189">
        <f t="shared" si="5"/>
        <v>2374</v>
      </c>
      <c r="BE34" s="189">
        <f t="shared" si="5"/>
        <v>2293</v>
      </c>
      <c r="BF34" s="189">
        <f t="shared" si="5"/>
        <v>2268</v>
      </c>
      <c r="BG34" s="189">
        <f t="shared" si="5"/>
        <v>2358</v>
      </c>
      <c r="BH34" s="189">
        <f t="shared" si="5"/>
        <v>2473</v>
      </c>
      <c r="BI34" s="189">
        <f t="shared" si="5"/>
        <v>2603</v>
      </c>
      <c r="BJ34" s="189">
        <f t="shared" si="5"/>
        <v>2570</v>
      </c>
      <c r="BK34" s="189">
        <f t="shared" si="5"/>
        <v>2534</v>
      </c>
      <c r="BL34" s="209">
        <v>2566</v>
      </c>
      <c r="BM34" s="209">
        <v>2940</v>
      </c>
      <c r="BN34" s="209">
        <v>3172</v>
      </c>
      <c r="BO34" s="209">
        <v>3254</v>
      </c>
      <c r="BP34" s="189">
        <v>3368</v>
      </c>
      <c r="BQ34" s="189">
        <v>0</v>
      </c>
      <c r="BR34" s="189">
        <v>0</v>
      </c>
      <c r="BS34" s="189">
        <v>0</v>
      </c>
      <c r="BT34" s="189">
        <v>0</v>
      </c>
      <c r="BU34" s="189">
        <v>0</v>
      </c>
      <c r="BV34" s="189">
        <v>0</v>
      </c>
      <c r="BW34" s="189">
        <v>0</v>
      </c>
    </row>
    <row r="35" spans="1:75" s="198" customFormat="1" ht="12.95" customHeight="1" x14ac:dyDescent="0.2">
      <c r="B35" s="385" t="s">
        <v>267</v>
      </c>
      <c r="AH35" s="386">
        <f t="shared" ref="AH35:BK35" si="6">AH34+AH33</f>
        <v>0</v>
      </c>
      <c r="AI35" s="386">
        <f t="shared" si="6"/>
        <v>0</v>
      </c>
      <c r="AJ35" s="386">
        <f t="shared" si="6"/>
        <v>0</v>
      </c>
      <c r="AK35" s="386">
        <f t="shared" si="6"/>
        <v>0</v>
      </c>
      <c r="AL35" s="386">
        <f t="shared" si="6"/>
        <v>0</v>
      </c>
      <c r="AM35" s="386">
        <f t="shared" si="6"/>
        <v>0</v>
      </c>
      <c r="AN35" s="386">
        <f t="shared" si="6"/>
        <v>0</v>
      </c>
      <c r="AO35" s="386">
        <f t="shared" si="6"/>
        <v>0</v>
      </c>
      <c r="AP35" s="386">
        <f t="shared" si="6"/>
        <v>0</v>
      </c>
      <c r="AQ35" s="386">
        <f t="shared" si="6"/>
        <v>0</v>
      </c>
      <c r="AR35" s="386">
        <f t="shared" si="6"/>
        <v>5144</v>
      </c>
      <c r="AS35" s="386">
        <f t="shared" si="6"/>
        <v>5200</v>
      </c>
      <c r="AT35" s="386">
        <f t="shared" si="6"/>
        <v>6725</v>
      </c>
      <c r="AU35" s="386">
        <f t="shared" si="6"/>
        <v>6367</v>
      </c>
      <c r="AV35" s="386">
        <f t="shared" si="6"/>
        <v>6703</v>
      </c>
      <c r="AW35" s="386">
        <f t="shared" si="6"/>
        <v>5467</v>
      </c>
      <c r="AX35" s="386">
        <f t="shared" si="6"/>
        <v>5614</v>
      </c>
      <c r="AY35" s="386">
        <f t="shared" si="6"/>
        <v>5690</v>
      </c>
      <c r="AZ35" s="386">
        <f t="shared" si="6"/>
        <v>5618</v>
      </c>
      <c r="BA35" s="386">
        <f t="shared" si="6"/>
        <v>5479</v>
      </c>
      <c r="BB35" s="386">
        <f t="shared" si="6"/>
        <v>5307</v>
      </c>
      <c r="BC35" s="386">
        <f t="shared" si="6"/>
        <v>5051</v>
      </c>
      <c r="BD35" s="386">
        <f t="shared" si="6"/>
        <v>4761</v>
      </c>
      <c r="BE35" s="386">
        <f t="shared" si="6"/>
        <v>4664</v>
      </c>
      <c r="BF35" s="386">
        <f t="shared" si="6"/>
        <v>4625</v>
      </c>
      <c r="BG35" s="386">
        <f t="shared" si="6"/>
        <v>4693</v>
      </c>
      <c r="BH35" s="386">
        <f t="shared" si="6"/>
        <v>4915</v>
      </c>
      <c r="BI35" s="386">
        <f t="shared" si="6"/>
        <v>5029</v>
      </c>
      <c r="BJ35" s="386">
        <f t="shared" si="6"/>
        <v>5080</v>
      </c>
      <c r="BK35" s="386">
        <f t="shared" si="6"/>
        <v>5069</v>
      </c>
      <c r="BL35" s="387">
        <v>5158</v>
      </c>
      <c r="BM35" s="387">
        <v>5571</v>
      </c>
      <c r="BN35" s="387">
        <v>5805</v>
      </c>
      <c r="BO35" s="387">
        <v>5874</v>
      </c>
      <c r="BP35" s="386">
        <v>5911</v>
      </c>
      <c r="BQ35" s="386">
        <v>0</v>
      </c>
      <c r="BR35" s="386">
        <v>0</v>
      </c>
      <c r="BS35" s="386">
        <v>0</v>
      </c>
      <c r="BT35" s="386">
        <v>0</v>
      </c>
      <c r="BU35" s="386">
        <v>0</v>
      </c>
      <c r="BV35" s="386">
        <v>0</v>
      </c>
      <c r="BW35" s="386">
        <v>0</v>
      </c>
    </row>
    <row r="36" spans="1:75" s="174" customFormat="1" ht="25.5" customHeight="1" x14ac:dyDescent="0.2">
      <c r="B36" s="221" t="s">
        <v>12</v>
      </c>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209"/>
      <c r="BL36" s="218" t="s">
        <v>95</v>
      </c>
      <c r="BM36" s="209"/>
      <c r="BN36" s="209"/>
      <c r="BO36" s="209"/>
      <c r="BP36" s="189"/>
      <c r="BQ36" s="189"/>
      <c r="BR36" s="189"/>
      <c r="BS36" s="189"/>
      <c r="BT36" s="189"/>
      <c r="BU36" s="189"/>
      <c r="BV36" s="189"/>
      <c r="BW36" s="189"/>
    </row>
    <row r="37" spans="1:75" s="174" customFormat="1" ht="12.95" customHeight="1" x14ac:dyDescent="0.2">
      <c r="B37" s="225" t="s">
        <v>261</v>
      </c>
      <c r="AH37" s="209">
        <v>0</v>
      </c>
      <c r="AI37" s="209">
        <v>0</v>
      </c>
      <c r="AJ37" s="209">
        <v>0</v>
      </c>
      <c r="AK37" s="209">
        <v>0</v>
      </c>
      <c r="AL37" s="209">
        <v>0</v>
      </c>
      <c r="AM37" s="209">
        <v>0</v>
      </c>
      <c r="AN37" s="209">
        <v>0</v>
      </c>
      <c r="AO37" s="209">
        <v>0</v>
      </c>
      <c r="AP37" s="209">
        <v>0</v>
      </c>
      <c r="AQ37" s="209">
        <v>0</v>
      </c>
      <c r="AR37" s="209">
        <v>2178</v>
      </c>
      <c r="AS37" s="209">
        <v>2116</v>
      </c>
      <c r="AT37" s="209">
        <v>2076</v>
      </c>
      <c r="AU37" s="209">
        <v>1981</v>
      </c>
      <c r="AV37" s="209">
        <v>1929</v>
      </c>
      <c r="AW37" s="209">
        <v>1955</v>
      </c>
      <c r="AX37" s="209">
        <v>1937</v>
      </c>
      <c r="AY37" s="209">
        <v>1917</v>
      </c>
      <c r="AZ37" s="209">
        <v>1886</v>
      </c>
      <c r="BA37" s="209">
        <v>1844</v>
      </c>
      <c r="BB37" s="209">
        <v>1798</v>
      </c>
      <c r="BC37" s="209">
        <v>1726</v>
      </c>
      <c r="BD37" s="209">
        <v>1664</v>
      </c>
      <c r="BE37" s="209">
        <v>1637</v>
      </c>
      <c r="BF37" s="209">
        <v>1612</v>
      </c>
      <c r="BG37" s="209">
        <v>1546</v>
      </c>
      <c r="BH37" s="209">
        <v>1554</v>
      </c>
      <c r="BI37" s="209">
        <v>1491</v>
      </c>
      <c r="BJ37" s="209">
        <v>1503</v>
      </c>
      <c r="BK37" s="209">
        <v>1509</v>
      </c>
      <c r="BL37" s="223">
        <v>1389</v>
      </c>
      <c r="BM37" s="209">
        <v>1397</v>
      </c>
      <c r="BN37" s="209">
        <v>1401</v>
      </c>
      <c r="BO37" s="209">
        <v>1394</v>
      </c>
      <c r="BP37" s="209">
        <v>1387</v>
      </c>
      <c r="BQ37" s="209">
        <v>1365</v>
      </c>
      <c r="BR37" s="209">
        <v>1344</v>
      </c>
      <c r="BS37" s="209">
        <v>1311</v>
      </c>
      <c r="BT37" s="209">
        <v>1280</v>
      </c>
      <c r="BU37" s="209">
        <v>1233</v>
      </c>
      <c r="BV37" s="209">
        <v>1198</v>
      </c>
      <c r="BW37" s="209">
        <v>1156</v>
      </c>
    </row>
    <row r="38" spans="1:75" s="174" customFormat="1" ht="12.95" customHeight="1" x14ac:dyDescent="0.2">
      <c r="B38" s="225" t="s">
        <v>262</v>
      </c>
      <c r="AH38" s="209">
        <v>0</v>
      </c>
      <c r="AI38" s="209">
        <v>0</v>
      </c>
      <c r="AJ38" s="209">
        <v>0</v>
      </c>
      <c r="AK38" s="209">
        <v>0</v>
      </c>
      <c r="AL38" s="209">
        <v>0</v>
      </c>
      <c r="AM38" s="209">
        <v>0</v>
      </c>
      <c r="AN38" s="209">
        <v>0</v>
      </c>
      <c r="AO38" s="209">
        <v>0</v>
      </c>
      <c r="AP38" s="209">
        <v>0</v>
      </c>
      <c r="AQ38" s="209">
        <v>0</v>
      </c>
      <c r="AR38" s="209">
        <v>239</v>
      </c>
      <c r="AS38" s="209">
        <v>267</v>
      </c>
      <c r="AT38" s="209">
        <v>311</v>
      </c>
      <c r="AU38" s="209">
        <v>359</v>
      </c>
      <c r="AV38" s="209">
        <v>416</v>
      </c>
      <c r="AW38" s="209">
        <v>491</v>
      </c>
      <c r="AX38" s="209">
        <v>568</v>
      </c>
      <c r="AY38" s="209">
        <v>626</v>
      </c>
      <c r="AZ38" s="209">
        <v>655</v>
      </c>
      <c r="BA38" s="209">
        <v>693</v>
      </c>
      <c r="BB38" s="209">
        <v>735</v>
      </c>
      <c r="BC38" s="209">
        <v>759</v>
      </c>
      <c r="BD38" s="209">
        <v>771</v>
      </c>
      <c r="BE38" s="209">
        <v>798</v>
      </c>
      <c r="BF38" s="209">
        <v>837</v>
      </c>
      <c r="BG38" s="209">
        <v>899</v>
      </c>
      <c r="BH38" s="209">
        <v>956</v>
      </c>
      <c r="BI38" s="209">
        <v>1007</v>
      </c>
      <c r="BJ38" s="209">
        <v>1014</v>
      </c>
      <c r="BK38" s="209">
        <v>1003</v>
      </c>
      <c r="BL38" s="223">
        <v>1095</v>
      </c>
      <c r="BM38" s="209">
        <v>1161</v>
      </c>
      <c r="BN38" s="209">
        <v>1211</v>
      </c>
      <c r="BO38" s="209">
        <v>1240</v>
      </c>
      <c r="BP38" s="209">
        <v>1257</v>
      </c>
      <c r="BQ38" s="209">
        <v>1274</v>
      </c>
      <c r="BR38" s="209">
        <v>1336</v>
      </c>
      <c r="BS38" s="209">
        <v>1381</v>
      </c>
      <c r="BT38" s="209">
        <v>1398</v>
      </c>
      <c r="BU38" s="209">
        <v>1406</v>
      </c>
      <c r="BV38" s="209">
        <v>1418</v>
      </c>
      <c r="BW38" s="209">
        <v>1429</v>
      </c>
    </row>
    <row r="39" spans="1:75" s="174" customFormat="1" ht="12.95" customHeight="1" x14ac:dyDescent="0.2">
      <c r="B39" s="225" t="s">
        <v>263</v>
      </c>
      <c r="AH39" s="209">
        <v>0</v>
      </c>
      <c r="AI39" s="209">
        <v>0</v>
      </c>
      <c r="AJ39" s="209">
        <v>0</v>
      </c>
      <c r="AK39" s="209">
        <v>0</v>
      </c>
      <c r="AL39" s="209">
        <v>0</v>
      </c>
      <c r="AM39" s="209">
        <v>0</v>
      </c>
      <c r="AN39" s="209">
        <v>0</v>
      </c>
      <c r="AO39" s="209">
        <v>0</v>
      </c>
      <c r="AP39" s="209">
        <v>0</v>
      </c>
      <c r="AQ39" s="209">
        <v>0</v>
      </c>
      <c r="AR39" s="209">
        <v>551</v>
      </c>
      <c r="AS39" s="209">
        <v>558</v>
      </c>
      <c r="AT39" s="209">
        <v>602</v>
      </c>
      <c r="AU39" s="209">
        <v>692</v>
      </c>
      <c r="AV39" s="209">
        <v>770</v>
      </c>
      <c r="AW39" s="209">
        <v>817</v>
      </c>
      <c r="AX39" s="209">
        <v>858</v>
      </c>
      <c r="AY39" s="209">
        <v>895</v>
      </c>
      <c r="AZ39" s="209">
        <v>911</v>
      </c>
      <c r="BA39" s="209">
        <v>911</v>
      </c>
      <c r="BB39" s="209">
        <v>902</v>
      </c>
      <c r="BC39" s="209">
        <v>875</v>
      </c>
      <c r="BD39" s="209">
        <v>811</v>
      </c>
      <c r="BE39" s="209">
        <v>781</v>
      </c>
      <c r="BF39" s="209">
        <v>763</v>
      </c>
      <c r="BG39" s="209">
        <v>776</v>
      </c>
      <c r="BH39" s="209">
        <v>813</v>
      </c>
      <c r="BI39" s="209">
        <v>845</v>
      </c>
      <c r="BJ39" s="209">
        <v>845</v>
      </c>
      <c r="BK39" s="209">
        <v>851</v>
      </c>
      <c r="BL39" s="223">
        <v>628</v>
      </c>
      <c r="BM39" s="209">
        <v>606</v>
      </c>
      <c r="BN39" s="209">
        <v>566</v>
      </c>
      <c r="BO39" s="209">
        <v>506</v>
      </c>
      <c r="BP39" s="209">
        <v>461</v>
      </c>
      <c r="BQ39" s="209">
        <v>422</v>
      </c>
      <c r="BR39" s="209">
        <v>405</v>
      </c>
      <c r="BS39" s="209">
        <v>400</v>
      </c>
      <c r="BT39" s="209">
        <v>397</v>
      </c>
      <c r="BU39" s="209">
        <v>395</v>
      </c>
      <c r="BV39" s="209">
        <v>395</v>
      </c>
      <c r="BW39" s="209">
        <v>391</v>
      </c>
    </row>
    <row r="40" spans="1:75" s="174" customFormat="1" ht="12.95" customHeight="1" x14ac:dyDescent="0.2">
      <c r="B40" s="225" t="s">
        <v>264</v>
      </c>
      <c r="AH40" s="209">
        <v>0</v>
      </c>
      <c r="AI40" s="209">
        <v>0</v>
      </c>
      <c r="AJ40" s="209">
        <v>0</v>
      </c>
      <c r="AK40" s="209">
        <v>0</v>
      </c>
      <c r="AL40" s="209">
        <v>0</v>
      </c>
      <c r="AM40" s="209">
        <v>0</v>
      </c>
      <c r="AN40" s="209">
        <v>0</v>
      </c>
      <c r="AO40" s="209">
        <v>0</v>
      </c>
      <c r="AP40" s="209">
        <v>0</v>
      </c>
      <c r="AQ40" s="209">
        <v>0</v>
      </c>
      <c r="AR40" s="209">
        <v>704</v>
      </c>
      <c r="AS40" s="209">
        <v>639</v>
      </c>
      <c r="AT40" s="209">
        <v>626</v>
      </c>
      <c r="AU40" s="209">
        <v>778</v>
      </c>
      <c r="AV40" s="209">
        <v>951</v>
      </c>
      <c r="AW40" s="209">
        <v>979</v>
      </c>
      <c r="AX40" s="209">
        <v>947</v>
      </c>
      <c r="AY40" s="209">
        <v>875</v>
      </c>
      <c r="AZ40" s="209">
        <v>791</v>
      </c>
      <c r="BA40" s="209">
        <v>626</v>
      </c>
      <c r="BB40" s="209">
        <v>514</v>
      </c>
      <c r="BC40" s="209">
        <v>425</v>
      </c>
      <c r="BD40" s="209">
        <v>354</v>
      </c>
      <c r="BE40" s="209">
        <v>308</v>
      </c>
      <c r="BF40" s="209">
        <v>285</v>
      </c>
      <c r="BG40" s="209">
        <v>284</v>
      </c>
      <c r="BH40" s="209">
        <v>290</v>
      </c>
      <c r="BI40" s="209">
        <v>300</v>
      </c>
      <c r="BJ40" s="209">
        <v>314</v>
      </c>
      <c r="BK40" s="209">
        <v>303</v>
      </c>
      <c r="BL40" s="223">
        <v>370</v>
      </c>
      <c r="BM40" s="209">
        <v>580</v>
      </c>
      <c r="BN40" s="209">
        <v>643</v>
      </c>
      <c r="BO40" s="209">
        <v>696</v>
      </c>
      <c r="BP40" s="209">
        <v>744</v>
      </c>
      <c r="BQ40" s="209">
        <v>661</v>
      </c>
      <c r="BR40" s="209">
        <v>515</v>
      </c>
      <c r="BS40" s="209">
        <v>439</v>
      </c>
      <c r="BT40" s="209">
        <v>400</v>
      </c>
      <c r="BU40" s="209">
        <v>398</v>
      </c>
      <c r="BV40" s="209">
        <v>404</v>
      </c>
      <c r="BW40" s="209">
        <v>404</v>
      </c>
    </row>
    <row r="41" spans="1:75" s="174" customFormat="1" ht="12.95" customHeight="1" x14ac:dyDescent="0.2">
      <c r="B41" s="225" t="s">
        <v>265</v>
      </c>
      <c r="AH41" s="209">
        <v>0</v>
      </c>
      <c r="AI41" s="209">
        <v>0</v>
      </c>
      <c r="AJ41" s="209">
        <v>0</v>
      </c>
      <c r="AK41" s="209">
        <v>0</v>
      </c>
      <c r="AL41" s="209">
        <v>0</v>
      </c>
      <c r="AM41" s="209">
        <v>0</v>
      </c>
      <c r="AN41" s="209">
        <v>0</v>
      </c>
      <c r="AO41" s="209">
        <v>0</v>
      </c>
      <c r="AP41" s="209">
        <v>0</v>
      </c>
      <c r="AQ41" s="209">
        <v>0</v>
      </c>
      <c r="AR41" s="209">
        <v>323</v>
      </c>
      <c r="AS41" s="209">
        <v>306</v>
      </c>
      <c r="AT41" s="209">
        <v>335</v>
      </c>
      <c r="AU41" s="209">
        <v>310</v>
      </c>
      <c r="AV41" s="209">
        <v>313</v>
      </c>
      <c r="AW41" s="209">
        <v>358</v>
      </c>
      <c r="AX41" s="209">
        <v>383</v>
      </c>
      <c r="AY41" s="209">
        <v>444</v>
      </c>
      <c r="AZ41" s="209">
        <v>496</v>
      </c>
      <c r="BA41" s="209">
        <v>514</v>
      </c>
      <c r="BB41" s="209">
        <v>474</v>
      </c>
      <c r="BC41" s="209">
        <v>402</v>
      </c>
      <c r="BD41" s="209">
        <v>347</v>
      </c>
      <c r="BE41" s="209">
        <v>323</v>
      </c>
      <c r="BF41" s="209">
        <v>309</v>
      </c>
      <c r="BG41" s="209">
        <v>307</v>
      </c>
      <c r="BH41" s="209">
        <v>327</v>
      </c>
      <c r="BI41" s="209">
        <v>342</v>
      </c>
      <c r="BJ41" s="209">
        <v>345</v>
      </c>
      <c r="BK41" s="209">
        <v>370</v>
      </c>
      <c r="BL41" s="223">
        <v>684</v>
      </c>
      <c r="BM41" s="209">
        <v>803</v>
      </c>
      <c r="BN41" s="209">
        <v>977</v>
      </c>
      <c r="BO41" s="209">
        <v>1097</v>
      </c>
      <c r="BP41" s="209">
        <v>1204</v>
      </c>
      <c r="BQ41" s="209">
        <v>1303</v>
      </c>
      <c r="BR41" s="209">
        <v>1372</v>
      </c>
      <c r="BS41" s="209">
        <v>1441</v>
      </c>
      <c r="BT41" s="209">
        <v>1500</v>
      </c>
      <c r="BU41" s="209">
        <v>1550</v>
      </c>
      <c r="BV41" s="209">
        <v>1578</v>
      </c>
      <c r="BW41" s="209">
        <v>1583</v>
      </c>
    </row>
    <row r="42" spans="1:75" s="174" customFormat="1" ht="25.5" customHeight="1" x14ac:dyDescent="0.2">
      <c r="B42" s="212" t="s">
        <v>266</v>
      </c>
      <c r="AH42" s="189">
        <f t="shared" ref="AH42:BK42" si="7">AH37</f>
        <v>0</v>
      </c>
      <c r="AI42" s="189">
        <f t="shared" si="7"/>
        <v>0</v>
      </c>
      <c r="AJ42" s="189">
        <f t="shared" si="7"/>
        <v>0</v>
      </c>
      <c r="AK42" s="189">
        <f t="shared" si="7"/>
        <v>0</v>
      </c>
      <c r="AL42" s="189">
        <f t="shared" si="7"/>
        <v>0</v>
      </c>
      <c r="AM42" s="189">
        <f t="shared" si="7"/>
        <v>0</v>
      </c>
      <c r="AN42" s="189">
        <f t="shared" si="7"/>
        <v>0</v>
      </c>
      <c r="AO42" s="189">
        <f t="shared" si="7"/>
        <v>0</v>
      </c>
      <c r="AP42" s="189">
        <f t="shared" si="7"/>
        <v>0</v>
      </c>
      <c r="AQ42" s="189">
        <f t="shared" si="7"/>
        <v>0</v>
      </c>
      <c r="AR42" s="189">
        <f t="shared" si="7"/>
        <v>2178</v>
      </c>
      <c r="AS42" s="189">
        <f t="shared" si="7"/>
        <v>2116</v>
      </c>
      <c r="AT42" s="189">
        <f t="shared" si="7"/>
        <v>2076</v>
      </c>
      <c r="AU42" s="189">
        <f t="shared" si="7"/>
        <v>1981</v>
      </c>
      <c r="AV42" s="189">
        <f t="shared" si="7"/>
        <v>1929</v>
      </c>
      <c r="AW42" s="189">
        <f t="shared" si="7"/>
        <v>1955</v>
      </c>
      <c r="AX42" s="189">
        <f t="shared" si="7"/>
        <v>1937</v>
      </c>
      <c r="AY42" s="189">
        <f t="shared" si="7"/>
        <v>1917</v>
      </c>
      <c r="AZ42" s="189">
        <f t="shared" si="7"/>
        <v>1886</v>
      </c>
      <c r="BA42" s="189">
        <f t="shared" si="7"/>
        <v>1844</v>
      </c>
      <c r="BB42" s="189">
        <f t="shared" si="7"/>
        <v>1798</v>
      </c>
      <c r="BC42" s="189">
        <f t="shared" si="7"/>
        <v>1726</v>
      </c>
      <c r="BD42" s="189">
        <f t="shared" si="7"/>
        <v>1664</v>
      </c>
      <c r="BE42" s="189">
        <f t="shared" si="7"/>
        <v>1637</v>
      </c>
      <c r="BF42" s="189">
        <f t="shared" si="7"/>
        <v>1612</v>
      </c>
      <c r="BG42" s="189">
        <f t="shared" si="7"/>
        <v>1546</v>
      </c>
      <c r="BH42" s="189">
        <f t="shared" si="7"/>
        <v>1554</v>
      </c>
      <c r="BI42" s="189">
        <f t="shared" si="7"/>
        <v>1491</v>
      </c>
      <c r="BJ42" s="189">
        <f t="shared" si="7"/>
        <v>1503</v>
      </c>
      <c r="BK42" s="189">
        <f t="shared" si="7"/>
        <v>1509</v>
      </c>
      <c r="BL42" s="223">
        <v>1541</v>
      </c>
      <c r="BM42" s="209">
        <v>1566</v>
      </c>
      <c r="BN42" s="209">
        <v>1574</v>
      </c>
      <c r="BO42" s="209">
        <v>1576</v>
      </c>
      <c r="BP42" s="209">
        <v>1551</v>
      </c>
      <c r="BQ42" s="209">
        <v>1505</v>
      </c>
      <c r="BR42" s="209">
        <v>1465</v>
      </c>
      <c r="BS42" s="209">
        <v>1415</v>
      </c>
      <c r="BT42" s="209">
        <v>1355</v>
      </c>
      <c r="BU42" s="209">
        <v>1273</v>
      </c>
      <c r="BV42" s="209">
        <v>1204</v>
      </c>
      <c r="BW42" s="209">
        <v>1156</v>
      </c>
    </row>
    <row r="43" spans="1:75" s="174" customFormat="1" ht="12.95" customHeight="1" x14ac:dyDescent="0.2">
      <c r="B43" s="212" t="s">
        <v>243</v>
      </c>
      <c r="AH43" s="189">
        <f t="shared" ref="AH43:BK43" si="8">SUM(AH38:AH41)</f>
        <v>0</v>
      </c>
      <c r="AI43" s="189">
        <f t="shared" si="8"/>
        <v>0</v>
      </c>
      <c r="AJ43" s="189">
        <f t="shared" si="8"/>
        <v>0</v>
      </c>
      <c r="AK43" s="189">
        <f t="shared" si="8"/>
        <v>0</v>
      </c>
      <c r="AL43" s="189">
        <f t="shared" si="8"/>
        <v>0</v>
      </c>
      <c r="AM43" s="189">
        <f t="shared" si="8"/>
        <v>0</v>
      </c>
      <c r="AN43" s="189">
        <f t="shared" si="8"/>
        <v>0</v>
      </c>
      <c r="AO43" s="189">
        <f t="shared" si="8"/>
        <v>0</v>
      </c>
      <c r="AP43" s="189">
        <f t="shared" si="8"/>
        <v>0</v>
      </c>
      <c r="AQ43" s="189">
        <f t="shared" si="8"/>
        <v>0</v>
      </c>
      <c r="AR43" s="189">
        <f t="shared" si="8"/>
        <v>1817</v>
      </c>
      <c r="AS43" s="189">
        <f t="shared" si="8"/>
        <v>1770</v>
      </c>
      <c r="AT43" s="189">
        <f t="shared" si="8"/>
        <v>1874</v>
      </c>
      <c r="AU43" s="189">
        <f t="shared" si="8"/>
        <v>2139</v>
      </c>
      <c r="AV43" s="189">
        <f t="shared" si="8"/>
        <v>2450</v>
      </c>
      <c r="AW43" s="189">
        <f t="shared" si="8"/>
        <v>2645</v>
      </c>
      <c r="AX43" s="189">
        <f t="shared" si="8"/>
        <v>2756</v>
      </c>
      <c r="AY43" s="189">
        <f t="shared" si="8"/>
        <v>2840</v>
      </c>
      <c r="AZ43" s="189">
        <f t="shared" si="8"/>
        <v>2853</v>
      </c>
      <c r="BA43" s="189">
        <f t="shared" si="8"/>
        <v>2744</v>
      </c>
      <c r="BB43" s="189">
        <f t="shared" si="8"/>
        <v>2625</v>
      </c>
      <c r="BC43" s="189">
        <f t="shared" si="8"/>
        <v>2461</v>
      </c>
      <c r="BD43" s="189">
        <f t="shared" si="8"/>
        <v>2283</v>
      </c>
      <c r="BE43" s="189">
        <f t="shared" si="8"/>
        <v>2210</v>
      </c>
      <c r="BF43" s="189">
        <f t="shared" si="8"/>
        <v>2194</v>
      </c>
      <c r="BG43" s="189">
        <f t="shared" si="8"/>
        <v>2266</v>
      </c>
      <c r="BH43" s="189">
        <f t="shared" si="8"/>
        <v>2386</v>
      </c>
      <c r="BI43" s="189">
        <f t="shared" si="8"/>
        <v>2494</v>
      </c>
      <c r="BJ43" s="189">
        <f t="shared" si="8"/>
        <v>2518</v>
      </c>
      <c r="BK43" s="189">
        <f t="shared" si="8"/>
        <v>2527</v>
      </c>
      <c r="BL43" s="223">
        <v>2625</v>
      </c>
      <c r="BM43" s="209">
        <v>2981</v>
      </c>
      <c r="BN43" s="209">
        <v>3224</v>
      </c>
      <c r="BO43" s="209">
        <v>3356</v>
      </c>
      <c r="BP43" s="209">
        <v>3502</v>
      </c>
      <c r="BQ43" s="209">
        <v>3520</v>
      </c>
      <c r="BR43" s="209">
        <v>3507</v>
      </c>
      <c r="BS43" s="209">
        <v>3559</v>
      </c>
      <c r="BT43" s="209">
        <v>3620</v>
      </c>
      <c r="BU43" s="209">
        <v>3710</v>
      </c>
      <c r="BV43" s="209">
        <v>3788</v>
      </c>
      <c r="BW43" s="209">
        <v>3808</v>
      </c>
    </row>
    <row r="44" spans="1:75" s="198" customFormat="1" ht="12.95" customHeight="1" thickBot="1" x14ac:dyDescent="0.25">
      <c r="A44" s="195"/>
      <c r="B44" s="383" t="s">
        <v>267</v>
      </c>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384">
        <f t="shared" ref="AH44:BV44" si="9">AH43+AH42</f>
        <v>0</v>
      </c>
      <c r="AI44" s="384">
        <f t="shared" si="9"/>
        <v>0</v>
      </c>
      <c r="AJ44" s="384">
        <f t="shared" si="9"/>
        <v>0</v>
      </c>
      <c r="AK44" s="384">
        <f t="shared" si="9"/>
        <v>0</v>
      </c>
      <c r="AL44" s="384">
        <f t="shared" si="9"/>
        <v>0</v>
      </c>
      <c r="AM44" s="384">
        <f t="shared" si="9"/>
        <v>0</v>
      </c>
      <c r="AN44" s="384">
        <f t="shared" si="9"/>
        <v>0</v>
      </c>
      <c r="AO44" s="384">
        <f t="shared" si="9"/>
        <v>0</v>
      </c>
      <c r="AP44" s="384">
        <f t="shared" si="9"/>
        <v>0</v>
      </c>
      <c r="AQ44" s="384">
        <f t="shared" si="9"/>
        <v>0</v>
      </c>
      <c r="AR44" s="384">
        <f t="shared" si="9"/>
        <v>3995</v>
      </c>
      <c r="AS44" s="384">
        <f t="shared" si="9"/>
        <v>3886</v>
      </c>
      <c r="AT44" s="384">
        <f t="shared" si="9"/>
        <v>3950</v>
      </c>
      <c r="AU44" s="384">
        <f t="shared" si="9"/>
        <v>4120</v>
      </c>
      <c r="AV44" s="384">
        <f t="shared" si="9"/>
        <v>4379</v>
      </c>
      <c r="AW44" s="384">
        <f t="shared" si="9"/>
        <v>4600</v>
      </c>
      <c r="AX44" s="384">
        <f t="shared" si="9"/>
        <v>4693</v>
      </c>
      <c r="AY44" s="384">
        <f t="shared" si="9"/>
        <v>4757</v>
      </c>
      <c r="AZ44" s="384">
        <f t="shared" si="9"/>
        <v>4739</v>
      </c>
      <c r="BA44" s="384">
        <f t="shared" si="9"/>
        <v>4588</v>
      </c>
      <c r="BB44" s="384">
        <f t="shared" si="9"/>
        <v>4423</v>
      </c>
      <c r="BC44" s="384">
        <f t="shared" si="9"/>
        <v>4187</v>
      </c>
      <c r="BD44" s="384">
        <f t="shared" si="9"/>
        <v>3947</v>
      </c>
      <c r="BE44" s="384">
        <f t="shared" si="9"/>
        <v>3847</v>
      </c>
      <c r="BF44" s="384">
        <f t="shared" si="9"/>
        <v>3806</v>
      </c>
      <c r="BG44" s="384">
        <f t="shared" si="9"/>
        <v>3812</v>
      </c>
      <c r="BH44" s="384">
        <f t="shared" si="9"/>
        <v>3940</v>
      </c>
      <c r="BI44" s="384">
        <f t="shared" si="9"/>
        <v>3985</v>
      </c>
      <c r="BJ44" s="384">
        <f t="shared" si="9"/>
        <v>4021</v>
      </c>
      <c r="BK44" s="384">
        <f t="shared" si="9"/>
        <v>4036</v>
      </c>
      <c r="BL44" s="384">
        <f t="shared" si="9"/>
        <v>4166</v>
      </c>
      <c r="BM44" s="384">
        <f t="shared" si="9"/>
        <v>4547</v>
      </c>
      <c r="BN44" s="384">
        <f t="shared" si="9"/>
        <v>4798</v>
      </c>
      <c r="BO44" s="384">
        <f t="shared" si="9"/>
        <v>4932</v>
      </c>
      <c r="BP44" s="384">
        <f t="shared" si="9"/>
        <v>5053</v>
      </c>
      <c r="BQ44" s="384">
        <f t="shared" si="9"/>
        <v>5025</v>
      </c>
      <c r="BR44" s="384">
        <f t="shared" si="9"/>
        <v>4972</v>
      </c>
      <c r="BS44" s="384">
        <f t="shared" si="9"/>
        <v>4974</v>
      </c>
      <c r="BT44" s="384">
        <f t="shared" si="9"/>
        <v>4975</v>
      </c>
      <c r="BU44" s="384">
        <f t="shared" si="9"/>
        <v>4983</v>
      </c>
      <c r="BV44" s="384">
        <f t="shared" si="9"/>
        <v>4992</v>
      </c>
      <c r="BW44" s="384">
        <f>BW43+BW42</f>
        <v>4964</v>
      </c>
    </row>
    <row r="45" spans="1:75" ht="13.5" thickTop="1" x14ac:dyDescent="0.2">
      <c r="B45" s="89"/>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row>
    <row r="46" spans="1:75" x14ac:dyDescent="0.2">
      <c r="B46" s="91"/>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row>
    <row r="47" spans="1:75" x14ac:dyDescent="0.2">
      <c r="B47" s="89"/>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row>
    <row r="48" spans="1:75" x14ac:dyDescent="0.2">
      <c r="B48" s="89"/>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row>
    <row r="49" spans="34:73" x14ac:dyDescent="0.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row>
    <row r="52" spans="34:73" x14ac:dyDescent="0.2">
      <c r="BH52" s="92"/>
      <c r="BI52" s="92"/>
      <c r="BJ52" s="92"/>
      <c r="BK52" s="92"/>
      <c r="BL52" s="92"/>
      <c r="BM52" s="92"/>
      <c r="BN52" s="92"/>
      <c r="BO52" s="92"/>
      <c r="BP52" s="92"/>
      <c r="BQ52" s="92"/>
      <c r="BR52" s="92"/>
      <c r="BS52" s="92"/>
      <c r="BT52" s="92"/>
      <c r="BU52" s="92"/>
    </row>
  </sheetData>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2"/>
  <sheetViews>
    <sheetView zoomScaleNormal="100" workbookViewId="0">
      <pane xSplit="3" topLeftCell="BN1" activePane="topRight" state="frozen"/>
      <selection pane="topRight"/>
    </sheetView>
  </sheetViews>
  <sheetFormatPr defaultRowHeight="12.75" x14ac:dyDescent="0.2"/>
  <cols>
    <col min="1" max="1" width="16" style="94" customWidth="1"/>
    <col min="2" max="2" width="75.7109375" style="94" customWidth="1"/>
    <col min="3" max="3" width="12.7109375" style="94" customWidth="1"/>
    <col min="4" max="74" width="10.7109375" style="94" customWidth="1"/>
    <col min="75" max="75" width="10.85546875" style="94" customWidth="1"/>
    <col min="76" max="16384" width="9.140625" style="94"/>
  </cols>
  <sheetData>
    <row r="1" spans="1:75" s="112" customFormat="1" ht="13.5" thickBot="1" x14ac:dyDescent="0.25">
      <c r="A1" s="226"/>
      <c r="B1" s="377" t="s">
        <v>20</v>
      </c>
      <c r="C1" s="226"/>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6"/>
      <c r="BW1" s="226"/>
    </row>
    <row r="2" spans="1:75" s="232" customFormat="1" ht="26.1" customHeight="1" thickTop="1" x14ac:dyDescent="0.2">
      <c r="A2" s="176" t="s">
        <v>195</v>
      </c>
      <c r="B2" s="228" t="s">
        <v>406</v>
      </c>
      <c r="C2" s="229"/>
      <c r="D2" s="230" t="s">
        <v>21</v>
      </c>
      <c r="E2" s="230" t="s">
        <v>22</v>
      </c>
      <c r="F2" s="230" t="s">
        <v>23</v>
      </c>
      <c r="G2" s="230" t="s">
        <v>24</v>
      </c>
      <c r="H2" s="230" t="s">
        <v>25</v>
      </c>
      <c r="I2" s="230" t="s">
        <v>26</v>
      </c>
      <c r="J2" s="230" t="s">
        <v>27</v>
      </c>
      <c r="K2" s="230" t="s">
        <v>28</v>
      </c>
      <c r="L2" s="230" t="s">
        <v>29</v>
      </c>
      <c r="M2" s="230" t="s">
        <v>30</v>
      </c>
      <c r="N2" s="230" t="s">
        <v>31</v>
      </c>
      <c r="O2" s="230" t="s">
        <v>32</v>
      </c>
      <c r="P2" s="230" t="s">
        <v>33</v>
      </c>
      <c r="Q2" s="230" t="s">
        <v>34</v>
      </c>
      <c r="R2" s="230" t="s">
        <v>35</v>
      </c>
      <c r="S2" s="230" t="s">
        <v>36</v>
      </c>
      <c r="T2" s="230" t="s">
        <v>37</v>
      </c>
      <c r="U2" s="230" t="s">
        <v>38</v>
      </c>
      <c r="V2" s="230" t="s">
        <v>39</v>
      </c>
      <c r="W2" s="230" t="s">
        <v>40</v>
      </c>
      <c r="X2" s="230" t="s">
        <v>41</v>
      </c>
      <c r="Y2" s="230" t="s">
        <v>42</v>
      </c>
      <c r="Z2" s="230" t="s">
        <v>43</v>
      </c>
      <c r="AA2" s="230" t="s">
        <v>44</v>
      </c>
      <c r="AB2" s="230" t="s">
        <v>45</v>
      </c>
      <c r="AC2" s="230" t="s">
        <v>46</v>
      </c>
      <c r="AD2" s="230" t="s">
        <v>47</v>
      </c>
      <c r="AE2" s="230" t="s">
        <v>48</v>
      </c>
      <c r="AF2" s="230" t="s">
        <v>49</v>
      </c>
      <c r="AG2" s="230" t="s">
        <v>50</v>
      </c>
      <c r="AH2" s="230" t="s">
        <v>51</v>
      </c>
      <c r="AI2" s="230" t="s">
        <v>52</v>
      </c>
      <c r="AJ2" s="230" t="s">
        <v>53</v>
      </c>
      <c r="AK2" s="230" t="s">
        <v>54</v>
      </c>
      <c r="AL2" s="230" t="s">
        <v>55</v>
      </c>
      <c r="AM2" s="230" t="s">
        <v>56</v>
      </c>
      <c r="AN2" s="230" t="s">
        <v>57</v>
      </c>
      <c r="AO2" s="230" t="s">
        <v>58</v>
      </c>
      <c r="AP2" s="230" t="s">
        <v>59</v>
      </c>
      <c r="AQ2" s="230" t="s">
        <v>60</v>
      </c>
      <c r="AR2" s="230" t="s">
        <v>61</v>
      </c>
      <c r="AS2" s="230" t="s">
        <v>62</v>
      </c>
      <c r="AT2" s="230" t="s">
        <v>63</v>
      </c>
      <c r="AU2" s="230" t="s">
        <v>64</v>
      </c>
      <c r="AV2" s="230" t="s">
        <v>65</v>
      </c>
      <c r="AW2" s="230" t="s">
        <v>66</v>
      </c>
      <c r="AX2" s="230" t="s">
        <v>67</v>
      </c>
      <c r="AY2" s="230" t="s">
        <v>68</v>
      </c>
      <c r="AZ2" s="230" t="s">
        <v>69</v>
      </c>
      <c r="BA2" s="230" t="s">
        <v>70</v>
      </c>
      <c r="BB2" s="230" t="s">
        <v>71</v>
      </c>
      <c r="BC2" s="230" t="s">
        <v>72</v>
      </c>
      <c r="BD2" s="230" t="s">
        <v>73</v>
      </c>
      <c r="BE2" s="230" t="s">
        <v>74</v>
      </c>
      <c r="BF2" s="230" t="s">
        <v>75</v>
      </c>
      <c r="BG2" s="230" t="s">
        <v>76</v>
      </c>
      <c r="BH2" s="230" t="s">
        <v>77</v>
      </c>
      <c r="BI2" s="230" t="s">
        <v>78</v>
      </c>
      <c r="BJ2" s="230" t="s">
        <v>79</v>
      </c>
      <c r="BK2" s="230" t="s">
        <v>80</v>
      </c>
      <c r="BL2" s="230" t="s">
        <v>81</v>
      </c>
      <c r="BM2" s="230" t="s">
        <v>82</v>
      </c>
      <c r="BN2" s="230" t="s">
        <v>83</v>
      </c>
      <c r="BO2" s="230" t="s">
        <v>84</v>
      </c>
      <c r="BP2" s="230" t="s">
        <v>85</v>
      </c>
      <c r="BQ2" s="230" t="s">
        <v>86</v>
      </c>
      <c r="BR2" s="230" t="s">
        <v>87</v>
      </c>
      <c r="BS2" s="230" t="s">
        <v>88</v>
      </c>
      <c r="BT2" s="230" t="s">
        <v>89</v>
      </c>
      <c r="BU2" s="231" t="s">
        <v>90</v>
      </c>
      <c r="BV2" s="231" t="s">
        <v>100</v>
      </c>
      <c r="BW2" s="231" t="s">
        <v>120</v>
      </c>
    </row>
    <row r="3" spans="1:75" s="232" customFormat="1" ht="15" customHeight="1" x14ac:dyDescent="0.2">
      <c r="A3" s="233"/>
      <c r="B3" s="234" t="s">
        <v>335</v>
      </c>
      <c r="C3" s="235"/>
      <c r="D3" s="236" t="s">
        <v>91</v>
      </c>
      <c r="E3" s="236" t="s">
        <v>91</v>
      </c>
      <c r="F3" s="236" t="s">
        <v>91</v>
      </c>
      <c r="G3" s="236" t="s">
        <v>91</v>
      </c>
      <c r="H3" s="236" t="s">
        <v>91</v>
      </c>
      <c r="I3" s="236" t="s">
        <v>91</v>
      </c>
      <c r="J3" s="236" t="s">
        <v>91</v>
      </c>
      <c r="K3" s="236" t="s">
        <v>91</v>
      </c>
      <c r="L3" s="236" t="s">
        <v>91</v>
      </c>
      <c r="M3" s="236" t="s">
        <v>91</v>
      </c>
      <c r="N3" s="236" t="s">
        <v>91</v>
      </c>
      <c r="O3" s="236" t="s">
        <v>91</v>
      </c>
      <c r="P3" s="236" t="s">
        <v>91</v>
      </c>
      <c r="Q3" s="236" t="s">
        <v>91</v>
      </c>
      <c r="R3" s="236" t="s">
        <v>91</v>
      </c>
      <c r="S3" s="236" t="s">
        <v>91</v>
      </c>
      <c r="T3" s="236" t="s">
        <v>91</v>
      </c>
      <c r="U3" s="236" t="s">
        <v>91</v>
      </c>
      <c r="V3" s="236" t="s">
        <v>91</v>
      </c>
      <c r="W3" s="236" t="s">
        <v>91</v>
      </c>
      <c r="X3" s="236" t="s">
        <v>91</v>
      </c>
      <c r="Y3" s="236" t="s">
        <v>91</v>
      </c>
      <c r="Z3" s="236" t="s">
        <v>91</v>
      </c>
      <c r="AA3" s="236" t="s">
        <v>91</v>
      </c>
      <c r="AB3" s="236" t="s">
        <v>91</v>
      </c>
      <c r="AC3" s="236" t="s">
        <v>91</v>
      </c>
      <c r="AD3" s="236" t="s">
        <v>91</v>
      </c>
      <c r="AE3" s="236" t="s">
        <v>91</v>
      </c>
      <c r="AF3" s="236" t="s">
        <v>91</v>
      </c>
      <c r="AG3" s="236" t="s">
        <v>91</v>
      </c>
      <c r="AH3" s="236" t="s">
        <v>91</v>
      </c>
      <c r="AI3" s="236" t="s">
        <v>91</v>
      </c>
      <c r="AJ3" s="236" t="s">
        <v>91</v>
      </c>
      <c r="AK3" s="236" t="s">
        <v>91</v>
      </c>
      <c r="AL3" s="236" t="s">
        <v>91</v>
      </c>
      <c r="AM3" s="236" t="s">
        <v>91</v>
      </c>
      <c r="AN3" s="236" t="s">
        <v>91</v>
      </c>
      <c r="AO3" s="236" t="s">
        <v>91</v>
      </c>
      <c r="AP3" s="236" t="s">
        <v>91</v>
      </c>
      <c r="AQ3" s="236" t="s">
        <v>91</v>
      </c>
      <c r="AR3" s="236" t="s">
        <v>91</v>
      </c>
      <c r="AS3" s="236" t="s">
        <v>91</v>
      </c>
      <c r="AT3" s="236" t="s">
        <v>91</v>
      </c>
      <c r="AU3" s="236" t="s">
        <v>91</v>
      </c>
      <c r="AV3" s="236" t="s">
        <v>91</v>
      </c>
      <c r="AW3" s="236" t="s">
        <v>91</v>
      </c>
      <c r="AX3" s="236" t="s">
        <v>91</v>
      </c>
      <c r="AY3" s="236" t="s">
        <v>91</v>
      </c>
      <c r="AZ3" s="236" t="s">
        <v>91</v>
      </c>
      <c r="BA3" s="236" t="s">
        <v>91</v>
      </c>
      <c r="BB3" s="236" t="s">
        <v>91</v>
      </c>
      <c r="BC3" s="236" t="s">
        <v>91</v>
      </c>
      <c r="BD3" s="236" t="s">
        <v>91</v>
      </c>
      <c r="BE3" s="236" t="s">
        <v>91</v>
      </c>
      <c r="BF3" s="236" t="s">
        <v>91</v>
      </c>
      <c r="BG3" s="236" t="s">
        <v>91</v>
      </c>
      <c r="BH3" s="236" t="s">
        <v>91</v>
      </c>
      <c r="BI3" s="236" t="s">
        <v>91</v>
      </c>
      <c r="BJ3" s="236" t="s">
        <v>91</v>
      </c>
      <c r="BK3" s="236" t="s">
        <v>91</v>
      </c>
      <c r="BL3" s="236" t="s">
        <v>91</v>
      </c>
      <c r="BM3" s="236" t="s">
        <v>91</v>
      </c>
      <c r="BN3" s="236" t="s">
        <v>91</v>
      </c>
      <c r="BO3" s="236" t="s">
        <v>91</v>
      </c>
      <c r="BP3" s="26" t="s">
        <v>91</v>
      </c>
      <c r="BQ3" s="236" t="s">
        <v>91</v>
      </c>
      <c r="BR3" s="236" t="s">
        <v>121</v>
      </c>
      <c r="BS3" s="236" t="s">
        <v>121</v>
      </c>
      <c r="BT3" s="237" t="s">
        <v>121</v>
      </c>
      <c r="BU3" s="237" t="s">
        <v>121</v>
      </c>
      <c r="BV3" s="237" t="s">
        <v>121</v>
      </c>
      <c r="BW3" s="237" t="s">
        <v>121</v>
      </c>
    </row>
    <row r="4" spans="1:75" s="241" customFormat="1" ht="26.1" customHeight="1" x14ac:dyDescent="0.2">
      <c r="A4" s="238"/>
      <c r="B4" s="239" t="s">
        <v>267</v>
      </c>
      <c r="C4" s="239"/>
      <c r="D4" s="240">
        <v>15.7</v>
      </c>
      <c r="E4" s="240">
        <v>21.3</v>
      </c>
      <c r="F4" s="240">
        <v>21.7</v>
      </c>
      <c r="G4" s="240">
        <v>24</v>
      </c>
      <c r="H4" s="240">
        <v>28</v>
      </c>
      <c r="I4" s="240">
        <v>30.5</v>
      </c>
      <c r="J4" s="240">
        <v>32</v>
      </c>
      <c r="K4" s="240">
        <v>35.700000000000003</v>
      </c>
      <c r="L4" s="240">
        <v>38.200000000000003</v>
      </c>
      <c r="M4" s="240">
        <v>43.8</v>
      </c>
      <c r="N4" s="240">
        <v>57.5</v>
      </c>
      <c r="O4" s="240">
        <v>61.5</v>
      </c>
      <c r="P4" s="240">
        <v>65.5</v>
      </c>
      <c r="Q4" s="240">
        <v>80</v>
      </c>
      <c r="R4" s="240">
        <v>84</v>
      </c>
      <c r="S4" s="240">
        <v>99</v>
      </c>
      <c r="T4" s="240">
        <v>108</v>
      </c>
      <c r="U4" s="240">
        <v>136</v>
      </c>
      <c r="V4" s="240">
        <v>141</v>
      </c>
      <c r="W4" s="240">
        <v>148</v>
      </c>
      <c r="X4" s="240">
        <v>154</v>
      </c>
      <c r="Y4" s="240">
        <v>162</v>
      </c>
      <c r="Z4" s="240">
        <v>168</v>
      </c>
      <c r="AA4" s="240">
        <v>196</v>
      </c>
      <c r="AB4" s="240">
        <v>220</v>
      </c>
      <c r="AC4" s="240">
        <v>245</v>
      </c>
      <c r="AD4" s="240">
        <v>310</v>
      </c>
      <c r="AE4" s="240">
        <v>393</v>
      </c>
      <c r="AF4" s="240">
        <v>434</v>
      </c>
      <c r="AG4" s="240">
        <v>466</v>
      </c>
      <c r="AH4" s="240">
        <v>505</v>
      </c>
      <c r="AI4" s="240">
        <v>563</v>
      </c>
      <c r="AJ4" s="240">
        <v>638</v>
      </c>
      <c r="AK4" s="240">
        <v>691</v>
      </c>
      <c r="AL4" s="240">
        <v>725</v>
      </c>
      <c r="AM4" s="240">
        <v>771</v>
      </c>
      <c r="AN4" s="240">
        <v>785</v>
      </c>
      <c r="AO4" s="240">
        <v>800</v>
      </c>
      <c r="AP4" s="240">
        <v>825</v>
      </c>
      <c r="AQ4" s="240">
        <v>839.25</v>
      </c>
      <c r="AR4" s="240">
        <v>850.16399999999999</v>
      </c>
      <c r="AS4" s="240">
        <v>852.303</v>
      </c>
      <c r="AT4" s="240">
        <v>889.38600000000008</v>
      </c>
      <c r="AU4" s="240">
        <f t="shared" ref="AU4:BU4" si="0">SUM(AU7,AU10)</f>
        <v>1010.599</v>
      </c>
      <c r="AV4" s="240">
        <f t="shared" si="0"/>
        <v>1010</v>
      </c>
      <c r="AW4" s="240">
        <f t="shared" si="0"/>
        <v>1040</v>
      </c>
      <c r="AX4" s="240">
        <f t="shared" si="0"/>
        <v>1021.9999999999999</v>
      </c>
      <c r="AY4" s="240">
        <f t="shared" si="0"/>
        <v>1016.385</v>
      </c>
      <c r="AZ4" s="240">
        <f t="shared" si="0"/>
        <v>981.24099999999999</v>
      </c>
      <c r="BA4" s="240">
        <f t="shared" si="0"/>
        <v>987.07300000000009</v>
      </c>
      <c r="BB4" s="240">
        <f t="shared" si="0"/>
        <v>974.40599999999995</v>
      </c>
      <c r="BC4" s="240">
        <f t="shared" si="0"/>
        <v>1001.6900000000002</v>
      </c>
      <c r="BD4" s="240">
        <f t="shared" si="0"/>
        <v>985.84999999999991</v>
      </c>
      <c r="BE4" s="240">
        <f t="shared" si="0"/>
        <v>1099.2956646600001</v>
      </c>
      <c r="BF4" s="240">
        <f t="shared" si="0"/>
        <v>1087.4146320899999</v>
      </c>
      <c r="BG4" s="240">
        <f t="shared" si="0"/>
        <v>1006.6780681472775</v>
      </c>
      <c r="BH4" s="240">
        <f t="shared" si="0"/>
        <v>922.80799999999999</v>
      </c>
      <c r="BI4" s="240">
        <f t="shared" si="0"/>
        <v>874.53990901000009</v>
      </c>
      <c r="BJ4" s="240">
        <f t="shared" si="0"/>
        <v>796.5477357499999</v>
      </c>
      <c r="BK4" s="240">
        <f t="shared" si="0"/>
        <v>736.17217767890315</v>
      </c>
      <c r="BL4" s="240">
        <f t="shared" si="0"/>
        <v>674.75018944999999</v>
      </c>
      <c r="BM4" s="240">
        <f t="shared" si="0"/>
        <v>649.64050968999982</v>
      </c>
      <c r="BN4" s="240">
        <f t="shared" si="0"/>
        <v>613.52423453000017</v>
      </c>
      <c r="BO4" s="240">
        <f t="shared" si="0"/>
        <v>593.95801391999987</v>
      </c>
      <c r="BP4" s="240">
        <f t="shared" si="0"/>
        <v>592.53994551999983</v>
      </c>
      <c r="BQ4" s="240">
        <f t="shared" si="0"/>
        <v>582.23100191999993</v>
      </c>
      <c r="BR4" s="240">
        <f t="shared" si="0"/>
        <v>558.85160068512391</v>
      </c>
      <c r="BS4" s="240">
        <f t="shared" si="0"/>
        <v>532.51913889357127</v>
      </c>
      <c r="BT4" s="240">
        <f t="shared" si="0"/>
        <v>523.49087897336835</v>
      </c>
      <c r="BU4" s="240">
        <f t="shared" si="0"/>
        <v>528.25269110786212</v>
      </c>
      <c r="BV4" s="240">
        <f t="shared" ref="BV4:BW6" si="1">SUM(BV7,BV10)</f>
        <v>491.39020011937635</v>
      </c>
      <c r="BW4" s="240">
        <f t="shared" si="1"/>
        <v>464.92782327929609</v>
      </c>
    </row>
    <row r="5" spans="1:75" s="241" customFormat="1" ht="12.95" customHeight="1" x14ac:dyDescent="0.2">
      <c r="A5" s="238"/>
      <c r="B5" s="145" t="s">
        <v>269</v>
      </c>
      <c r="C5" s="239"/>
      <c r="D5" s="242">
        <f t="shared" ref="D5:AT5" si="2">SUM(D8,D11)</f>
        <v>0</v>
      </c>
      <c r="E5" s="242">
        <f t="shared" si="2"/>
        <v>0</v>
      </c>
      <c r="F5" s="242">
        <f t="shared" si="2"/>
        <v>0</v>
      </c>
      <c r="G5" s="242">
        <f t="shared" si="2"/>
        <v>0</v>
      </c>
      <c r="H5" s="242">
        <f t="shared" si="2"/>
        <v>0</v>
      </c>
      <c r="I5" s="242">
        <f t="shared" si="2"/>
        <v>0</v>
      </c>
      <c r="J5" s="242">
        <f t="shared" si="2"/>
        <v>0</v>
      </c>
      <c r="K5" s="242">
        <f t="shared" si="2"/>
        <v>0</v>
      </c>
      <c r="L5" s="242">
        <f t="shared" si="2"/>
        <v>0</v>
      </c>
      <c r="M5" s="242">
        <f t="shared" si="2"/>
        <v>0</v>
      </c>
      <c r="N5" s="242">
        <f t="shared" si="2"/>
        <v>0</v>
      </c>
      <c r="O5" s="242">
        <f t="shared" si="2"/>
        <v>0</v>
      </c>
      <c r="P5" s="242">
        <f t="shared" si="2"/>
        <v>0</v>
      </c>
      <c r="Q5" s="242">
        <f t="shared" si="2"/>
        <v>0</v>
      </c>
      <c r="R5" s="242">
        <f t="shared" si="2"/>
        <v>0</v>
      </c>
      <c r="S5" s="242">
        <f t="shared" si="2"/>
        <v>0</v>
      </c>
      <c r="T5" s="242">
        <f t="shared" si="2"/>
        <v>0</v>
      </c>
      <c r="U5" s="242">
        <f t="shared" si="2"/>
        <v>0</v>
      </c>
      <c r="V5" s="242">
        <f t="shared" si="2"/>
        <v>0</v>
      </c>
      <c r="W5" s="242">
        <f t="shared" si="2"/>
        <v>0</v>
      </c>
      <c r="X5" s="242">
        <f t="shared" si="2"/>
        <v>0</v>
      </c>
      <c r="Y5" s="242">
        <f t="shared" si="2"/>
        <v>0</v>
      </c>
      <c r="Z5" s="242">
        <f t="shared" si="2"/>
        <v>0</v>
      </c>
      <c r="AA5" s="242">
        <f t="shared" si="2"/>
        <v>0</v>
      </c>
      <c r="AB5" s="242">
        <f t="shared" si="2"/>
        <v>0</v>
      </c>
      <c r="AC5" s="242">
        <f t="shared" si="2"/>
        <v>0</v>
      </c>
      <c r="AD5" s="242">
        <f t="shared" si="2"/>
        <v>0</v>
      </c>
      <c r="AE5" s="242">
        <f t="shared" si="2"/>
        <v>0</v>
      </c>
      <c r="AF5" s="242">
        <f t="shared" si="2"/>
        <v>0</v>
      </c>
      <c r="AG5" s="242">
        <f t="shared" si="2"/>
        <v>0</v>
      </c>
      <c r="AH5" s="242">
        <f t="shared" si="2"/>
        <v>433.19637841651365</v>
      </c>
      <c r="AI5" s="242">
        <f t="shared" si="2"/>
        <v>491.69011230548637</v>
      </c>
      <c r="AJ5" s="242">
        <f t="shared" si="2"/>
        <v>556.78557678919367</v>
      </c>
      <c r="AK5" s="242">
        <f t="shared" si="2"/>
        <v>602.69066695632307</v>
      </c>
      <c r="AL5" s="242">
        <f t="shared" si="2"/>
        <v>638.92866433160452</v>
      </c>
      <c r="AM5" s="242">
        <f t="shared" si="2"/>
        <v>676.46664247621209</v>
      </c>
      <c r="AN5" s="242">
        <f t="shared" si="2"/>
        <v>690.46052004690171</v>
      </c>
      <c r="AO5" s="242">
        <f t="shared" si="2"/>
        <v>700.08555842769397</v>
      </c>
      <c r="AP5" s="242">
        <f t="shared" si="2"/>
        <v>724.45946224287422</v>
      </c>
      <c r="AQ5" s="242">
        <f t="shared" si="2"/>
        <v>734.90769715392037</v>
      </c>
      <c r="AR5" s="242">
        <f t="shared" si="2"/>
        <v>742.36020250581066</v>
      </c>
      <c r="AS5" s="242">
        <f t="shared" si="2"/>
        <v>730.13111097207798</v>
      </c>
      <c r="AT5" s="242">
        <f t="shared" si="2"/>
        <v>775.26191022330795</v>
      </c>
      <c r="AU5" s="242">
        <f t="shared" ref="AU5:BU5" si="3">SUM(AU8,AU11)</f>
        <v>863.60627344005002</v>
      </c>
      <c r="AV5" s="242">
        <f t="shared" si="3"/>
        <v>852.2527553950282</v>
      </c>
      <c r="AW5" s="242">
        <f t="shared" si="3"/>
        <v>873.20359314762982</v>
      </c>
      <c r="AX5" s="242">
        <f t="shared" si="3"/>
        <v>859.06318218085562</v>
      </c>
      <c r="AY5" s="242">
        <f t="shared" si="3"/>
        <v>851.731324624629</v>
      </c>
      <c r="AZ5" s="242">
        <f t="shared" si="3"/>
        <v>829.88126142015744</v>
      </c>
      <c r="BA5" s="242">
        <f t="shared" si="3"/>
        <v>847.58109511712473</v>
      </c>
      <c r="BB5" s="242">
        <f t="shared" si="3"/>
        <v>839.89658660323107</v>
      </c>
      <c r="BC5" s="242">
        <f t="shared" si="3"/>
        <v>872.56183395470418</v>
      </c>
      <c r="BD5" s="242">
        <f t="shared" si="3"/>
        <v>865.87408814187211</v>
      </c>
      <c r="BE5" s="242">
        <f t="shared" si="3"/>
        <v>975.0571849050001</v>
      </c>
      <c r="BF5" s="242">
        <f t="shared" si="3"/>
        <v>958.2172410367499</v>
      </c>
      <c r="BG5" s="242">
        <f t="shared" si="3"/>
        <v>884.55214787227749</v>
      </c>
      <c r="BH5" s="242">
        <f t="shared" si="3"/>
        <v>804.2732521245</v>
      </c>
      <c r="BI5" s="242">
        <f t="shared" si="3"/>
        <v>764.43906345325001</v>
      </c>
      <c r="BJ5" s="242">
        <f t="shared" si="3"/>
        <v>698.14931705625008</v>
      </c>
      <c r="BK5" s="242">
        <f t="shared" si="3"/>
        <v>657.23492130667955</v>
      </c>
      <c r="BL5" s="242">
        <f t="shared" si="3"/>
        <v>609.35377852930276</v>
      </c>
      <c r="BM5" s="242">
        <f t="shared" si="3"/>
        <v>598.15693215526335</v>
      </c>
      <c r="BN5" s="242">
        <f t="shared" si="3"/>
        <v>555.92259185707599</v>
      </c>
      <c r="BO5" s="242">
        <f t="shared" si="3"/>
        <v>551.02557259132209</v>
      </c>
      <c r="BP5" s="242">
        <f t="shared" si="3"/>
        <v>559.82163278124995</v>
      </c>
      <c r="BQ5" s="242">
        <f t="shared" si="3"/>
        <v>559.9929805605118</v>
      </c>
      <c r="BR5" s="242">
        <f t="shared" si="3"/>
        <v>539.82887969930289</v>
      </c>
      <c r="BS5" s="242">
        <f t="shared" si="3"/>
        <v>520.28792713769667</v>
      </c>
      <c r="BT5" s="242">
        <f t="shared" si="3"/>
        <v>514.62974183295375</v>
      </c>
      <c r="BU5" s="242">
        <f t="shared" si="3"/>
        <v>526.58418010543687</v>
      </c>
      <c r="BV5" s="242">
        <f t="shared" si="1"/>
        <v>491.24735984474165</v>
      </c>
      <c r="BW5" s="242">
        <f t="shared" si="1"/>
        <v>464.92782327929609</v>
      </c>
    </row>
    <row r="6" spans="1:75" s="232" customFormat="1" ht="12.95" customHeight="1" x14ac:dyDescent="0.2">
      <c r="A6" s="229"/>
      <c r="B6" s="145" t="s">
        <v>268</v>
      </c>
      <c r="C6" s="154"/>
      <c r="D6" s="242" t="s">
        <v>407</v>
      </c>
      <c r="E6" s="242" t="s">
        <v>407</v>
      </c>
      <c r="F6" s="242" t="s">
        <v>407</v>
      </c>
      <c r="G6" s="242" t="s">
        <v>407</v>
      </c>
      <c r="H6" s="242" t="s">
        <v>407</v>
      </c>
      <c r="I6" s="242" t="s">
        <v>407</v>
      </c>
      <c r="J6" s="242" t="s">
        <v>407</v>
      </c>
      <c r="K6" s="242" t="s">
        <v>407</v>
      </c>
      <c r="L6" s="242" t="s">
        <v>407</v>
      </c>
      <c r="M6" s="242" t="s">
        <v>407</v>
      </c>
      <c r="N6" s="242" t="s">
        <v>407</v>
      </c>
      <c r="O6" s="242" t="s">
        <v>407</v>
      </c>
      <c r="P6" s="242" t="s">
        <v>407</v>
      </c>
      <c r="Q6" s="242" t="s">
        <v>407</v>
      </c>
      <c r="R6" s="242" t="s">
        <v>407</v>
      </c>
      <c r="S6" s="242" t="s">
        <v>407</v>
      </c>
      <c r="T6" s="242" t="s">
        <v>407</v>
      </c>
      <c r="U6" s="242" t="s">
        <v>407</v>
      </c>
      <c r="V6" s="242" t="s">
        <v>407</v>
      </c>
      <c r="W6" s="242" t="s">
        <v>407</v>
      </c>
      <c r="X6" s="242" t="s">
        <v>407</v>
      </c>
      <c r="Y6" s="242" t="s">
        <v>407</v>
      </c>
      <c r="Z6" s="242" t="s">
        <v>407</v>
      </c>
      <c r="AA6" s="242" t="s">
        <v>407</v>
      </c>
      <c r="AB6" s="242" t="s">
        <v>407</v>
      </c>
      <c r="AC6" s="242" t="s">
        <v>407</v>
      </c>
      <c r="AD6" s="242" t="s">
        <v>407</v>
      </c>
      <c r="AE6" s="242" t="s">
        <v>407</v>
      </c>
      <c r="AF6" s="242" t="s">
        <v>407</v>
      </c>
      <c r="AG6" s="242" t="s">
        <v>407</v>
      </c>
      <c r="AH6" s="242">
        <f t="shared" ref="AH6:AT6" si="4">SUM(AH9,AH12)</f>
        <v>71.803621583486347</v>
      </c>
      <c r="AI6" s="242">
        <f t="shared" si="4"/>
        <v>71.309887694513563</v>
      </c>
      <c r="AJ6" s="242">
        <f t="shared" si="4"/>
        <v>81.214423210806217</v>
      </c>
      <c r="AK6" s="242">
        <f t="shared" si="4"/>
        <v>88.309333043676872</v>
      </c>
      <c r="AL6" s="242">
        <f t="shared" si="4"/>
        <v>86.071335668395506</v>
      </c>
      <c r="AM6" s="242">
        <f t="shared" si="4"/>
        <v>94.533357523787956</v>
      </c>
      <c r="AN6" s="242">
        <f t="shared" si="4"/>
        <v>94.539479953098336</v>
      </c>
      <c r="AO6" s="242">
        <f t="shared" si="4"/>
        <v>99.91444157230606</v>
      </c>
      <c r="AP6" s="242">
        <f t="shared" si="4"/>
        <v>100.54053775712582</v>
      </c>
      <c r="AQ6" s="242">
        <f t="shared" si="4"/>
        <v>104.34230284607963</v>
      </c>
      <c r="AR6" s="242">
        <f t="shared" si="4"/>
        <v>107.80379749418931</v>
      </c>
      <c r="AS6" s="242">
        <f t="shared" si="4"/>
        <v>122.17188902792199</v>
      </c>
      <c r="AT6" s="242">
        <f t="shared" si="4"/>
        <v>114.12408977669212</v>
      </c>
      <c r="AU6" s="242">
        <f t="shared" ref="AU6:BU6" si="5">SUM(AU9,AU12)</f>
        <v>146.99272655994997</v>
      </c>
      <c r="AV6" s="242">
        <f t="shared" si="5"/>
        <v>157.74724460497177</v>
      </c>
      <c r="AW6" s="242">
        <f t="shared" si="5"/>
        <v>166.79640685237015</v>
      </c>
      <c r="AX6" s="242">
        <f t="shared" si="5"/>
        <v>162.93681781914438</v>
      </c>
      <c r="AY6" s="242">
        <f t="shared" si="5"/>
        <v>164.65367537537094</v>
      </c>
      <c r="AZ6" s="242">
        <f t="shared" si="5"/>
        <v>151.35973857984254</v>
      </c>
      <c r="BA6" s="242">
        <f t="shared" si="5"/>
        <v>139.49190488287545</v>
      </c>
      <c r="BB6" s="242">
        <f t="shared" si="5"/>
        <v>134.50941339676888</v>
      </c>
      <c r="BC6" s="242">
        <f t="shared" si="5"/>
        <v>129.1281660452959</v>
      </c>
      <c r="BD6" s="242">
        <f t="shared" si="5"/>
        <v>119.97591185812794</v>
      </c>
      <c r="BE6" s="242">
        <f t="shared" si="5"/>
        <v>124.23847975499999</v>
      </c>
      <c r="BF6" s="242">
        <f t="shared" si="5"/>
        <v>129.19739105324999</v>
      </c>
      <c r="BG6" s="242">
        <f t="shared" si="5"/>
        <v>122.12592027499997</v>
      </c>
      <c r="BH6" s="242">
        <f t="shared" si="5"/>
        <v>118.53474787549996</v>
      </c>
      <c r="BI6" s="242">
        <f t="shared" si="5"/>
        <v>110.10084555674999</v>
      </c>
      <c r="BJ6" s="242">
        <f t="shared" si="5"/>
        <v>98.398418693749989</v>
      </c>
      <c r="BK6" s="242">
        <f t="shared" si="5"/>
        <v>78.937256372223544</v>
      </c>
      <c r="BL6" s="242">
        <f t="shared" si="5"/>
        <v>65.396410920697221</v>
      </c>
      <c r="BM6" s="242">
        <f t="shared" si="5"/>
        <v>51.483577534736391</v>
      </c>
      <c r="BN6" s="242">
        <f t="shared" si="5"/>
        <v>57.601642672924164</v>
      </c>
      <c r="BO6" s="242">
        <f t="shared" si="5"/>
        <v>42.932441328677768</v>
      </c>
      <c r="BP6" s="242">
        <f t="shared" si="5"/>
        <v>32.718312738749866</v>
      </c>
      <c r="BQ6" s="242">
        <f t="shared" si="5"/>
        <v>22.238021359488169</v>
      </c>
      <c r="BR6" s="242">
        <f t="shared" si="5"/>
        <v>19.022720985820968</v>
      </c>
      <c r="BS6" s="242">
        <f t="shared" si="5"/>
        <v>12.231211755874499</v>
      </c>
      <c r="BT6" s="242">
        <f t="shared" si="5"/>
        <v>8.8611371404146606</v>
      </c>
      <c r="BU6" s="242">
        <f t="shared" si="5"/>
        <v>1.6685110024252801</v>
      </c>
      <c r="BV6" s="242">
        <f t="shared" si="1"/>
        <v>0.14284027463470444</v>
      </c>
      <c r="BW6" s="242">
        <f t="shared" si="1"/>
        <v>0</v>
      </c>
    </row>
    <row r="7" spans="1:75" s="232" customFormat="1" ht="26.1" customHeight="1" x14ac:dyDescent="0.2">
      <c r="A7" s="229"/>
      <c r="B7" s="145" t="s">
        <v>408</v>
      </c>
      <c r="C7" s="145"/>
      <c r="D7" s="242">
        <v>0</v>
      </c>
      <c r="E7" s="242">
        <v>0</v>
      </c>
      <c r="F7" s="242">
        <v>0</v>
      </c>
      <c r="G7" s="242">
        <v>0</v>
      </c>
      <c r="H7" s="242">
        <v>0</v>
      </c>
      <c r="I7" s="242">
        <v>0</v>
      </c>
      <c r="J7" s="242">
        <v>0</v>
      </c>
      <c r="K7" s="242">
        <v>0</v>
      </c>
      <c r="L7" s="242">
        <v>0</v>
      </c>
      <c r="M7" s="242">
        <v>0</v>
      </c>
      <c r="N7" s="242">
        <v>0</v>
      </c>
      <c r="O7" s="242">
        <v>0</v>
      </c>
      <c r="P7" s="242">
        <v>0</v>
      </c>
      <c r="Q7" s="242">
        <v>0</v>
      </c>
      <c r="R7" s="242">
        <v>0</v>
      </c>
      <c r="S7" s="242">
        <v>0</v>
      </c>
      <c r="T7" s="242">
        <v>0</v>
      </c>
      <c r="U7" s="242">
        <v>0</v>
      </c>
      <c r="V7" s="242">
        <v>0</v>
      </c>
      <c r="W7" s="242">
        <v>0</v>
      </c>
      <c r="X7" s="242">
        <v>0</v>
      </c>
      <c r="Y7" s="242">
        <v>0</v>
      </c>
      <c r="Z7" s="242">
        <v>0</v>
      </c>
      <c r="AA7" s="242">
        <v>0</v>
      </c>
      <c r="AB7" s="242">
        <v>0</v>
      </c>
      <c r="AC7" s="242">
        <v>0</v>
      </c>
      <c r="AD7" s="242">
        <v>0</v>
      </c>
      <c r="AE7" s="242">
        <v>0</v>
      </c>
      <c r="AF7" s="242">
        <v>0</v>
      </c>
      <c r="AG7" s="242">
        <v>0</v>
      </c>
      <c r="AH7" s="242">
        <v>505</v>
      </c>
      <c r="AI7" s="242">
        <v>562.88724981467749</v>
      </c>
      <c r="AJ7" s="242">
        <v>636.0202001482578</v>
      </c>
      <c r="AK7" s="242">
        <v>685.84818383988136</v>
      </c>
      <c r="AL7" s="242">
        <v>716</v>
      </c>
      <c r="AM7" s="242">
        <v>756</v>
      </c>
      <c r="AN7" s="242">
        <v>759</v>
      </c>
      <c r="AO7" s="242">
        <v>767</v>
      </c>
      <c r="AP7" s="242">
        <v>785</v>
      </c>
      <c r="AQ7" s="242">
        <v>789.25</v>
      </c>
      <c r="AR7" s="242">
        <v>787.16399999999999</v>
      </c>
      <c r="AS7" s="242">
        <v>771.303</v>
      </c>
      <c r="AT7" s="242">
        <v>788.89200000000005</v>
      </c>
      <c r="AU7" s="242">
        <f t="shared" ref="AU7:BU7" si="6">SUM(AU8:AU9)</f>
        <v>878.78200000000004</v>
      </c>
      <c r="AV7" s="242">
        <f t="shared" si="6"/>
        <v>860.14800000000002</v>
      </c>
      <c r="AW7" s="242">
        <f t="shared" si="6"/>
        <v>868</v>
      </c>
      <c r="AX7" s="242">
        <f t="shared" si="6"/>
        <v>841.82099999999991</v>
      </c>
      <c r="AY7" s="242">
        <f t="shared" si="6"/>
        <v>821.31099999999992</v>
      </c>
      <c r="AZ7" s="242">
        <f t="shared" si="6"/>
        <v>771.62099999999998</v>
      </c>
      <c r="BA7" s="242">
        <f t="shared" si="6"/>
        <v>767.95100000000014</v>
      </c>
      <c r="BB7" s="242">
        <f t="shared" si="6"/>
        <v>744.78599999999994</v>
      </c>
      <c r="BC7" s="242">
        <f t="shared" si="6"/>
        <v>750.40700000000015</v>
      </c>
      <c r="BD7" s="242">
        <f t="shared" si="6"/>
        <v>722.57399999999996</v>
      </c>
      <c r="BE7" s="242">
        <f t="shared" si="6"/>
        <v>830.53729334177387</v>
      </c>
      <c r="BF7" s="242">
        <f t="shared" si="6"/>
        <v>836.62692212999991</v>
      </c>
      <c r="BG7" s="242">
        <f t="shared" si="6"/>
        <v>779.6027927405496</v>
      </c>
      <c r="BH7" s="242">
        <f t="shared" si="6"/>
        <v>720.87099999999998</v>
      </c>
      <c r="BI7" s="242">
        <f t="shared" si="6"/>
        <v>697.05176069000004</v>
      </c>
      <c r="BJ7" s="242">
        <f t="shared" si="6"/>
        <v>642.11463335999997</v>
      </c>
      <c r="BK7" s="242">
        <f t="shared" si="6"/>
        <v>600.31661291890316</v>
      </c>
      <c r="BL7" s="242">
        <f t="shared" si="6"/>
        <v>559.92442127000004</v>
      </c>
      <c r="BM7" s="242">
        <f t="shared" si="6"/>
        <v>548.03660721503923</v>
      </c>
      <c r="BN7" s="242">
        <f t="shared" si="6"/>
        <v>529.75740402523707</v>
      </c>
      <c r="BO7" s="242">
        <f t="shared" si="6"/>
        <v>518.53362152957504</v>
      </c>
      <c r="BP7" s="242">
        <f t="shared" si="6"/>
        <v>523.88457191740724</v>
      </c>
      <c r="BQ7" s="242">
        <f t="shared" si="6"/>
        <v>515.13308603104167</v>
      </c>
      <c r="BR7" s="242">
        <f t="shared" si="6"/>
        <v>504.74478142737439</v>
      </c>
      <c r="BS7" s="242">
        <f t="shared" si="6"/>
        <v>484.30411399663592</v>
      </c>
      <c r="BT7" s="242">
        <f t="shared" si="6"/>
        <v>479.8777946407165</v>
      </c>
      <c r="BU7" s="242">
        <f t="shared" si="6"/>
        <v>485.01712271559296</v>
      </c>
      <c r="BV7" s="242">
        <f>SUM(BV8:BV9)</f>
        <v>453.96469909873895</v>
      </c>
      <c r="BW7" s="242">
        <f>SUM(BW8:BW9)</f>
        <v>432.34103180454423</v>
      </c>
    </row>
    <row r="8" spans="1:75" s="232" customFormat="1" ht="12.95" customHeight="1" x14ac:dyDescent="0.2">
      <c r="A8" s="229"/>
      <c r="B8" s="154" t="s">
        <v>269</v>
      </c>
      <c r="C8" s="154"/>
      <c r="D8" s="242" t="s">
        <v>407</v>
      </c>
      <c r="E8" s="242" t="s">
        <v>407</v>
      </c>
      <c r="F8" s="242" t="s">
        <v>407</v>
      </c>
      <c r="G8" s="242" t="s">
        <v>407</v>
      </c>
      <c r="H8" s="242" t="s">
        <v>407</v>
      </c>
      <c r="I8" s="242" t="s">
        <v>407</v>
      </c>
      <c r="J8" s="242" t="s">
        <v>407</v>
      </c>
      <c r="K8" s="242" t="s">
        <v>407</v>
      </c>
      <c r="L8" s="242" t="s">
        <v>407</v>
      </c>
      <c r="M8" s="242" t="s">
        <v>407</v>
      </c>
      <c r="N8" s="242" t="s">
        <v>407</v>
      </c>
      <c r="O8" s="242" t="s">
        <v>407</v>
      </c>
      <c r="P8" s="242" t="s">
        <v>407</v>
      </c>
      <c r="Q8" s="242" t="s">
        <v>407</v>
      </c>
      <c r="R8" s="242" t="s">
        <v>407</v>
      </c>
      <c r="S8" s="242" t="s">
        <v>407</v>
      </c>
      <c r="T8" s="242" t="s">
        <v>407</v>
      </c>
      <c r="U8" s="242" t="s">
        <v>407</v>
      </c>
      <c r="V8" s="242" t="s">
        <v>407</v>
      </c>
      <c r="W8" s="242" t="s">
        <v>407</v>
      </c>
      <c r="X8" s="242" t="s">
        <v>407</v>
      </c>
      <c r="Y8" s="242" t="s">
        <v>407</v>
      </c>
      <c r="Z8" s="242" t="s">
        <v>407</v>
      </c>
      <c r="AA8" s="242" t="s">
        <v>407</v>
      </c>
      <c r="AB8" s="242" t="s">
        <v>407</v>
      </c>
      <c r="AC8" s="242" t="s">
        <v>407</v>
      </c>
      <c r="AD8" s="242" t="s">
        <v>407</v>
      </c>
      <c r="AE8" s="242" t="s">
        <v>407</v>
      </c>
      <c r="AF8" s="242" t="s">
        <v>407</v>
      </c>
      <c r="AG8" s="242" t="s">
        <v>407</v>
      </c>
      <c r="AH8" s="242">
        <v>433.19637841651365</v>
      </c>
      <c r="AI8" s="242">
        <v>491.57804255409542</v>
      </c>
      <c r="AJ8" s="242">
        <v>554.82967264977924</v>
      </c>
      <c r="AK8" s="242">
        <v>597.63212258588965</v>
      </c>
      <c r="AL8" s="242">
        <v>630.14592004132612</v>
      </c>
      <c r="AM8" s="242">
        <v>661.919258538132</v>
      </c>
      <c r="AN8" s="242">
        <v>665.25957529428422</v>
      </c>
      <c r="AO8" s="242">
        <v>668.58081446977872</v>
      </c>
      <c r="AP8" s="242">
        <v>686.54822330144486</v>
      </c>
      <c r="AQ8" s="242">
        <v>687.83778406598583</v>
      </c>
      <c r="AR8" s="242">
        <v>683.46392070541924</v>
      </c>
      <c r="AS8" s="242">
        <v>656.05418789515488</v>
      </c>
      <c r="AT8" s="242">
        <v>683.68441738207923</v>
      </c>
      <c r="AU8" s="242">
        <v>746.31190271576043</v>
      </c>
      <c r="AV8" s="242">
        <v>720.91047448732343</v>
      </c>
      <c r="AW8" s="242">
        <v>722.98375426855523</v>
      </c>
      <c r="AX8" s="242">
        <v>701.70056148671415</v>
      </c>
      <c r="AY8" s="242">
        <v>683.57531623989541</v>
      </c>
      <c r="AZ8" s="242">
        <v>648.47078202168245</v>
      </c>
      <c r="BA8" s="242">
        <v>655.47438801712497</v>
      </c>
      <c r="BB8" s="242">
        <v>638.58108077177928</v>
      </c>
      <c r="BC8" s="242">
        <v>650.31584786041594</v>
      </c>
      <c r="BD8" s="242">
        <v>631.10693085508979</v>
      </c>
      <c r="BE8" s="242">
        <v>736.26207961364651</v>
      </c>
      <c r="BF8" s="242">
        <v>738.48558911616817</v>
      </c>
      <c r="BG8" s="242">
        <v>691.18314787227746</v>
      </c>
      <c r="BH8" s="242">
        <v>636.20925212450004</v>
      </c>
      <c r="BI8" s="242">
        <v>618.61569305871558</v>
      </c>
      <c r="BJ8" s="242">
        <v>572.93044173153885</v>
      </c>
      <c r="BK8" s="242">
        <v>547.30458607473906</v>
      </c>
      <c r="BL8" s="242">
        <v>515.55293311502305</v>
      </c>
      <c r="BM8" s="242">
        <v>512.88008897976067</v>
      </c>
      <c r="BN8" s="242">
        <v>485.35984666056476</v>
      </c>
      <c r="BO8" s="242">
        <v>484.07355116048149</v>
      </c>
      <c r="BP8" s="242">
        <v>498.33969764043292</v>
      </c>
      <c r="BQ8" s="242">
        <v>497.03829387851164</v>
      </c>
      <c r="BR8" s="242">
        <v>488.86878528818471</v>
      </c>
      <c r="BS8" s="242">
        <v>474.8959188310485</v>
      </c>
      <c r="BT8" s="242">
        <v>473.57134627792232</v>
      </c>
      <c r="BU8" s="242">
        <v>483.34861171316766</v>
      </c>
      <c r="BV8" s="242">
        <v>453.82185882410425</v>
      </c>
      <c r="BW8" s="242">
        <v>432.34103180454423</v>
      </c>
    </row>
    <row r="9" spans="1:75" s="232" customFormat="1" ht="12.95" customHeight="1" x14ac:dyDescent="0.2">
      <c r="A9" s="229"/>
      <c r="B9" s="154" t="s">
        <v>268</v>
      </c>
      <c r="C9" s="154"/>
      <c r="D9" s="242" t="s">
        <v>407</v>
      </c>
      <c r="E9" s="242" t="s">
        <v>407</v>
      </c>
      <c r="F9" s="242" t="s">
        <v>407</v>
      </c>
      <c r="G9" s="242" t="s">
        <v>407</v>
      </c>
      <c r="H9" s="242" t="s">
        <v>407</v>
      </c>
      <c r="I9" s="242" t="s">
        <v>407</v>
      </c>
      <c r="J9" s="242" t="s">
        <v>407</v>
      </c>
      <c r="K9" s="242" t="s">
        <v>407</v>
      </c>
      <c r="L9" s="242" t="s">
        <v>407</v>
      </c>
      <c r="M9" s="242" t="s">
        <v>407</v>
      </c>
      <c r="N9" s="242" t="s">
        <v>407</v>
      </c>
      <c r="O9" s="242" t="s">
        <v>407</v>
      </c>
      <c r="P9" s="242" t="s">
        <v>407</v>
      </c>
      <c r="Q9" s="242" t="s">
        <v>407</v>
      </c>
      <c r="R9" s="242" t="s">
        <v>407</v>
      </c>
      <c r="S9" s="242" t="s">
        <v>407</v>
      </c>
      <c r="T9" s="242" t="s">
        <v>407</v>
      </c>
      <c r="U9" s="242" t="s">
        <v>407</v>
      </c>
      <c r="V9" s="242" t="s">
        <v>407</v>
      </c>
      <c r="W9" s="242" t="s">
        <v>407</v>
      </c>
      <c r="X9" s="242" t="s">
        <v>407</v>
      </c>
      <c r="Y9" s="242" t="s">
        <v>407</v>
      </c>
      <c r="Z9" s="242" t="s">
        <v>407</v>
      </c>
      <c r="AA9" s="242" t="s">
        <v>407</v>
      </c>
      <c r="AB9" s="242" t="s">
        <v>407</v>
      </c>
      <c r="AC9" s="242" t="s">
        <v>407</v>
      </c>
      <c r="AD9" s="242" t="s">
        <v>407</v>
      </c>
      <c r="AE9" s="242" t="s">
        <v>407</v>
      </c>
      <c r="AF9" s="242" t="s">
        <v>407</v>
      </c>
      <c r="AG9" s="242" t="s">
        <v>407</v>
      </c>
      <c r="AH9" s="242">
        <v>71.803621583486347</v>
      </c>
      <c r="AI9" s="242">
        <v>71.309207260582085</v>
      </c>
      <c r="AJ9" s="242">
        <v>81.190527498478616</v>
      </c>
      <c r="AK9" s="242">
        <v>88.216061253991739</v>
      </c>
      <c r="AL9" s="242">
        <v>85.854079958673921</v>
      </c>
      <c r="AM9" s="242">
        <v>94.080741461868001</v>
      </c>
      <c r="AN9" s="242">
        <v>93.74042470571581</v>
      </c>
      <c r="AO9" s="242">
        <v>98.41918553022127</v>
      </c>
      <c r="AP9" s="242">
        <v>98.451776698555136</v>
      </c>
      <c r="AQ9" s="242">
        <v>101.4122159340142</v>
      </c>
      <c r="AR9" s="242">
        <v>103.7000792945807</v>
      </c>
      <c r="AS9" s="242">
        <v>115.24881210484507</v>
      </c>
      <c r="AT9" s="242">
        <v>105.20758261792079</v>
      </c>
      <c r="AU9" s="242">
        <v>132.47009728423961</v>
      </c>
      <c r="AV9" s="242">
        <v>139.23752551267657</v>
      </c>
      <c r="AW9" s="242">
        <v>145.01624573144477</v>
      </c>
      <c r="AX9" s="242">
        <v>140.12043851328579</v>
      </c>
      <c r="AY9" s="242">
        <v>137.73568376010451</v>
      </c>
      <c r="AZ9" s="242">
        <v>123.15021797831749</v>
      </c>
      <c r="BA9" s="242">
        <v>112.47661198287514</v>
      </c>
      <c r="BB9" s="242">
        <v>106.20491922822067</v>
      </c>
      <c r="BC9" s="242">
        <v>100.0911521395842</v>
      </c>
      <c r="BD9" s="242">
        <v>91.467069144910184</v>
      </c>
      <c r="BE9" s="242">
        <v>94.275213728127369</v>
      </c>
      <c r="BF9" s="242">
        <v>98.141333013831741</v>
      </c>
      <c r="BG9" s="242">
        <v>88.419644868272087</v>
      </c>
      <c r="BH9" s="242">
        <v>84.661747875499969</v>
      </c>
      <c r="BI9" s="242">
        <v>78.43606763128443</v>
      </c>
      <c r="BJ9" s="242">
        <v>69.184191628461178</v>
      </c>
      <c r="BK9" s="242">
        <v>53.012026844164069</v>
      </c>
      <c r="BL9" s="242">
        <v>44.371488154976973</v>
      </c>
      <c r="BM9" s="242">
        <v>35.156518235278511</v>
      </c>
      <c r="BN9" s="242">
        <v>44.397557364672267</v>
      </c>
      <c r="BO9" s="242">
        <v>34.460070369093543</v>
      </c>
      <c r="BP9" s="242">
        <v>25.544874276974298</v>
      </c>
      <c r="BQ9" s="242">
        <v>18.094792152530051</v>
      </c>
      <c r="BR9" s="242">
        <v>15.875996139189674</v>
      </c>
      <c r="BS9" s="242">
        <v>9.4081951655874114</v>
      </c>
      <c r="BT9" s="242">
        <v>6.3064483627942129</v>
      </c>
      <c r="BU9" s="242">
        <v>1.6685110024252801</v>
      </c>
      <c r="BV9" s="242">
        <v>0.14284027463470444</v>
      </c>
      <c r="BW9" s="242">
        <v>0</v>
      </c>
    </row>
    <row r="10" spans="1:75" s="232" customFormat="1" ht="26.1" customHeight="1" x14ac:dyDescent="0.2">
      <c r="A10" s="229"/>
      <c r="B10" s="145" t="s">
        <v>409</v>
      </c>
      <c r="C10" s="145"/>
      <c r="D10" s="242">
        <v>0</v>
      </c>
      <c r="E10" s="242">
        <v>0</v>
      </c>
      <c r="F10" s="242">
        <v>0</v>
      </c>
      <c r="G10" s="242">
        <v>0</v>
      </c>
      <c r="H10" s="242">
        <v>0</v>
      </c>
      <c r="I10" s="242">
        <v>0</v>
      </c>
      <c r="J10" s="242">
        <v>0</v>
      </c>
      <c r="K10" s="242">
        <v>0</v>
      </c>
      <c r="L10" s="242">
        <v>0</v>
      </c>
      <c r="M10" s="242">
        <v>0</v>
      </c>
      <c r="N10" s="242">
        <v>0</v>
      </c>
      <c r="O10" s="242">
        <v>0</v>
      </c>
      <c r="P10" s="242">
        <v>0</v>
      </c>
      <c r="Q10" s="242">
        <v>0</v>
      </c>
      <c r="R10" s="242">
        <v>0</v>
      </c>
      <c r="S10" s="242">
        <v>0</v>
      </c>
      <c r="T10" s="242">
        <v>0</v>
      </c>
      <c r="U10" s="242">
        <v>0</v>
      </c>
      <c r="V10" s="242">
        <v>0</v>
      </c>
      <c r="W10" s="242">
        <v>0</v>
      </c>
      <c r="X10" s="242">
        <v>0</v>
      </c>
      <c r="Y10" s="242">
        <v>0</v>
      </c>
      <c r="Z10" s="242">
        <v>0</v>
      </c>
      <c r="AA10" s="242">
        <v>0</v>
      </c>
      <c r="AB10" s="242">
        <v>0</v>
      </c>
      <c r="AC10" s="242">
        <v>0</v>
      </c>
      <c r="AD10" s="242">
        <v>0</v>
      </c>
      <c r="AE10" s="242">
        <v>0</v>
      </c>
      <c r="AF10" s="242">
        <v>0</v>
      </c>
      <c r="AG10" s="242">
        <v>0</v>
      </c>
      <c r="AH10" s="242">
        <v>0</v>
      </c>
      <c r="AI10" s="242">
        <v>0.11275018532246109</v>
      </c>
      <c r="AJ10" s="242">
        <v>1.9797998517420314</v>
      </c>
      <c r="AK10" s="242">
        <v>5.1518161601186057</v>
      </c>
      <c r="AL10" s="242">
        <v>9</v>
      </c>
      <c r="AM10" s="242">
        <v>15</v>
      </c>
      <c r="AN10" s="242">
        <v>26</v>
      </c>
      <c r="AO10" s="242">
        <v>33</v>
      </c>
      <c r="AP10" s="242">
        <v>40</v>
      </c>
      <c r="AQ10" s="242">
        <v>50</v>
      </c>
      <c r="AR10" s="242">
        <v>63</v>
      </c>
      <c r="AS10" s="242">
        <v>81</v>
      </c>
      <c r="AT10" s="242">
        <v>100.494</v>
      </c>
      <c r="AU10" s="242">
        <f t="shared" ref="AU10:BU10" si="7">SUM(AU11:AU12)</f>
        <v>131.81700000000001</v>
      </c>
      <c r="AV10" s="242">
        <f t="shared" si="7"/>
        <v>149.852</v>
      </c>
      <c r="AW10" s="242">
        <f t="shared" si="7"/>
        <v>172</v>
      </c>
      <c r="AX10" s="242">
        <f t="shared" si="7"/>
        <v>180.179</v>
      </c>
      <c r="AY10" s="242">
        <f t="shared" si="7"/>
        <v>195.07400000000001</v>
      </c>
      <c r="AZ10" s="242">
        <f t="shared" si="7"/>
        <v>209.62</v>
      </c>
      <c r="BA10" s="242">
        <f t="shared" si="7"/>
        <v>219.12200000000001</v>
      </c>
      <c r="BB10" s="242">
        <f t="shared" si="7"/>
        <v>229.62</v>
      </c>
      <c r="BC10" s="242">
        <f t="shared" si="7"/>
        <v>251.28299999999999</v>
      </c>
      <c r="BD10" s="242">
        <f t="shared" si="7"/>
        <v>263.27600000000001</v>
      </c>
      <c r="BE10" s="242">
        <f t="shared" si="7"/>
        <v>268.75837131822618</v>
      </c>
      <c r="BF10" s="242">
        <f t="shared" si="7"/>
        <v>250.78770996</v>
      </c>
      <c r="BG10" s="242">
        <f t="shared" si="7"/>
        <v>227.07527540672788</v>
      </c>
      <c r="BH10" s="242">
        <f t="shared" si="7"/>
        <v>201.93699999999998</v>
      </c>
      <c r="BI10" s="242">
        <f t="shared" si="7"/>
        <v>177.48814832000002</v>
      </c>
      <c r="BJ10" s="242">
        <f t="shared" si="7"/>
        <v>154.43310238999999</v>
      </c>
      <c r="BK10" s="242">
        <f t="shared" si="7"/>
        <v>135.85556475999999</v>
      </c>
      <c r="BL10" s="242">
        <f t="shared" si="7"/>
        <v>114.82576818</v>
      </c>
      <c r="BM10" s="242">
        <f t="shared" si="7"/>
        <v>101.60390247496059</v>
      </c>
      <c r="BN10" s="242">
        <f t="shared" si="7"/>
        <v>83.766830504763064</v>
      </c>
      <c r="BO10" s="242">
        <f t="shared" si="7"/>
        <v>75.424392390424856</v>
      </c>
      <c r="BP10" s="242">
        <f t="shared" si="7"/>
        <v>68.65537360259259</v>
      </c>
      <c r="BQ10" s="242">
        <f t="shared" si="7"/>
        <v>67.097915888958298</v>
      </c>
      <c r="BR10" s="242">
        <f t="shared" si="7"/>
        <v>54.106819257749528</v>
      </c>
      <c r="BS10" s="242">
        <f t="shared" si="7"/>
        <v>48.215024896935297</v>
      </c>
      <c r="BT10" s="242">
        <f t="shared" si="7"/>
        <v>43.613084332651844</v>
      </c>
      <c r="BU10" s="242">
        <f t="shared" si="7"/>
        <v>43.235568392269201</v>
      </c>
      <c r="BV10" s="242">
        <f>SUM(BV11:BV12)</f>
        <v>37.425501020637412</v>
      </c>
      <c r="BW10" s="242">
        <f>SUM(BW11:BW12)</f>
        <v>32.586791474751877</v>
      </c>
    </row>
    <row r="11" spans="1:75" s="232" customFormat="1" ht="12.95" customHeight="1" x14ac:dyDescent="0.2">
      <c r="A11" s="229"/>
      <c r="B11" s="154" t="s">
        <v>269</v>
      </c>
      <c r="C11" s="154"/>
      <c r="D11" s="242" t="s">
        <v>407</v>
      </c>
      <c r="E11" s="242" t="s">
        <v>407</v>
      </c>
      <c r="F11" s="242" t="s">
        <v>407</v>
      </c>
      <c r="G11" s="242" t="s">
        <v>407</v>
      </c>
      <c r="H11" s="242" t="s">
        <v>407</v>
      </c>
      <c r="I11" s="242" t="s">
        <v>407</v>
      </c>
      <c r="J11" s="242" t="s">
        <v>407</v>
      </c>
      <c r="K11" s="242" t="s">
        <v>407</v>
      </c>
      <c r="L11" s="242" t="s">
        <v>407</v>
      </c>
      <c r="M11" s="242" t="s">
        <v>407</v>
      </c>
      <c r="N11" s="242" t="s">
        <v>407</v>
      </c>
      <c r="O11" s="242" t="s">
        <v>407</v>
      </c>
      <c r="P11" s="242" t="s">
        <v>407</v>
      </c>
      <c r="Q11" s="242" t="s">
        <v>407</v>
      </c>
      <c r="R11" s="242" t="s">
        <v>407</v>
      </c>
      <c r="S11" s="242" t="s">
        <v>407</v>
      </c>
      <c r="T11" s="242" t="s">
        <v>407</v>
      </c>
      <c r="U11" s="242" t="s">
        <v>407</v>
      </c>
      <c r="V11" s="242" t="s">
        <v>407</v>
      </c>
      <c r="W11" s="242" t="s">
        <v>407</v>
      </c>
      <c r="X11" s="242" t="s">
        <v>407</v>
      </c>
      <c r="Y11" s="242" t="s">
        <v>407</v>
      </c>
      <c r="Z11" s="242" t="s">
        <v>407</v>
      </c>
      <c r="AA11" s="242" t="s">
        <v>407</v>
      </c>
      <c r="AB11" s="242" t="s">
        <v>407</v>
      </c>
      <c r="AC11" s="242" t="s">
        <v>407</v>
      </c>
      <c r="AD11" s="242" t="s">
        <v>407</v>
      </c>
      <c r="AE11" s="242" t="s">
        <v>407</v>
      </c>
      <c r="AF11" s="242" t="s">
        <v>407</v>
      </c>
      <c r="AG11" s="242" t="s">
        <v>407</v>
      </c>
      <c r="AH11" s="242">
        <v>0</v>
      </c>
      <c r="AI11" s="242">
        <v>0.11206975139097579</v>
      </c>
      <c r="AJ11" s="242">
        <v>1.9559041394144265</v>
      </c>
      <c r="AK11" s="242">
        <v>5.0585443704334674</v>
      </c>
      <c r="AL11" s="242">
        <v>8.7827442902784227</v>
      </c>
      <c r="AM11" s="242">
        <v>14.547383938080046</v>
      </c>
      <c r="AN11" s="242">
        <v>25.200944752617477</v>
      </c>
      <c r="AO11" s="242">
        <v>31.504743957915213</v>
      </c>
      <c r="AP11" s="242">
        <v>37.911238941429318</v>
      </c>
      <c r="AQ11" s="242">
        <v>47.069913087934566</v>
      </c>
      <c r="AR11" s="242">
        <v>58.896281800391392</v>
      </c>
      <c r="AS11" s="242">
        <v>74.07692307692308</v>
      </c>
      <c r="AT11" s="242">
        <v>91.577492841228676</v>
      </c>
      <c r="AU11" s="242">
        <v>117.29437072428964</v>
      </c>
      <c r="AV11" s="242">
        <v>131.3422809077048</v>
      </c>
      <c r="AW11" s="242">
        <v>150.21983887907462</v>
      </c>
      <c r="AX11" s="242">
        <v>157.36262069414141</v>
      </c>
      <c r="AY11" s="242">
        <v>168.15600838473355</v>
      </c>
      <c r="AZ11" s="242">
        <v>181.41047939847496</v>
      </c>
      <c r="BA11" s="242">
        <v>192.10670709999971</v>
      </c>
      <c r="BB11" s="242">
        <v>201.31550583145179</v>
      </c>
      <c r="BC11" s="242">
        <v>222.24598609428827</v>
      </c>
      <c r="BD11" s="242">
        <v>234.76715728678226</v>
      </c>
      <c r="BE11" s="242">
        <v>238.79510529135356</v>
      </c>
      <c r="BF11" s="242">
        <v>219.73165192058175</v>
      </c>
      <c r="BG11" s="242">
        <v>193.369</v>
      </c>
      <c r="BH11" s="242">
        <v>168.06399999999999</v>
      </c>
      <c r="BI11" s="242">
        <v>145.82337039453446</v>
      </c>
      <c r="BJ11" s="242">
        <v>125.21887532471118</v>
      </c>
      <c r="BK11" s="242">
        <v>109.93033523194052</v>
      </c>
      <c r="BL11" s="242">
        <v>93.800845414279749</v>
      </c>
      <c r="BM11" s="242">
        <v>85.276843175502719</v>
      </c>
      <c r="BN11" s="242">
        <v>70.562745196511173</v>
      </c>
      <c r="BO11" s="242">
        <v>66.952021430840631</v>
      </c>
      <c r="BP11" s="242">
        <v>61.481935140817022</v>
      </c>
      <c r="BQ11" s="242">
        <v>62.954686682000187</v>
      </c>
      <c r="BR11" s="242">
        <v>50.960094411118234</v>
      </c>
      <c r="BS11" s="242">
        <v>45.392008306648208</v>
      </c>
      <c r="BT11" s="242">
        <v>41.058395555031396</v>
      </c>
      <c r="BU11" s="242">
        <v>43.235568392269201</v>
      </c>
      <c r="BV11" s="242">
        <v>37.425501020637412</v>
      </c>
      <c r="BW11" s="242">
        <v>32.586791474751877</v>
      </c>
    </row>
    <row r="12" spans="1:75" s="232" customFormat="1" ht="12.95" customHeight="1" x14ac:dyDescent="0.2">
      <c r="B12" s="168" t="s">
        <v>268</v>
      </c>
      <c r="C12" s="168"/>
      <c r="D12" s="242" t="s">
        <v>407</v>
      </c>
      <c r="E12" s="242" t="s">
        <v>407</v>
      </c>
      <c r="F12" s="242" t="s">
        <v>407</v>
      </c>
      <c r="G12" s="242" t="s">
        <v>407</v>
      </c>
      <c r="H12" s="242" t="s">
        <v>407</v>
      </c>
      <c r="I12" s="242" t="s">
        <v>407</v>
      </c>
      <c r="J12" s="242" t="s">
        <v>407</v>
      </c>
      <c r="K12" s="242" t="s">
        <v>407</v>
      </c>
      <c r="L12" s="242" t="s">
        <v>407</v>
      </c>
      <c r="M12" s="242" t="s">
        <v>407</v>
      </c>
      <c r="N12" s="242" t="s">
        <v>407</v>
      </c>
      <c r="O12" s="242" t="s">
        <v>407</v>
      </c>
      <c r="P12" s="242" t="s">
        <v>407</v>
      </c>
      <c r="Q12" s="242" t="s">
        <v>407</v>
      </c>
      <c r="R12" s="242" t="s">
        <v>407</v>
      </c>
      <c r="S12" s="242" t="s">
        <v>407</v>
      </c>
      <c r="T12" s="242" t="s">
        <v>407</v>
      </c>
      <c r="U12" s="242" t="s">
        <v>407</v>
      </c>
      <c r="V12" s="242" t="s">
        <v>407</v>
      </c>
      <c r="W12" s="242" t="s">
        <v>407</v>
      </c>
      <c r="X12" s="242" t="s">
        <v>407</v>
      </c>
      <c r="Y12" s="242" t="s">
        <v>407</v>
      </c>
      <c r="Z12" s="242" t="s">
        <v>407</v>
      </c>
      <c r="AA12" s="242" t="s">
        <v>407</v>
      </c>
      <c r="AB12" s="242" t="s">
        <v>407</v>
      </c>
      <c r="AC12" s="242" t="s">
        <v>407</v>
      </c>
      <c r="AD12" s="242" t="s">
        <v>407</v>
      </c>
      <c r="AE12" s="242" t="s">
        <v>407</v>
      </c>
      <c r="AF12" s="242" t="s">
        <v>407</v>
      </c>
      <c r="AG12" s="242" t="s">
        <v>407</v>
      </c>
      <c r="AH12" s="242">
        <v>0</v>
      </c>
      <c r="AI12" s="242">
        <v>6.8043393148529703E-4</v>
      </c>
      <c r="AJ12" s="242">
        <v>2.389571232760496E-2</v>
      </c>
      <c r="AK12" s="242">
        <v>9.3271789685138398E-2</v>
      </c>
      <c r="AL12" s="242">
        <v>0.21725570972157768</v>
      </c>
      <c r="AM12" s="242">
        <v>0.45261606191995341</v>
      </c>
      <c r="AN12" s="242">
        <v>0.79905524738252098</v>
      </c>
      <c r="AO12" s="242">
        <v>1.4952560420847878</v>
      </c>
      <c r="AP12" s="242">
        <v>2.0887610585706842</v>
      </c>
      <c r="AQ12" s="242">
        <v>2.9300869120654411</v>
      </c>
      <c r="AR12" s="242">
        <v>4.1037181996086094</v>
      </c>
      <c r="AS12" s="242">
        <v>6.9230769230769234</v>
      </c>
      <c r="AT12" s="242">
        <v>8.9165071587713225</v>
      </c>
      <c r="AU12" s="242">
        <v>14.522629275710372</v>
      </c>
      <c r="AV12" s="242">
        <v>18.509719092295203</v>
      </c>
      <c r="AW12" s="242">
        <v>21.780161120925374</v>
      </c>
      <c r="AX12" s="242">
        <v>22.816379305858582</v>
      </c>
      <c r="AY12" s="242">
        <v>26.917991615266445</v>
      </c>
      <c r="AZ12" s="242">
        <v>28.20952060152505</v>
      </c>
      <c r="BA12" s="242">
        <v>27.015292900000315</v>
      </c>
      <c r="BB12" s="242">
        <v>28.304494168548207</v>
      </c>
      <c r="BC12" s="242">
        <v>29.037013905711706</v>
      </c>
      <c r="BD12" s="242">
        <v>28.508842713217764</v>
      </c>
      <c r="BE12" s="242">
        <v>29.963266026872617</v>
      </c>
      <c r="BF12" s="242">
        <v>31.056058039418243</v>
      </c>
      <c r="BG12" s="242">
        <v>33.70627540672789</v>
      </c>
      <c r="BH12" s="242">
        <v>33.872999999999998</v>
      </c>
      <c r="BI12" s="242">
        <v>31.66477792546555</v>
      </c>
      <c r="BJ12" s="242">
        <v>29.214227065288803</v>
      </c>
      <c r="BK12" s="242">
        <v>25.925229528059475</v>
      </c>
      <c r="BL12" s="242">
        <v>21.024922765720252</v>
      </c>
      <c r="BM12" s="242">
        <v>16.327059299457879</v>
      </c>
      <c r="BN12" s="242">
        <v>13.204085308251896</v>
      </c>
      <c r="BO12" s="242">
        <v>8.4723709595842251</v>
      </c>
      <c r="BP12" s="242">
        <v>7.1734384617755698</v>
      </c>
      <c r="BQ12" s="242">
        <v>4.1432292069581171</v>
      </c>
      <c r="BR12" s="242">
        <v>3.1467248466312925</v>
      </c>
      <c r="BS12" s="242">
        <v>2.8230165902870876</v>
      </c>
      <c r="BT12" s="242">
        <v>2.5546887776204481</v>
      </c>
      <c r="BU12" s="242">
        <v>0</v>
      </c>
      <c r="BV12" s="242">
        <v>0</v>
      </c>
      <c r="BW12" s="242">
        <v>0</v>
      </c>
    </row>
    <row r="13" spans="1:75" s="232" customFormat="1" ht="26.1" customHeight="1" x14ac:dyDescent="0.2">
      <c r="A13" s="229"/>
      <c r="B13" s="243" t="s">
        <v>410</v>
      </c>
      <c r="C13" s="229"/>
      <c r="D13" s="242">
        <v>0</v>
      </c>
      <c r="E13" s="242">
        <v>0</v>
      </c>
      <c r="F13" s="242">
        <v>0</v>
      </c>
      <c r="G13" s="242">
        <v>0</v>
      </c>
      <c r="H13" s="242">
        <v>0</v>
      </c>
      <c r="I13" s="242">
        <v>0</v>
      </c>
      <c r="J13" s="242">
        <v>0</v>
      </c>
      <c r="K13" s="242">
        <v>0</v>
      </c>
      <c r="L13" s="242">
        <v>0</v>
      </c>
      <c r="M13" s="242">
        <v>0</v>
      </c>
      <c r="N13" s="242">
        <v>0</v>
      </c>
      <c r="O13" s="242">
        <v>0</v>
      </c>
      <c r="P13" s="242">
        <v>0</v>
      </c>
      <c r="Q13" s="242">
        <v>0</v>
      </c>
      <c r="R13" s="242">
        <v>0</v>
      </c>
      <c r="S13" s="242">
        <v>0</v>
      </c>
      <c r="T13" s="242">
        <v>0</v>
      </c>
      <c r="U13" s="242">
        <v>0</v>
      </c>
      <c r="V13" s="242">
        <v>0</v>
      </c>
      <c r="W13" s="242">
        <v>0</v>
      </c>
      <c r="X13" s="242">
        <v>0</v>
      </c>
      <c r="Y13" s="242">
        <v>0</v>
      </c>
      <c r="Z13" s="242">
        <v>0</v>
      </c>
      <c r="AA13" s="242">
        <v>0</v>
      </c>
      <c r="AB13" s="242">
        <v>0</v>
      </c>
      <c r="AC13" s="242">
        <v>0</v>
      </c>
      <c r="AD13" s="242">
        <v>0</v>
      </c>
      <c r="AE13" s="242">
        <v>0</v>
      </c>
      <c r="AF13" s="242">
        <v>0</v>
      </c>
      <c r="AG13" s="242">
        <v>0</v>
      </c>
      <c r="AH13" s="242">
        <v>0</v>
      </c>
      <c r="AI13" s="242">
        <v>0</v>
      </c>
      <c r="AJ13" s="242">
        <v>0</v>
      </c>
      <c r="AK13" s="242">
        <v>0</v>
      </c>
      <c r="AL13" s="242">
        <v>0</v>
      </c>
      <c r="AM13" s="242">
        <v>0</v>
      </c>
      <c r="AN13" s="242">
        <v>0</v>
      </c>
      <c r="AO13" s="242">
        <v>0</v>
      </c>
      <c r="AP13" s="242">
        <v>0</v>
      </c>
      <c r="AQ13" s="242">
        <v>0</v>
      </c>
      <c r="AR13" s="242">
        <v>0</v>
      </c>
      <c r="AS13" s="242">
        <v>0</v>
      </c>
      <c r="AT13" s="242">
        <v>0</v>
      </c>
      <c r="AU13" s="242">
        <v>0</v>
      </c>
      <c r="AV13" s="242">
        <v>0</v>
      </c>
      <c r="AW13" s="242">
        <v>0</v>
      </c>
      <c r="AX13" s="242">
        <v>0</v>
      </c>
      <c r="AY13" s="242">
        <v>0</v>
      </c>
      <c r="AZ13" s="242">
        <v>0</v>
      </c>
      <c r="BA13" s="242">
        <v>0</v>
      </c>
      <c r="BB13" s="242">
        <v>0</v>
      </c>
      <c r="BC13" s="242">
        <v>0</v>
      </c>
      <c r="BD13" s="242">
        <v>0</v>
      </c>
      <c r="BE13" s="242">
        <v>0</v>
      </c>
      <c r="BF13" s="242">
        <v>0</v>
      </c>
      <c r="BG13" s="242">
        <v>0</v>
      </c>
      <c r="BH13" s="242">
        <v>0</v>
      </c>
      <c r="BI13" s="242">
        <v>23</v>
      </c>
      <c r="BJ13" s="242">
        <v>22</v>
      </c>
      <c r="BK13" s="242">
        <v>21.668452544690233</v>
      </c>
      <c r="BL13" s="242">
        <v>19.063637545136071</v>
      </c>
      <c r="BM13" s="242">
        <v>19.398679138695996</v>
      </c>
      <c r="BN13" s="242">
        <v>18.347227717325154</v>
      </c>
      <c r="BO13" s="242">
        <v>17.810169237747861</v>
      </c>
      <c r="BP13" s="242">
        <v>17.806097739856185</v>
      </c>
      <c r="BQ13" s="242">
        <v>17.498718012664252</v>
      </c>
      <c r="BR13" s="242">
        <v>16.864386307056837</v>
      </c>
      <c r="BS13" s="242">
        <v>16.091934198786731</v>
      </c>
      <c r="BT13" s="242">
        <v>15.844226651326967</v>
      </c>
      <c r="BU13" s="242">
        <v>15.993487546722523</v>
      </c>
      <c r="BV13" s="242">
        <v>14.895964807950548</v>
      </c>
      <c r="BW13" s="242">
        <v>14.112520814272383</v>
      </c>
    </row>
    <row r="14" spans="1:75" s="232" customFormat="1" ht="12.95" customHeight="1" x14ac:dyDescent="0.2">
      <c r="A14" s="229"/>
      <c r="B14" s="145" t="s">
        <v>408</v>
      </c>
      <c r="C14" s="244"/>
      <c r="D14" s="242" t="s">
        <v>407</v>
      </c>
      <c r="E14" s="242" t="s">
        <v>407</v>
      </c>
      <c r="F14" s="242" t="s">
        <v>407</v>
      </c>
      <c r="G14" s="242" t="s">
        <v>407</v>
      </c>
      <c r="H14" s="242" t="s">
        <v>407</v>
      </c>
      <c r="I14" s="242" t="s">
        <v>407</v>
      </c>
      <c r="J14" s="242" t="s">
        <v>407</v>
      </c>
      <c r="K14" s="242" t="s">
        <v>407</v>
      </c>
      <c r="L14" s="242" t="s">
        <v>407</v>
      </c>
      <c r="M14" s="242" t="s">
        <v>407</v>
      </c>
      <c r="N14" s="242" t="s">
        <v>407</v>
      </c>
      <c r="O14" s="242" t="s">
        <v>407</v>
      </c>
      <c r="P14" s="242" t="s">
        <v>407</v>
      </c>
      <c r="Q14" s="242" t="s">
        <v>407</v>
      </c>
      <c r="R14" s="242" t="s">
        <v>407</v>
      </c>
      <c r="S14" s="242" t="s">
        <v>407</v>
      </c>
      <c r="T14" s="242" t="s">
        <v>407</v>
      </c>
      <c r="U14" s="242" t="s">
        <v>407</v>
      </c>
      <c r="V14" s="242" t="s">
        <v>407</v>
      </c>
      <c r="W14" s="242" t="s">
        <v>407</v>
      </c>
      <c r="X14" s="242" t="s">
        <v>407</v>
      </c>
      <c r="Y14" s="242" t="s">
        <v>407</v>
      </c>
      <c r="Z14" s="242" t="s">
        <v>407</v>
      </c>
      <c r="AA14" s="242" t="s">
        <v>407</v>
      </c>
      <c r="AB14" s="242" t="s">
        <v>407</v>
      </c>
      <c r="AC14" s="242" t="s">
        <v>407</v>
      </c>
      <c r="AD14" s="242" t="s">
        <v>407</v>
      </c>
      <c r="AE14" s="242" t="s">
        <v>407</v>
      </c>
      <c r="AF14" s="242" t="s">
        <v>407</v>
      </c>
      <c r="AG14" s="242" t="s">
        <v>407</v>
      </c>
      <c r="AH14" s="242" t="s">
        <v>407</v>
      </c>
      <c r="AI14" s="242" t="s">
        <v>407</v>
      </c>
      <c r="AJ14" s="242" t="s">
        <v>407</v>
      </c>
      <c r="AK14" s="242" t="s">
        <v>407</v>
      </c>
      <c r="AL14" s="242" t="s">
        <v>407</v>
      </c>
      <c r="AM14" s="242" t="s">
        <v>407</v>
      </c>
      <c r="AN14" s="242" t="s">
        <v>407</v>
      </c>
      <c r="AO14" s="242" t="s">
        <v>407</v>
      </c>
      <c r="AP14" s="242" t="s">
        <v>407</v>
      </c>
      <c r="AQ14" s="242" t="s">
        <v>407</v>
      </c>
      <c r="AR14" s="242" t="s">
        <v>407</v>
      </c>
      <c r="AS14" s="242" t="s">
        <v>407</v>
      </c>
      <c r="AT14" s="242" t="s">
        <v>407</v>
      </c>
      <c r="AU14" s="242" t="s">
        <v>407</v>
      </c>
      <c r="AV14" s="242" t="s">
        <v>407</v>
      </c>
      <c r="AW14" s="242" t="s">
        <v>407</v>
      </c>
      <c r="AX14" s="242" t="s">
        <v>407</v>
      </c>
      <c r="AY14" s="242" t="s">
        <v>407</v>
      </c>
      <c r="AZ14" s="242" t="s">
        <v>407</v>
      </c>
      <c r="BA14" s="242" t="s">
        <v>407</v>
      </c>
      <c r="BB14" s="242" t="s">
        <v>407</v>
      </c>
      <c r="BC14" s="242" t="s">
        <v>407</v>
      </c>
      <c r="BD14" s="242" t="s">
        <v>407</v>
      </c>
      <c r="BE14" s="242" t="s">
        <v>407</v>
      </c>
      <c r="BF14" s="242" t="s">
        <v>407</v>
      </c>
      <c r="BG14" s="242" t="s">
        <v>407</v>
      </c>
      <c r="BH14" s="242" t="s">
        <v>407</v>
      </c>
      <c r="BI14" s="242">
        <v>19.108748114847046</v>
      </c>
      <c r="BJ14" s="242">
        <v>18.600692718534734</v>
      </c>
      <c r="BK14" s="242">
        <v>18.654078672689771</v>
      </c>
      <c r="BL14" s="242">
        <v>16.431634150296176</v>
      </c>
      <c r="BM14" s="242">
        <v>16.984190360875541</v>
      </c>
      <c r="BN14" s="242">
        <v>16.326761567909369</v>
      </c>
      <c r="BO14" s="242">
        <v>15.980852252995822</v>
      </c>
      <c r="BP14" s="242">
        <v>16.145764891271444</v>
      </c>
      <c r="BQ14" s="242">
        <v>15.876050070211942</v>
      </c>
      <c r="BR14" s="242">
        <v>15.555889613613942</v>
      </c>
      <c r="BS14" s="242">
        <v>14.925922196651332</v>
      </c>
      <c r="BT14" s="242">
        <v>14.789506055605615</v>
      </c>
      <c r="BU14" s="242">
        <v>14.947896638654026</v>
      </c>
      <c r="BV14" s="242">
        <v>13.990882139855366</v>
      </c>
      <c r="BW14" s="242">
        <v>13.324455474642965</v>
      </c>
    </row>
    <row r="15" spans="1:75" s="232" customFormat="1" ht="12.95" customHeight="1" thickBot="1" x14ac:dyDescent="0.25">
      <c r="B15" s="245" t="s">
        <v>409</v>
      </c>
      <c r="C15" s="246"/>
      <c r="D15" s="247" t="s">
        <v>407</v>
      </c>
      <c r="E15" s="247" t="s">
        <v>407</v>
      </c>
      <c r="F15" s="247" t="s">
        <v>407</v>
      </c>
      <c r="G15" s="247" t="s">
        <v>407</v>
      </c>
      <c r="H15" s="247" t="s">
        <v>407</v>
      </c>
      <c r="I15" s="247" t="s">
        <v>407</v>
      </c>
      <c r="J15" s="247" t="s">
        <v>407</v>
      </c>
      <c r="K15" s="247" t="s">
        <v>407</v>
      </c>
      <c r="L15" s="247" t="s">
        <v>407</v>
      </c>
      <c r="M15" s="247" t="s">
        <v>407</v>
      </c>
      <c r="N15" s="247" t="s">
        <v>407</v>
      </c>
      <c r="O15" s="247" t="s">
        <v>407</v>
      </c>
      <c r="P15" s="247" t="s">
        <v>407</v>
      </c>
      <c r="Q15" s="247" t="s">
        <v>407</v>
      </c>
      <c r="R15" s="247" t="s">
        <v>407</v>
      </c>
      <c r="S15" s="247" t="s">
        <v>407</v>
      </c>
      <c r="T15" s="247" t="s">
        <v>407</v>
      </c>
      <c r="U15" s="247" t="s">
        <v>407</v>
      </c>
      <c r="V15" s="247" t="s">
        <v>407</v>
      </c>
      <c r="W15" s="247" t="s">
        <v>407</v>
      </c>
      <c r="X15" s="247" t="s">
        <v>407</v>
      </c>
      <c r="Y15" s="247" t="s">
        <v>407</v>
      </c>
      <c r="Z15" s="247" t="s">
        <v>407</v>
      </c>
      <c r="AA15" s="247" t="s">
        <v>407</v>
      </c>
      <c r="AB15" s="247" t="s">
        <v>407</v>
      </c>
      <c r="AC15" s="247" t="s">
        <v>407</v>
      </c>
      <c r="AD15" s="247" t="s">
        <v>407</v>
      </c>
      <c r="AE15" s="247" t="s">
        <v>407</v>
      </c>
      <c r="AF15" s="247" t="s">
        <v>407</v>
      </c>
      <c r="AG15" s="247" t="s">
        <v>407</v>
      </c>
      <c r="AH15" s="247" t="s">
        <v>407</v>
      </c>
      <c r="AI15" s="247" t="s">
        <v>407</v>
      </c>
      <c r="AJ15" s="247" t="s">
        <v>407</v>
      </c>
      <c r="AK15" s="247" t="s">
        <v>407</v>
      </c>
      <c r="AL15" s="247" t="s">
        <v>407</v>
      </c>
      <c r="AM15" s="247" t="s">
        <v>407</v>
      </c>
      <c r="AN15" s="247" t="s">
        <v>407</v>
      </c>
      <c r="AO15" s="247" t="s">
        <v>407</v>
      </c>
      <c r="AP15" s="247" t="s">
        <v>407</v>
      </c>
      <c r="AQ15" s="247" t="s">
        <v>407</v>
      </c>
      <c r="AR15" s="247" t="s">
        <v>407</v>
      </c>
      <c r="AS15" s="247" t="s">
        <v>407</v>
      </c>
      <c r="AT15" s="247" t="s">
        <v>407</v>
      </c>
      <c r="AU15" s="247" t="s">
        <v>407</v>
      </c>
      <c r="AV15" s="247" t="s">
        <v>407</v>
      </c>
      <c r="AW15" s="247" t="s">
        <v>407</v>
      </c>
      <c r="AX15" s="247" t="s">
        <v>407</v>
      </c>
      <c r="AY15" s="247" t="s">
        <v>407</v>
      </c>
      <c r="AZ15" s="247" t="s">
        <v>407</v>
      </c>
      <c r="BA15" s="247" t="s">
        <v>407</v>
      </c>
      <c r="BB15" s="247" t="s">
        <v>407</v>
      </c>
      <c r="BC15" s="247" t="s">
        <v>407</v>
      </c>
      <c r="BD15" s="247" t="s">
        <v>407</v>
      </c>
      <c r="BE15" s="247" t="s">
        <v>407</v>
      </c>
      <c r="BF15" s="247" t="s">
        <v>407</v>
      </c>
      <c r="BG15" s="247" t="s">
        <v>407</v>
      </c>
      <c r="BH15" s="247" t="s">
        <v>407</v>
      </c>
      <c r="BI15" s="247">
        <v>3.8912518851529523</v>
      </c>
      <c r="BJ15" s="247">
        <v>3.3993072814652647</v>
      </c>
      <c r="BK15" s="247">
        <v>3.0143738720004603</v>
      </c>
      <c r="BL15" s="247">
        <v>2.6320033948398951</v>
      </c>
      <c r="BM15" s="247">
        <v>2.414488777820456</v>
      </c>
      <c r="BN15" s="247">
        <v>2.0204661494157845</v>
      </c>
      <c r="BO15" s="247">
        <v>1.8293169847520399</v>
      </c>
      <c r="BP15" s="247">
        <v>1.6603328485847406</v>
      </c>
      <c r="BQ15" s="247">
        <v>1.6226679424523085</v>
      </c>
      <c r="BR15" s="247">
        <v>1.3084966934428943</v>
      </c>
      <c r="BS15" s="247">
        <v>1.1660120021353984</v>
      </c>
      <c r="BT15" s="247">
        <v>1.0547205957213508</v>
      </c>
      <c r="BU15" s="247">
        <v>1.0455909080684969</v>
      </c>
      <c r="BV15" s="247">
        <v>0.90508266809518201</v>
      </c>
      <c r="BW15" s="247">
        <v>0.78806533962941816</v>
      </c>
    </row>
    <row r="16" spans="1:75" s="232" customFormat="1" ht="26.1" customHeight="1" x14ac:dyDescent="0.2">
      <c r="A16" s="393"/>
      <c r="B16" s="248" t="s">
        <v>406</v>
      </c>
      <c r="C16" s="229"/>
      <c r="D16" s="230" t="s">
        <v>21</v>
      </c>
      <c r="E16" s="230" t="s">
        <v>22</v>
      </c>
      <c r="F16" s="230" t="s">
        <v>23</v>
      </c>
      <c r="G16" s="230" t="s">
        <v>24</v>
      </c>
      <c r="H16" s="230" t="s">
        <v>25</v>
      </c>
      <c r="I16" s="230" t="s">
        <v>26</v>
      </c>
      <c r="J16" s="230" t="s">
        <v>27</v>
      </c>
      <c r="K16" s="230" t="s">
        <v>28</v>
      </c>
      <c r="L16" s="230" t="s">
        <v>29</v>
      </c>
      <c r="M16" s="230" t="s">
        <v>30</v>
      </c>
      <c r="N16" s="230" t="s">
        <v>31</v>
      </c>
      <c r="O16" s="230" t="s">
        <v>32</v>
      </c>
      <c r="P16" s="230" t="s">
        <v>33</v>
      </c>
      <c r="Q16" s="230" t="s">
        <v>34</v>
      </c>
      <c r="R16" s="230" t="s">
        <v>35</v>
      </c>
      <c r="S16" s="230" t="s">
        <v>36</v>
      </c>
      <c r="T16" s="230" t="s">
        <v>37</v>
      </c>
      <c r="U16" s="230" t="s">
        <v>38</v>
      </c>
      <c r="V16" s="230" t="s">
        <v>39</v>
      </c>
      <c r="W16" s="230" t="s">
        <v>40</v>
      </c>
      <c r="X16" s="230" t="s">
        <v>41</v>
      </c>
      <c r="Y16" s="230" t="s">
        <v>42</v>
      </c>
      <c r="Z16" s="230" t="s">
        <v>43</v>
      </c>
      <c r="AA16" s="230" t="s">
        <v>44</v>
      </c>
      <c r="AB16" s="230" t="s">
        <v>45</v>
      </c>
      <c r="AC16" s="230" t="s">
        <v>46</v>
      </c>
      <c r="AD16" s="230" t="s">
        <v>47</v>
      </c>
      <c r="AE16" s="230" t="s">
        <v>48</v>
      </c>
      <c r="AF16" s="230" t="s">
        <v>49</v>
      </c>
      <c r="AG16" s="230" t="s">
        <v>50</v>
      </c>
      <c r="AH16" s="230" t="s">
        <v>51</v>
      </c>
      <c r="AI16" s="230" t="s">
        <v>52</v>
      </c>
      <c r="AJ16" s="230" t="s">
        <v>53</v>
      </c>
      <c r="AK16" s="230" t="s">
        <v>54</v>
      </c>
      <c r="AL16" s="230" t="s">
        <v>55</v>
      </c>
      <c r="AM16" s="230" t="s">
        <v>56</v>
      </c>
      <c r="AN16" s="230" t="s">
        <v>57</v>
      </c>
      <c r="AO16" s="230" t="s">
        <v>58</v>
      </c>
      <c r="AP16" s="230" t="s">
        <v>59</v>
      </c>
      <c r="AQ16" s="230" t="s">
        <v>60</v>
      </c>
      <c r="AR16" s="230" t="s">
        <v>61</v>
      </c>
      <c r="AS16" s="230" t="s">
        <v>62</v>
      </c>
      <c r="AT16" s="230" t="s">
        <v>63</v>
      </c>
      <c r="AU16" s="230" t="s">
        <v>64</v>
      </c>
      <c r="AV16" s="230" t="s">
        <v>65</v>
      </c>
      <c r="AW16" s="230" t="s">
        <v>66</v>
      </c>
      <c r="AX16" s="230" t="s">
        <v>67</v>
      </c>
      <c r="AY16" s="230" t="s">
        <v>68</v>
      </c>
      <c r="AZ16" s="230" t="s">
        <v>69</v>
      </c>
      <c r="BA16" s="230" t="s">
        <v>70</v>
      </c>
      <c r="BB16" s="230" t="s">
        <v>71</v>
      </c>
      <c r="BC16" s="230" t="s">
        <v>72</v>
      </c>
      <c r="BD16" s="230" t="s">
        <v>73</v>
      </c>
      <c r="BE16" s="230" t="s">
        <v>74</v>
      </c>
      <c r="BF16" s="230" t="s">
        <v>75</v>
      </c>
      <c r="BG16" s="230" t="s">
        <v>76</v>
      </c>
      <c r="BH16" s="230" t="s">
        <v>77</v>
      </c>
      <c r="BI16" s="230" t="s">
        <v>78</v>
      </c>
      <c r="BJ16" s="230" t="s">
        <v>79</v>
      </c>
      <c r="BK16" s="230" t="s">
        <v>80</v>
      </c>
      <c r="BL16" s="230" t="s">
        <v>81</v>
      </c>
      <c r="BM16" s="230" t="s">
        <v>82</v>
      </c>
      <c r="BN16" s="230" t="s">
        <v>83</v>
      </c>
      <c r="BO16" s="230" t="s">
        <v>84</v>
      </c>
      <c r="BP16" s="230" t="s">
        <v>85</v>
      </c>
      <c r="BQ16" s="230" t="s">
        <v>86</v>
      </c>
      <c r="BR16" s="230" t="s">
        <v>87</v>
      </c>
      <c r="BS16" s="230" t="s">
        <v>88</v>
      </c>
      <c r="BT16" s="230" t="s">
        <v>89</v>
      </c>
      <c r="BU16" s="231" t="s">
        <v>90</v>
      </c>
      <c r="BV16" s="231" t="s">
        <v>100</v>
      </c>
      <c r="BW16" s="231" t="s">
        <v>120</v>
      </c>
    </row>
    <row r="17" spans="1:75" s="232" customFormat="1" ht="12.95" customHeight="1" x14ac:dyDescent="0.2">
      <c r="A17" s="393"/>
      <c r="B17" s="239" t="s">
        <v>348</v>
      </c>
      <c r="C17" s="235"/>
      <c r="D17" s="236" t="s">
        <v>91</v>
      </c>
      <c r="E17" s="236" t="s">
        <v>91</v>
      </c>
      <c r="F17" s="236" t="s">
        <v>91</v>
      </c>
      <c r="G17" s="236" t="s">
        <v>91</v>
      </c>
      <c r="H17" s="236" t="s">
        <v>91</v>
      </c>
      <c r="I17" s="236" t="s">
        <v>91</v>
      </c>
      <c r="J17" s="236" t="s">
        <v>91</v>
      </c>
      <c r="K17" s="236" t="s">
        <v>91</v>
      </c>
      <c r="L17" s="236" t="s">
        <v>91</v>
      </c>
      <c r="M17" s="236" t="s">
        <v>91</v>
      </c>
      <c r="N17" s="236" t="s">
        <v>91</v>
      </c>
      <c r="O17" s="236" t="s">
        <v>91</v>
      </c>
      <c r="P17" s="236" t="s">
        <v>91</v>
      </c>
      <c r="Q17" s="236" t="s">
        <v>91</v>
      </c>
      <c r="R17" s="236" t="s">
        <v>91</v>
      </c>
      <c r="S17" s="236" t="s">
        <v>91</v>
      </c>
      <c r="T17" s="236" t="s">
        <v>91</v>
      </c>
      <c r="U17" s="236" t="s">
        <v>91</v>
      </c>
      <c r="V17" s="236" t="s">
        <v>91</v>
      </c>
      <c r="W17" s="236" t="s">
        <v>91</v>
      </c>
      <c r="X17" s="236" t="s">
        <v>91</v>
      </c>
      <c r="Y17" s="236" t="s">
        <v>91</v>
      </c>
      <c r="Z17" s="236" t="s">
        <v>91</v>
      </c>
      <c r="AA17" s="236" t="s">
        <v>91</v>
      </c>
      <c r="AB17" s="236" t="s">
        <v>91</v>
      </c>
      <c r="AC17" s="236" t="s">
        <v>91</v>
      </c>
      <c r="AD17" s="236" t="s">
        <v>91</v>
      </c>
      <c r="AE17" s="236" t="s">
        <v>91</v>
      </c>
      <c r="AF17" s="236" t="s">
        <v>91</v>
      </c>
      <c r="AG17" s="236" t="s">
        <v>91</v>
      </c>
      <c r="AH17" s="236" t="s">
        <v>91</v>
      </c>
      <c r="AI17" s="236" t="s">
        <v>91</v>
      </c>
      <c r="AJ17" s="236" t="s">
        <v>91</v>
      </c>
      <c r="AK17" s="236" t="s">
        <v>91</v>
      </c>
      <c r="AL17" s="236" t="s">
        <v>91</v>
      </c>
      <c r="AM17" s="236" t="s">
        <v>91</v>
      </c>
      <c r="AN17" s="236" t="s">
        <v>91</v>
      </c>
      <c r="AO17" s="236" t="s">
        <v>91</v>
      </c>
      <c r="AP17" s="236" t="s">
        <v>91</v>
      </c>
      <c r="AQ17" s="236" t="s">
        <v>91</v>
      </c>
      <c r="AR17" s="236" t="s">
        <v>91</v>
      </c>
      <c r="AS17" s="236" t="s">
        <v>91</v>
      </c>
      <c r="AT17" s="236" t="s">
        <v>91</v>
      </c>
      <c r="AU17" s="236" t="s">
        <v>91</v>
      </c>
      <c r="AV17" s="236" t="s">
        <v>91</v>
      </c>
      <c r="AW17" s="236" t="s">
        <v>91</v>
      </c>
      <c r="AX17" s="236" t="s">
        <v>91</v>
      </c>
      <c r="AY17" s="236" t="s">
        <v>91</v>
      </c>
      <c r="AZ17" s="236" t="s">
        <v>91</v>
      </c>
      <c r="BA17" s="236" t="s">
        <v>91</v>
      </c>
      <c r="BB17" s="236" t="s">
        <v>91</v>
      </c>
      <c r="BC17" s="236" t="s">
        <v>91</v>
      </c>
      <c r="BD17" s="236" t="s">
        <v>91</v>
      </c>
      <c r="BE17" s="236" t="s">
        <v>91</v>
      </c>
      <c r="BF17" s="236" t="s">
        <v>91</v>
      </c>
      <c r="BG17" s="236" t="s">
        <v>91</v>
      </c>
      <c r="BH17" s="236" t="s">
        <v>91</v>
      </c>
      <c r="BI17" s="236" t="s">
        <v>91</v>
      </c>
      <c r="BJ17" s="236" t="s">
        <v>91</v>
      </c>
      <c r="BK17" s="236" t="s">
        <v>91</v>
      </c>
      <c r="BL17" s="236" t="s">
        <v>91</v>
      </c>
      <c r="BM17" s="236" t="s">
        <v>91</v>
      </c>
      <c r="BN17" s="236" t="s">
        <v>91</v>
      </c>
      <c r="BO17" s="236" t="s">
        <v>91</v>
      </c>
      <c r="BP17" s="26" t="s">
        <v>91</v>
      </c>
      <c r="BQ17" s="236" t="s">
        <v>91</v>
      </c>
      <c r="BR17" s="236" t="s">
        <v>121</v>
      </c>
      <c r="BS17" s="236" t="s">
        <v>121</v>
      </c>
      <c r="BT17" s="237" t="s">
        <v>121</v>
      </c>
      <c r="BU17" s="237" t="s">
        <v>121</v>
      </c>
      <c r="BV17" s="237" t="s">
        <v>121</v>
      </c>
      <c r="BW17" s="237" t="s">
        <v>121</v>
      </c>
    </row>
    <row r="18" spans="1:75" s="241" customFormat="1" ht="26.1" customHeight="1" x14ac:dyDescent="0.2">
      <c r="A18" s="238"/>
      <c r="B18" s="239" t="s">
        <v>267</v>
      </c>
      <c r="C18" s="239"/>
      <c r="D18" s="240">
        <v>466.28404782735521</v>
      </c>
      <c r="E18" s="240">
        <v>616.78687664042025</v>
      </c>
      <c r="F18" s="240">
        <v>613.0436378379535</v>
      </c>
      <c r="G18" s="240">
        <v>631.791935099022</v>
      </c>
      <c r="H18" s="240">
        <v>675.66637503645393</v>
      </c>
      <c r="I18" s="240">
        <v>720.97344974735313</v>
      </c>
      <c r="J18" s="240">
        <v>741.30253718285223</v>
      </c>
      <c r="K18" s="240">
        <v>795.20734908136501</v>
      </c>
      <c r="L18" s="240">
        <v>801.29515962924825</v>
      </c>
      <c r="M18" s="240">
        <v>878.58814260389988</v>
      </c>
      <c r="N18" s="240">
        <v>1126.7654416009236</v>
      </c>
      <c r="O18" s="240">
        <v>1200.9894534995206</v>
      </c>
      <c r="P18" s="240">
        <v>1254.5646041000564</v>
      </c>
      <c r="Q18" s="240">
        <v>1485.6309263311452</v>
      </c>
      <c r="R18" s="240">
        <v>1513.2779055368833</v>
      </c>
      <c r="S18" s="240">
        <v>1754.0292275574111</v>
      </c>
      <c r="T18" s="240">
        <v>1832.5091636121294</v>
      </c>
      <c r="U18" s="240">
        <v>2196.3590231525532</v>
      </c>
      <c r="V18" s="240">
        <v>2174.0257380772141</v>
      </c>
      <c r="W18" s="240">
        <v>2224.3683589138136</v>
      </c>
      <c r="X18" s="240">
        <v>2209.2351035357092</v>
      </c>
      <c r="Y18" s="240">
        <v>2184.8867699642433</v>
      </c>
      <c r="Z18" s="240">
        <v>2069.0676018865643</v>
      </c>
      <c r="AA18" s="240">
        <v>2247.8198198198197</v>
      </c>
      <c r="AB18" s="240">
        <v>2334.5628842346568</v>
      </c>
      <c r="AC18" s="240">
        <v>2401.6555972663396</v>
      </c>
      <c r="AD18" s="240">
        <v>2546.8215553404325</v>
      </c>
      <c r="AE18" s="240">
        <v>2597.7231128707731</v>
      </c>
      <c r="AF18" s="240">
        <v>2530.693386773547</v>
      </c>
      <c r="AG18" s="240">
        <v>2391.8875056700772</v>
      </c>
      <c r="AH18" s="240">
        <v>2338.4349565770926</v>
      </c>
      <c r="AI18" s="240">
        <v>2234.5344713355939</v>
      </c>
      <c r="AJ18" s="240">
        <v>2132.4598772522891</v>
      </c>
      <c r="AK18" s="240">
        <v>2104.9756214292129</v>
      </c>
      <c r="AL18" s="240">
        <v>2068.9326645557207</v>
      </c>
      <c r="AM18" s="240">
        <v>2105.9607338268424</v>
      </c>
      <c r="AN18" s="240">
        <v>2027.0906232567575</v>
      </c>
      <c r="AO18" s="240">
        <v>1947.5999235035381</v>
      </c>
      <c r="AP18" s="240">
        <v>1932.247826686905</v>
      </c>
      <c r="AQ18" s="240">
        <v>1862.6020441519383</v>
      </c>
      <c r="AR18" s="240">
        <v>1769.5532570307391</v>
      </c>
      <c r="AS18" s="240">
        <v>1645.8131083259068</v>
      </c>
      <c r="AT18" s="240">
        <v>1586.2256394809199</v>
      </c>
      <c r="AU18" s="240">
        <v>1702.4978852643424</v>
      </c>
      <c r="AV18" s="240">
        <v>1659.2473100934008</v>
      </c>
      <c r="AW18" s="240">
        <v>1667.6155687114247</v>
      </c>
      <c r="AX18" s="240">
        <v>1619.6019482439349</v>
      </c>
      <c r="AY18" s="240">
        <v>1565.0878250876981</v>
      </c>
      <c r="AZ18" s="240">
        <v>1449.5993884182428</v>
      </c>
      <c r="BA18" s="240">
        <v>1432.7140276213961</v>
      </c>
      <c r="BB18" s="240">
        <v>1392.2233966076014</v>
      </c>
      <c r="BC18" s="240">
        <v>1416.4413996112194</v>
      </c>
      <c r="BD18" s="240">
        <v>1362.74620626001</v>
      </c>
      <c r="BE18" s="240">
        <v>1496.8682126054528</v>
      </c>
      <c r="BF18" s="240">
        <v>1442.7273170839328</v>
      </c>
      <c r="BG18" s="240">
        <v>1308.956544267495</v>
      </c>
      <c r="BH18" s="240">
        <v>1163.2187186850183</v>
      </c>
      <c r="BI18" s="240">
        <v>1072.4168181865934</v>
      </c>
      <c r="BJ18" s="240">
        <v>951.00142331512302</v>
      </c>
      <c r="BK18" s="240">
        <v>853.93155240352053</v>
      </c>
      <c r="BL18" s="240">
        <v>763.51732548431107</v>
      </c>
      <c r="BM18" s="240">
        <v>716.57683566919297</v>
      </c>
      <c r="BN18" s="240">
        <v>658.5159255131133</v>
      </c>
      <c r="BO18" s="240">
        <v>626.30652451452465</v>
      </c>
      <c r="BP18" s="240">
        <v>614.56633111067106</v>
      </c>
      <c r="BQ18" s="240">
        <v>592.94405235532793</v>
      </c>
      <c r="BR18" s="240">
        <v>558.85160068512391</v>
      </c>
      <c r="BS18" s="240">
        <v>521.56444190578191</v>
      </c>
      <c r="BT18" s="240">
        <v>505.64149584718388</v>
      </c>
      <c r="BU18" s="240">
        <v>503.69131006146364</v>
      </c>
      <c r="BV18" s="240">
        <v>460.70941411645231</v>
      </c>
      <c r="BW18" s="240">
        <v>427.77089715739578</v>
      </c>
    </row>
    <row r="19" spans="1:75" s="241" customFormat="1" ht="12.95" customHeight="1" x14ac:dyDescent="0.2">
      <c r="A19" s="238"/>
      <c r="B19" s="145" t="s">
        <v>269</v>
      </c>
      <c r="C19" s="239"/>
      <c r="D19" s="242">
        <v>0</v>
      </c>
      <c r="E19" s="242">
        <v>0</v>
      </c>
      <c r="F19" s="242">
        <v>0</v>
      </c>
      <c r="G19" s="242">
        <v>0</v>
      </c>
      <c r="H19" s="242">
        <v>0</v>
      </c>
      <c r="I19" s="242">
        <v>0</v>
      </c>
      <c r="J19" s="242">
        <v>0</v>
      </c>
      <c r="K19" s="242">
        <v>0</v>
      </c>
      <c r="L19" s="242">
        <v>0</v>
      </c>
      <c r="M19" s="242">
        <v>0</v>
      </c>
      <c r="N19" s="242">
        <v>0</v>
      </c>
      <c r="O19" s="242">
        <v>0</v>
      </c>
      <c r="P19" s="242">
        <v>0</v>
      </c>
      <c r="Q19" s="242">
        <v>0</v>
      </c>
      <c r="R19" s="242">
        <v>0</v>
      </c>
      <c r="S19" s="242">
        <v>0</v>
      </c>
      <c r="T19" s="242">
        <v>0</v>
      </c>
      <c r="U19" s="242">
        <v>0</v>
      </c>
      <c r="V19" s="242">
        <v>0</v>
      </c>
      <c r="W19" s="242">
        <v>0</v>
      </c>
      <c r="X19" s="242">
        <v>0</v>
      </c>
      <c r="Y19" s="242">
        <v>0</v>
      </c>
      <c r="Z19" s="242">
        <v>0</v>
      </c>
      <c r="AA19" s="242">
        <v>0</v>
      </c>
      <c r="AB19" s="242">
        <v>0</v>
      </c>
      <c r="AC19" s="242">
        <v>0</v>
      </c>
      <c r="AD19" s="242">
        <v>0</v>
      </c>
      <c r="AE19" s="242">
        <v>0</v>
      </c>
      <c r="AF19" s="242">
        <v>0</v>
      </c>
      <c r="AG19" s="242">
        <v>0</v>
      </c>
      <c r="AH19" s="242">
        <v>2005.9436719837108</v>
      </c>
      <c r="AI19" s="242">
        <v>1951.5071139635502</v>
      </c>
      <c r="AJ19" s="242">
        <v>1861.0076845387603</v>
      </c>
      <c r="AK19" s="242">
        <v>1835.9611594876596</v>
      </c>
      <c r="AL19" s="242">
        <v>1823.3108744229162</v>
      </c>
      <c r="AM19" s="242">
        <v>1847.7460269761141</v>
      </c>
      <c r="AN19" s="242">
        <v>1782.9631158166355</v>
      </c>
      <c r="AO19" s="242">
        <v>1704.3582250496356</v>
      </c>
      <c r="AP19" s="242">
        <v>1696.7699653837062</v>
      </c>
      <c r="AQ19" s="242">
        <v>1631.0283931866379</v>
      </c>
      <c r="AR19" s="242">
        <v>1545.1676549867514</v>
      </c>
      <c r="AS19" s="242">
        <v>1409.896894923992</v>
      </c>
      <c r="AT19" s="242">
        <v>1382.6845928642524</v>
      </c>
      <c r="AU19" s="242">
        <v>1454.8677113599997</v>
      </c>
      <c r="AV19" s="242">
        <v>1400.0971207018708</v>
      </c>
      <c r="AW19" s="242">
        <v>1400.1614486420617</v>
      </c>
      <c r="AX19" s="242">
        <v>1361.3898273236284</v>
      </c>
      <c r="AY19" s="242">
        <v>1311.5446670462716</v>
      </c>
      <c r="AZ19" s="242">
        <v>1225.9937864545204</v>
      </c>
      <c r="BA19" s="242">
        <v>1230.2446977285463</v>
      </c>
      <c r="BB19" s="242">
        <v>1200.0374367562194</v>
      </c>
      <c r="BC19" s="242">
        <v>1233.8475030539723</v>
      </c>
      <c r="BD19" s="242">
        <v>1196.9028033820377</v>
      </c>
      <c r="BE19" s="242">
        <v>1327.6974998425642</v>
      </c>
      <c r="BF19" s="242">
        <v>1271.314683974291</v>
      </c>
      <c r="BG19" s="242">
        <v>1150.1594793201496</v>
      </c>
      <c r="BH19" s="242">
        <v>1013.8031982914036</v>
      </c>
      <c r="BI19" s="242">
        <v>937.40411350021043</v>
      </c>
      <c r="BJ19" s="242">
        <v>833.52317056281959</v>
      </c>
      <c r="BK19" s="242">
        <v>762.36735598287214</v>
      </c>
      <c r="BL19" s="242">
        <v>689.51765339360213</v>
      </c>
      <c r="BM19" s="242">
        <v>659.78859890056026</v>
      </c>
      <c r="BN19" s="242">
        <v>596.69017047200327</v>
      </c>
      <c r="BO19" s="242">
        <v>581.03586987678864</v>
      </c>
      <c r="BP19" s="242">
        <v>580.63178615380889</v>
      </c>
      <c r="BQ19" s="242">
        <v>570.29685140282527</v>
      </c>
      <c r="BR19" s="242">
        <v>539.82887969930289</v>
      </c>
      <c r="BS19" s="242">
        <v>509.58484405219349</v>
      </c>
      <c r="BT19" s="242">
        <v>497.08249545471631</v>
      </c>
      <c r="BU19" s="242">
        <v>502.10037733776846</v>
      </c>
      <c r="BV19" s="242">
        <v>460.57549231820889</v>
      </c>
      <c r="BW19" s="242">
        <v>427.77089715739578</v>
      </c>
    </row>
    <row r="20" spans="1:75" s="232" customFormat="1" ht="12.95" customHeight="1" x14ac:dyDescent="0.2">
      <c r="A20" s="229"/>
      <c r="B20" s="145" t="s">
        <v>268</v>
      </c>
      <c r="C20" s="154"/>
      <c r="D20" s="242" t="s">
        <v>407</v>
      </c>
      <c r="E20" s="242" t="s">
        <v>407</v>
      </c>
      <c r="F20" s="242" t="s">
        <v>407</v>
      </c>
      <c r="G20" s="242" t="s">
        <v>407</v>
      </c>
      <c r="H20" s="242" t="s">
        <v>407</v>
      </c>
      <c r="I20" s="242" t="s">
        <v>407</v>
      </c>
      <c r="J20" s="242" t="s">
        <v>407</v>
      </c>
      <c r="K20" s="242" t="s">
        <v>407</v>
      </c>
      <c r="L20" s="242" t="s">
        <v>407</v>
      </c>
      <c r="M20" s="242" t="s">
        <v>407</v>
      </c>
      <c r="N20" s="242" t="s">
        <v>407</v>
      </c>
      <c r="O20" s="242" t="s">
        <v>407</v>
      </c>
      <c r="P20" s="242" t="s">
        <v>407</v>
      </c>
      <c r="Q20" s="242" t="s">
        <v>407</v>
      </c>
      <c r="R20" s="242" t="s">
        <v>407</v>
      </c>
      <c r="S20" s="242" t="s">
        <v>407</v>
      </c>
      <c r="T20" s="242" t="s">
        <v>407</v>
      </c>
      <c r="U20" s="242" t="s">
        <v>407</v>
      </c>
      <c r="V20" s="242" t="s">
        <v>407</v>
      </c>
      <c r="W20" s="242" t="s">
        <v>407</v>
      </c>
      <c r="X20" s="242" t="s">
        <v>407</v>
      </c>
      <c r="Y20" s="242" t="s">
        <v>407</v>
      </c>
      <c r="Z20" s="242" t="s">
        <v>407</v>
      </c>
      <c r="AA20" s="242" t="s">
        <v>407</v>
      </c>
      <c r="AB20" s="242" t="s">
        <v>407</v>
      </c>
      <c r="AC20" s="242" t="s">
        <v>407</v>
      </c>
      <c r="AD20" s="242" t="s">
        <v>407</v>
      </c>
      <c r="AE20" s="242" t="s">
        <v>407</v>
      </c>
      <c r="AF20" s="242" t="s">
        <v>407</v>
      </c>
      <c r="AG20" s="242" t="s">
        <v>407</v>
      </c>
      <c r="AH20" s="242">
        <v>332.49128459338198</v>
      </c>
      <c r="AI20" s="242">
        <v>283.02735737204341</v>
      </c>
      <c r="AJ20" s="242">
        <v>271.45219271352869</v>
      </c>
      <c r="AK20" s="242">
        <v>269.0144619415529</v>
      </c>
      <c r="AL20" s="242">
        <v>245.62179013280465</v>
      </c>
      <c r="AM20" s="242">
        <v>258.21470685072859</v>
      </c>
      <c r="AN20" s="242">
        <v>244.12750744012209</v>
      </c>
      <c r="AO20" s="242">
        <v>243.2416984539025</v>
      </c>
      <c r="AP20" s="242">
        <v>235.47786130319886</v>
      </c>
      <c r="AQ20" s="242">
        <v>231.57365096530063</v>
      </c>
      <c r="AR20" s="242">
        <v>224.38560204398792</v>
      </c>
      <c r="AS20" s="242">
        <v>235.91621340191463</v>
      </c>
      <c r="AT20" s="242">
        <v>203.54104661666739</v>
      </c>
      <c r="AU20" s="242">
        <v>247.6301739043424</v>
      </c>
      <c r="AV20" s="242">
        <v>259.15018939152986</v>
      </c>
      <c r="AW20" s="242">
        <v>267.45412006936294</v>
      </c>
      <c r="AX20" s="242">
        <v>258.21212092030657</v>
      </c>
      <c r="AY20" s="242">
        <v>253.54315804142641</v>
      </c>
      <c r="AZ20" s="242">
        <v>223.60560196372234</v>
      </c>
      <c r="BA20" s="242">
        <v>202.46932989285003</v>
      </c>
      <c r="BB20" s="242">
        <v>192.18595985138185</v>
      </c>
      <c r="BC20" s="242">
        <v>182.59389655724709</v>
      </c>
      <c r="BD20" s="242">
        <v>165.84340287797255</v>
      </c>
      <c r="BE20" s="242">
        <v>169.17071276288857</v>
      </c>
      <c r="BF20" s="242">
        <v>171.4126331096416</v>
      </c>
      <c r="BG20" s="242">
        <v>158.79706494734555</v>
      </c>
      <c r="BH20" s="242">
        <v>149.41552039361468</v>
      </c>
      <c r="BI20" s="242">
        <v>135.01270468638296</v>
      </c>
      <c r="BJ20" s="242">
        <v>117.47825275230362</v>
      </c>
      <c r="BK20" s="242">
        <v>91.564196420648386</v>
      </c>
      <c r="BL20" s="242">
        <v>73.999672090708941</v>
      </c>
      <c r="BM20" s="242">
        <v>56.788236768632736</v>
      </c>
      <c r="BN20" s="242">
        <v>61.825755041109979</v>
      </c>
      <c r="BO20" s="242">
        <v>45.270654637736016</v>
      </c>
      <c r="BP20" s="242">
        <v>33.934544956862069</v>
      </c>
      <c r="BQ20" s="242">
        <v>22.64720095250275</v>
      </c>
      <c r="BR20" s="242">
        <v>19.022720985820968</v>
      </c>
      <c r="BS20" s="242">
        <v>11.979597853588311</v>
      </c>
      <c r="BT20" s="242">
        <v>8.5590003924676719</v>
      </c>
      <c r="BU20" s="242">
        <v>1.5909327236952095</v>
      </c>
      <c r="BV20" s="242">
        <v>0.13392179824343411</v>
      </c>
      <c r="BW20" s="242">
        <v>0</v>
      </c>
    </row>
    <row r="21" spans="1:75" s="232" customFormat="1" ht="26.1" customHeight="1" x14ac:dyDescent="0.2">
      <c r="A21" s="229"/>
      <c r="B21" s="145" t="s">
        <v>408</v>
      </c>
      <c r="C21" s="145"/>
      <c r="D21" s="242">
        <v>0</v>
      </c>
      <c r="E21" s="242">
        <v>0</v>
      </c>
      <c r="F21" s="242">
        <v>0</v>
      </c>
      <c r="G21" s="242">
        <v>0</v>
      </c>
      <c r="H21" s="242">
        <v>0</v>
      </c>
      <c r="I21" s="242">
        <v>0</v>
      </c>
      <c r="J21" s="242">
        <v>0</v>
      </c>
      <c r="K21" s="242">
        <v>0</v>
      </c>
      <c r="L21" s="242">
        <v>0</v>
      </c>
      <c r="M21" s="242">
        <v>0</v>
      </c>
      <c r="N21" s="242">
        <v>0</v>
      </c>
      <c r="O21" s="242">
        <v>0</v>
      </c>
      <c r="P21" s="242">
        <v>0</v>
      </c>
      <c r="Q21" s="242">
        <v>0</v>
      </c>
      <c r="R21" s="242">
        <v>0</v>
      </c>
      <c r="S21" s="242">
        <v>0</v>
      </c>
      <c r="T21" s="242">
        <v>0</v>
      </c>
      <c r="U21" s="242">
        <v>0</v>
      </c>
      <c r="V21" s="242">
        <v>0</v>
      </c>
      <c r="W21" s="242">
        <v>0</v>
      </c>
      <c r="X21" s="242">
        <v>0</v>
      </c>
      <c r="Y21" s="242">
        <v>0</v>
      </c>
      <c r="Z21" s="242">
        <v>0</v>
      </c>
      <c r="AA21" s="242">
        <v>0</v>
      </c>
      <c r="AB21" s="242">
        <v>0</v>
      </c>
      <c r="AC21" s="242">
        <v>0</v>
      </c>
      <c r="AD21" s="242">
        <v>0</v>
      </c>
      <c r="AE21" s="242">
        <v>0</v>
      </c>
      <c r="AF21" s="242">
        <v>0</v>
      </c>
      <c r="AG21" s="242">
        <v>0</v>
      </c>
      <c r="AH21" s="242">
        <v>2338.4349565770926</v>
      </c>
      <c r="AI21" s="242">
        <v>2234.0869683591241</v>
      </c>
      <c r="AJ21" s="242">
        <v>2125.8425673011448</v>
      </c>
      <c r="AK21" s="242">
        <v>2089.2817756649079</v>
      </c>
      <c r="AL21" s="242">
        <v>2043.2493625129603</v>
      </c>
      <c r="AM21" s="242">
        <v>2064.9887351142579</v>
      </c>
      <c r="AN21" s="242">
        <v>1959.9513159896546</v>
      </c>
      <c r="AO21" s="242">
        <v>1867.2614266590169</v>
      </c>
      <c r="AP21" s="242">
        <v>1838.5630835748125</v>
      </c>
      <c r="AQ21" s="242">
        <v>1751.6337960642447</v>
      </c>
      <c r="AR21" s="242">
        <v>1638.4234336167431</v>
      </c>
      <c r="AS21" s="242">
        <v>1489.4005862833956</v>
      </c>
      <c r="AT21" s="242">
        <v>1406.9939454650532</v>
      </c>
      <c r="AU21" s="242">
        <v>1480.4333831800438</v>
      </c>
      <c r="AV21" s="242">
        <v>1413.067579487345</v>
      </c>
      <c r="AW21" s="242">
        <v>1391.8176092706892</v>
      </c>
      <c r="AX21" s="242">
        <v>1334.0654908734418</v>
      </c>
      <c r="AY21" s="242">
        <v>1264.701709205274</v>
      </c>
      <c r="AZ21" s="242">
        <v>1139.9251862597191</v>
      </c>
      <c r="BA21" s="242">
        <v>1114.6634243119595</v>
      </c>
      <c r="BB21" s="242">
        <v>1064.144201355276</v>
      </c>
      <c r="BC21" s="242">
        <v>1061.1142582615944</v>
      </c>
      <c r="BD21" s="242">
        <v>998.81825555827015</v>
      </c>
      <c r="BE21" s="242">
        <v>1130.9103763009755</v>
      </c>
      <c r="BF21" s="242">
        <v>1109.9947335129325</v>
      </c>
      <c r="BG21" s="242">
        <v>1013.6966422294831</v>
      </c>
      <c r="BH21" s="242">
        <v>908.67292108129527</v>
      </c>
      <c r="BI21" s="242">
        <v>854.76948920118969</v>
      </c>
      <c r="BJ21" s="242">
        <v>766.62314491655798</v>
      </c>
      <c r="BK21" s="242">
        <v>696.34429654723556</v>
      </c>
      <c r="BL21" s="242">
        <v>633.58558957929779</v>
      </c>
      <c r="BM21" s="242">
        <v>604.50407875030703</v>
      </c>
      <c r="BN21" s="242">
        <v>568.60620587603694</v>
      </c>
      <c r="BO21" s="242">
        <v>546.77432197734447</v>
      </c>
      <c r="BP21" s="242">
        <v>543.35884310081224</v>
      </c>
      <c r="BQ21" s="242">
        <v>524.61153481401288</v>
      </c>
      <c r="BR21" s="242">
        <v>504.74478142737439</v>
      </c>
      <c r="BS21" s="242">
        <v>474.34127053941086</v>
      </c>
      <c r="BT21" s="242">
        <v>463.5154797383276</v>
      </c>
      <c r="BU21" s="242">
        <v>462.46600169799444</v>
      </c>
      <c r="BV21" s="242">
        <v>425.62063814158802</v>
      </c>
      <c r="BW21" s="242">
        <v>397.78843466178904</v>
      </c>
    </row>
    <row r="22" spans="1:75" s="232" customFormat="1" ht="12.95" customHeight="1" x14ac:dyDescent="0.2">
      <c r="A22" s="229"/>
      <c r="B22" s="154" t="s">
        <v>269</v>
      </c>
      <c r="C22" s="154"/>
      <c r="D22" s="242" t="s">
        <v>407</v>
      </c>
      <c r="E22" s="242" t="s">
        <v>407</v>
      </c>
      <c r="F22" s="242" t="s">
        <v>407</v>
      </c>
      <c r="G22" s="242" t="s">
        <v>407</v>
      </c>
      <c r="H22" s="242" t="s">
        <v>407</v>
      </c>
      <c r="I22" s="242" t="s">
        <v>407</v>
      </c>
      <c r="J22" s="242" t="s">
        <v>407</v>
      </c>
      <c r="K22" s="242" t="s">
        <v>407</v>
      </c>
      <c r="L22" s="242" t="s">
        <v>407</v>
      </c>
      <c r="M22" s="242" t="s">
        <v>407</v>
      </c>
      <c r="N22" s="242" t="s">
        <v>407</v>
      </c>
      <c r="O22" s="242" t="s">
        <v>407</v>
      </c>
      <c r="P22" s="242" t="s">
        <v>407</v>
      </c>
      <c r="Q22" s="242" t="s">
        <v>407</v>
      </c>
      <c r="R22" s="242" t="s">
        <v>407</v>
      </c>
      <c r="S22" s="242" t="s">
        <v>407</v>
      </c>
      <c r="T22" s="242" t="s">
        <v>407</v>
      </c>
      <c r="U22" s="242" t="s">
        <v>407</v>
      </c>
      <c r="V22" s="242" t="s">
        <v>407</v>
      </c>
      <c r="W22" s="242" t="s">
        <v>407</v>
      </c>
      <c r="X22" s="242" t="s">
        <v>407</v>
      </c>
      <c r="Y22" s="242" t="s">
        <v>407</v>
      </c>
      <c r="Z22" s="242" t="s">
        <v>407</v>
      </c>
      <c r="AA22" s="242" t="s">
        <v>407</v>
      </c>
      <c r="AB22" s="242" t="s">
        <v>407</v>
      </c>
      <c r="AC22" s="242" t="s">
        <v>407</v>
      </c>
      <c r="AD22" s="242" t="s">
        <v>407</v>
      </c>
      <c r="AE22" s="242" t="s">
        <v>407</v>
      </c>
      <c r="AF22" s="242" t="s">
        <v>407</v>
      </c>
      <c r="AG22" s="242" t="s">
        <v>407</v>
      </c>
      <c r="AH22" s="242">
        <v>2005.9436719837108</v>
      </c>
      <c r="AI22" s="242">
        <v>1951.0623116142126</v>
      </c>
      <c r="AJ22" s="242">
        <v>1854.4702439414984</v>
      </c>
      <c r="AK22" s="242">
        <v>1820.5514451900037</v>
      </c>
      <c r="AL22" s="242">
        <v>1798.2475550482993</v>
      </c>
      <c r="AM22" s="242">
        <v>1808.0103339106147</v>
      </c>
      <c r="AN22" s="242">
        <v>1717.8871937717406</v>
      </c>
      <c r="AO22" s="242">
        <v>1627.6599288965926</v>
      </c>
      <c r="AP22" s="242">
        <v>1607.9773483514821</v>
      </c>
      <c r="AQ22" s="242">
        <v>1526.5630773264759</v>
      </c>
      <c r="AR22" s="242">
        <v>1422.5794163799849</v>
      </c>
      <c r="AS22" s="242">
        <v>1266.8529645090459</v>
      </c>
      <c r="AT22" s="242">
        <v>1219.3555465962233</v>
      </c>
      <c r="AU22" s="242">
        <v>1257.268645744939</v>
      </c>
      <c r="AV22" s="242">
        <v>1184.3255105061869</v>
      </c>
      <c r="AW22" s="242">
        <v>1159.2874659073823</v>
      </c>
      <c r="AX22" s="242">
        <v>1112.0113468373243</v>
      </c>
      <c r="AY22" s="242">
        <v>1052.6084160800617</v>
      </c>
      <c r="AZ22" s="242">
        <v>957.99385576604584</v>
      </c>
      <c r="BA22" s="242">
        <v>951.40617812328446</v>
      </c>
      <c r="BB22" s="242">
        <v>912.39947340373476</v>
      </c>
      <c r="BC22" s="242">
        <v>919.58019919612286</v>
      </c>
      <c r="BD22" s="242">
        <v>872.38279227790451</v>
      </c>
      <c r="BE22" s="242">
        <v>1002.5394791867172</v>
      </c>
      <c r="BF22" s="242">
        <v>979.78572409216599</v>
      </c>
      <c r="BG22" s="242">
        <v>898.72694491091568</v>
      </c>
      <c r="BH22" s="242">
        <v>801.95502322456537</v>
      </c>
      <c r="BI22" s="242">
        <v>758.58616215847985</v>
      </c>
      <c r="BJ22" s="242">
        <v>684.02387087854538</v>
      </c>
      <c r="BK22" s="242">
        <v>634.85237420669989</v>
      </c>
      <c r="BL22" s="242">
        <v>583.37678564926614</v>
      </c>
      <c r="BM22" s="242">
        <v>565.72517531923302</v>
      </c>
      <c r="BN22" s="242">
        <v>520.95283387694099</v>
      </c>
      <c r="BO22" s="242">
        <v>510.43746583333444</v>
      </c>
      <c r="BP22" s="242">
        <v>516.86439360119857</v>
      </c>
      <c r="BQ22" s="242">
        <v>506.18379848587625</v>
      </c>
      <c r="BR22" s="242">
        <v>488.86878528818471</v>
      </c>
      <c r="BS22" s="242">
        <v>465.12661569888132</v>
      </c>
      <c r="BT22" s="242">
        <v>457.42406131686454</v>
      </c>
      <c r="BU22" s="242">
        <v>460.87506897429921</v>
      </c>
      <c r="BV22" s="242">
        <v>425.4867163433446</v>
      </c>
      <c r="BW22" s="242">
        <v>397.78843466178904</v>
      </c>
    </row>
    <row r="23" spans="1:75" s="232" customFormat="1" ht="12.95" customHeight="1" x14ac:dyDescent="0.2">
      <c r="A23" s="229"/>
      <c r="B23" s="154" t="s">
        <v>268</v>
      </c>
      <c r="C23" s="154"/>
      <c r="D23" s="242" t="s">
        <v>407</v>
      </c>
      <c r="E23" s="242" t="s">
        <v>407</v>
      </c>
      <c r="F23" s="242" t="s">
        <v>407</v>
      </c>
      <c r="G23" s="242" t="s">
        <v>407</v>
      </c>
      <c r="H23" s="242" t="s">
        <v>407</v>
      </c>
      <c r="I23" s="242" t="s">
        <v>407</v>
      </c>
      <c r="J23" s="242" t="s">
        <v>407</v>
      </c>
      <c r="K23" s="242" t="s">
        <v>407</v>
      </c>
      <c r="L23" s="242" t="s">
        <v>407</v>
      </c>
      <c r="M23" s="242" t="s">
        <v>407</v>
      </c>
      <c r="N23" s="242" t="s">
        <v>407</v>
      </c>
      <c r="O23" s="242" t="s">
        <v>407</v>
      </c>
      <c r="P23" s="242" t="s">
        <v>407</v>
      </c>
      <c r="Q23" s="242" t="s">
        <v>407</v>
      </c>
      <c r="R23" s="242" t="s">
        <v>407</v>
      </c>
      <c r="S23" s="242" t="s">
        <v>407</v>
      </c>
      <c r="T23" s="242" t="s">
        <v>407</v>
      </c>
      <c r="U23" s="242" t="s">
        <v>407</v>
      </c>
      <c r="V23" s="242" t="s">
        <v>407</v>
      </c>
      <c r="W23" s="242" t="s">
        <v>407</v>
      </c>
      <c r="X23" s="242" t="s">
        <v>407</v>
      </c>
      <c r="Y23" s="242" t="s">
        <v>407</v>
      </c>
      <c r="Z23" s="242" t="s">
        <v>407</v>
      </c>
      <c r="AA23" s="242" t="s">
        <v>407</v>
      </c>
      <c r="AB23" s="242" t="s">
        <v>407</v>
      </c>
      <c r="AC23" s="242" t="s">
        <v>407</v>
      </c>
      <c r="AD23" s="242" t="s">
        <v>407</v>
      </c>
      <c r="AE23" s="242" t="s">
        <v>407</v>
      </c>
      <c r="AF23" s="242" t="s">
        <v>407</v>
      </c>
      <c r="AG23" s="242" t="s">
        <v>407</v>
      </c>
      <c r="AH23" s="242">
        <v>332.49128459338198</v>
      </c>
      <c r="AI23" s="242">
        <v>283.02465674491134</v>
      </c>
      <c r="AJ23" s="242">
        <v>271.37232335964626</v>
      </c>
      <c r="AK23" s="242">
        <v>268.73033047490412</v>
      </c>
      <c r="AL23" s="242">
        <v>245.00180746466089</v>
      </c>
      <c r="AM23" s="242">
        <v>256.97840120364333</v>
      </c>
      <c r="AN23" s="242">
        <v>242.06412221791416</v>
      </c>
      <c r="AO23" s="242">
        <v>239.60149776242432</v>
      </c>
      <c r="AP23" s="242">
        <v>230.58573522333046</v>
      </c>
      <c r="AQ23" s="242">
        <v>225.070718737769</v>
      </c>
      <c r="AR23" s="242">
        <v>215.84401723675811</v>
      </c>
      <c r="AS23" s="242">
        <v>222.54762177434958</v>
      </c>
      <c r="AT23" s="242">
        <v>187.63839886882985</v>
      </c>
      <c r="AU23" s="242">
        <v>223.16473743510494</v>
      </c>
      <c r="AV23" s="242">
        <v>228.7420689811583</v>
      </c>
      <c r="AW23" s="242">
        <v>232.53014336330673</v>
      </c>
      <c r="AX23" s="242">
        <v>222.05414403611758</v>
      </c>
      <c r="AY23" s="242">
        <v>212.09329312521234</v>
      </c>
      <c r="AZ23" s="242">
        <v>181.93133049367313</v>
      </c>
      <c r="BA23" s="242">
        <v>163.25724618867503</v>
      </c>
      <c r="BB23" s="242">
        <v>151.74472795154108</v>
      </c>
      <c r="BC23" s="242">
        <v>141.53405906547147</v>
      </c>
      <c r="BD23" s="242">
        <v>126.43546328036557</v>
      </c>
      <c r="BE23" s="242">
        <v>128.3708971142583</v>
      </c>
      <c r="BF23" s="242">
        <v>130.20900942076662</v>
      </c>
      <c r="BG23" s="242">
        <v>114.96969731856733</v>
      </c>
      <c r="BH23" s="242">
        <v>106.71789785672985</v>
      </c>
      <c r="BI23" s="242">
        <v>96.183327042709806</v>
      </c>
      <c r="BJ23" s="242">
        <v>82.599274038012737</v>
      </c>
      <c r="BK23" s="242">
        <v>61.491922340535652</v>
      </c>
      <c r="BL23" s="242">
        <v>50.208803930031721</v>
      </c>
      <c r="BM23" s="242">
        <v>38.778903431073942</v>
      </c>
      <c r="BN23" s="242">
        <v>47.653371999095967</v>
      </c>
      <c r="BO23" s="242">
        <v>36.336856144010007</v>
      </c>
      <c r="BP23" s="242">
        <v>26.494449499613633</v>
      </c>
      <c r="BQ23" s="242">
        <v>18.427736328136604</v>
      </c>
      <c r="BR23" s="242">
        <v>15.875996139189674</v>
      </c>
      <c r="BS23" s="242">
        <v>9.2146548405295494</v>
      </c>
      <c r="BT23" s="242">
        <v>6.0914184214631071</v>
      </c>
      <c r="BU23" s="242">
        <v>1.5909327236952095</v>
      </c>
      <c r="BV23" s="242">
        <v>0.13392179824343411</v>
      </c>
      <c r="BW23" s="242">
        <v>0</v>
      </c>
    </row>
    <row r="24" spans="1:75" s="232" customFormat="1" ht="26.1" customHeight="1" x14ac:dyDescent="0.2">
      <c r="A24" s="229"/>
      <c r="B24" s="145" t="s">
        <v>409</v>
      </c>
      <c r="C24" s="145"/>
      <c r="D24" s="242">
        <v>0</v>
      </c>
      <c r="E24" s="242">
        <v>0</v>
      </c>
      <c r="F24" s="242">
        <v>0</v>
      </c>
      <c r="G24" s="242">
        <v>0</v>
      </c>
      <c r="H24" s="242">
        <v>0</v>
      </c>
      <c r="I24" s="242">
        <v>0</v>
      </c>
      <c r="J24" s="242">
        <v>0</v>
      </c>
      <c r="K24" s="242">
        <v>0</v>
      </c>
      <c r="L24" s="242">
        <v>0</v>
      </c>
      <c r="M24" s="242">
        <v>0</v>
      </c>
      <c r="N24" s="242">
        <v>0</v>
      </c>
      <c r="O24" s="242">
        <v>0</v>
      </c>
      <c r="P24" s="242">
        <v>0</v>
      </c>
      <c r="Q24" s="242">
        <v>0</v>
      </c>
      <c r="R24" s="242">
        <v>0</v>
      </c>
      <c r="S24" s="242">
        <v>0</v>
      </c>
      <c r="T24" s="242">
        <v>0</v>
      </c>
      <c r="U24" s="242">
        <v>0</v>
      </c>
      <c r="V24" s="242">
        <v>0</v>
      </c>
      <c r="W24" s="242">
        <v>0</v>
      </c>
      <c r="X24" s="242">
        <v>0</v>
      </c>
      <c r="Y24" s="242">
        <v>0</v>
      </c>
      <c r="Z24" s="242">
        <v>0</v>
      </c>
      <c r="AA24" s="242">
        <v>0</v>
      </c>
      <c r="AB24" s="242">
        <v>0</v>
      </c>
      <c r="AC24" s="242">
        <v>0</v>
      </c>
      <c r="AD24" s="242">
        <v>0</v>
      </c>
      <c r="AE24" s="242">
        <v>0</v>
      </c>
      <c r="AF24" s="242">
        <v>0</v>
      </c>
      <c r="AG24" s="242">
        <v>0</v>
      </c>
      <c r="AH24" s="242">
        <v>0</v>
      </c>
      <c r="AI24" s="242">
        <v>0.44750297646983273</v>
      </c>
      <c r="AJ24" s="242">
        <v>6.6173099511440636</v>
      </c>
      <c r="AK24" s="242">
        <v>15.693845764304953</v>
      </c>
      <c r="AL24" s="242">
        <v>25.683302042760673</v>
      </c>
      <c r="AM24" s="242">
        <v>40.971998712584487</v>
      </c>
      <c r="AN24" s="242">
        <v>67.139307267102794</v>
      </c>
      <c r="AO24" s="242">
        <v>80.338496844520947</v>
      </c>
      <c r="AP24" s="242">
        <v>93.684743112092363</v>
      </c>
      <c r="AQ24" s="242">
        <v>110.96824808769368</v>
      </c>
      <c r="AR24" s="242">
        <v>131.12982341399609</v>
      </c>
      <c r="AS24" s="242">
        <v>156.41252204251123</v>
      </c>
      <c r="AT24" s="242">
        <v>179.23169401586662</v>
      </c>
      <c r="AU24" s="242">
        <v>222.06450208429834</v>
      </c>
      <c r="AV24" s="242">
        <v>246.17973060605576</v>
      </c>
      <c r="AW24" s="242">
        <v>275.79795944073561</v>
      </c>
      <c r="AX24" s="242">
        <v>285.53645737049311</v>
      </c>
      <c r="AY24" s="242">
        <v>300.38611588242412</v>
      </c>
      <c r="AZ24" s="242">
        <v>309.67420215852383</v>
      </c>
      <c r="BA24" s="242">
        <v>318.05060330943661</v>
      </c>
      <c r="BB24" s="242">
        <v>328.07919525232546</v>
      </c>
      <c r="BC24" s="242">
        <v>355.32714134962509</v>
      </c>
      <c r="BD24" s="242">
        <v>363.92795070174009</v>
      </c>
      <c r="BE24" s="242">
        <v>365.95783630447721</v>
      </c>
      <c r="BF24" s="242">
        <v>332.73258357100013</v>
      </c>
      <c r="BG24" s="242">
        <v>295.25990203801189</v>
      </c>
      <c r="BH24" s="242">
        <v>254.54579760372314</v>
      </c>
      <c r="BI24" s="242">
        <v>217.64732898540382</v>
      </c>
      <c r="BJ24" s="242">
        <v>184.37827839856504</v>
      </c>
      <c r="BK24" s="242">
        <v>157.587255856285</v>
      </c>
      <c r="BL24" s="242">
        <v>129.93173590501334</v>
      </c>
      <c r="BM24" s="242">
        <v>112.072756918886</v>
      </c>
      <c r="BN24" s="242">
        <v>89.909719637076265</v>
      </c>
      <c r="BO24" s="242">
        <v>79.53220253718024</v>
      </c>
      <c r="BP24" s="242">
        <v>71.20748800985875</v>
      </c>
      <c r="BQ24" s="242">
        <v>68.332517541315127</v>
      </c>
      <c r="BR24" s="242">
        <v>54.106819257749528</v>
      </c>
      <c r="BS24" s="242">
        <v>47.223171366371005</v>
      </c>
      <c r="BT24" s="242">
        <v>42.126016108856298</v>
      </c>
      <c r="BU24" s="242">
        <v>41.225308363469246</v>
      </c>
      <c r="BV24" s="242">
        <v>35.088775974864333</v>
      </c>
      <c r="BW24" s="242">
        <v>29.982462495606768</v>
      </c>
    </row>
    <row r="25" spans="1:75" s="232" customFormat="1" ht="12.95" customHeight="1" x14ac:dyDescent="0.2">
      <c r="A25" s="229"/>
      <c r="B25" s="154" t="s">
        <v>269</v>
      </c>
      <c r="C25" s="154"/>
      <c r="D25" s="242" t="s">
        <v>407</v>
      </c>
      <c r="E25" s="242" t="s">
        <v>407</v>
      </c>
      <c r="F25" s="242" t="s">
        <v>407</v>
      </c>
      <c r="G25" s="242" t="s">
        <v>407</v>
      </c>
      <c r="H25" s="242" t="s">
        <v>407</v>
      </c>
      <c r="I25" s="242" t="s">
        <v>407</v>
      </c>
      <c r="J25" s="242" t="s">
        <v>407</v>
      </c>
      <c r="K25" s="242" t="s">
        <v>407</v>
      </c>
      <c r="L25" s="242" t="s">
        <v>407</v>
      </c>
      <c r="M25" s="242" t="s">
        <v>407</v>
      </c>
      <c r="N25" s="242" t="s">
        <v>407</v>
      </c>
      <c r="O25" s="242" t="s">
        <v>407</v>
      </c>
      <c r="P25" s="242" t="s">
        <v>407</v>
      </c>
      <c r="Q25" s="242" t="s">
        <v>407</v>
      </c>
      <c r="R25" s="242" t="s">
        <v>407</v>
      </c>
      <c r="S25" s="242" t="s">
        <v>407</v>
      </c>
      <c r="T25" s="242" t="s">
        <v>407</v>
      </c>
      <c r="U25" s="242" t="s">
        <v>407</v>
      </c>
      <c r="V25" s="242" t="s">
        <v>407</v>
      </c>
      <c r="W25" s="242" t="s">
        <v>407</v>
      </c>
      <c r="X25" s="242" t="s">
        <v>407</v>
      </c>
      <c r="Y25" s="242" t="s">
        <v>407</v>
      </c>
      <c r="Z25" s="242" t="s">
        <v>407</v>
      </c>
      <c r="AA25" s="242" t="s">
        <v>407</v>
      </c>
      <c r="AB25" s="242" t="s">
        <v>407</v>
      </c>
      <c r="AC25" s="242" t="s">
        <v>407</v>
      </c>
      <c r="AD25" s="242" t="s">
        <v>407</v>
      </c>
      <c r="AE25" s="242" t="s">
        <v>407</v>
      </c>
      <c r="AF25" s="242" t="s">
        <v>407</v>
      </c>
      <c r="AG25" s="242" t="s">
        <v>407</v>
      </c>
      <c r="AH25" s="242">
        <v>0</v>
      </c>
      <c r="AI25" s="242">
        <v>0.44480234933773627</v>
      </c>
      <c r="AJ25" s="242">
        <v>6.5374405972616492</v>
      </c>
      <c r="AK25" s="242">
        <v>15.409714297656199</v>
      </c>
      <c r="AL25" s="242">
        <v>25.063319374616938</v>
      </c>
      <c r="AM25" s="242">
        <v>39.735693065499191</v>
      </c>
      <c r="AN25" s="242">
        <v>65.075922044894867</v>
      </c>
      <c r="AO25" s="242">
        <v>76.698296153042776</v>
      </c>
      <c r="AP25" s="242">
        <v>88.792617032223944</v>
      </c>
      <c r="AQ25" s="242">
        <v>104.46531586016205</v>
      </c>
      <c r="AR25" s="242">
        <v>122.58823860676627</v>
      </c>
      <c r="AS25" s="242">
        <v>143.04393041494617</v>
      </c>
      <c r="AT25" s="242">
        <v>163.32904626802909</v>
      </c>
      <c r="AU25" s="242">
        <v>197.59906561506085</v>
      </c>
      <c r="AV25" s="242">
        <v>215.77161019568419</v>
      </c>
      <c r="AW25" s="242">
        <v>240.87398273467943</v>
      </c>
      <c r="AX25" s="242">
        <v>249.37848048630411</v>
      </c>
      <c r="AY25" s="242">
        <v>258.93625096621003</v>
      </c>
      <c r="AZ25" s="242">
        <v>267.99993068847465</v>
      </c>
      <c r="BA25" s="242">
        <v>278.83851960526164</v>
      </c>
      <c r="BB25" s="242">
        <v>287.63796335248469</v>
      </c>
      <c r="BC25" s="242">
        <v>314.26730385784947</v>
      </c>
      <c r="BD25" s="242">
        <v>324.52001110413312</v>
      </c>
      <c r="BE25" s="242">
        <v>325.15802065584694</v>
      </c>
      <c r="BF25" s="242">
        <v>291.52895988212515</v>
      </c>
      <c r="BG25" s="242">
        <v>251.43253440923368</v>
      </c>
      <c r="BH25" s="242">
        <v>211.84817506683831</v>
      </c>
      <c r="BI25" s="242">
        <v>178.81795134173066</v>
      </c>
      <c r="BJ25" s="242">
        <v>149.49929968427418</v>
      </c>
      <c r="BK25" s="242">
        <v>127.51498177617228</v>
      </c>
      <c r="BL25" s="242">
        <v>106.14086774433611</v>
      </c>
      <c r="BM25" s="242">
        <v>94.063423581327214</v>
      </c>
      <c r="BN25" s="242">
        <v>75.73733659506226</v>
      </c>
      <c r="BO25" s="242">
        <v>70.598404043454238</v>
      </c>
      <c r="BP25" s="242">
        <v>63.76739255261031</v>
      </c>
      <c r="BQ25" s="242">
        <v>64.113052916948988</v>
      </c>
      <c r="BR25" s="242">
        <v>50.960094411118234</v>
      </c>
      <c r="BS25" s="242">
        <v>44.458228353312244</v>
      </c>
      <c r="BT25" s="242">
        <v>39.658434137851735</v>
      </c>
      <c r="BU25" s="242">
        <v>41.225308363469246</v>
      </c>
      <c r="BV25" s="242">
        <v>35.088775974864333</v>
      </c>
      <c r="BW25" s="242">
        <v>29.982462495606768</v>
      </c>
    </row>
    <row r="26" spans="1:75" s="232" customFormat="1" ht="12.95" customHeight="1" x14ac:dyDescent="0.2">
      <c r="B26" s="168" t="s">
        <v>268</v>
      </c>
      <c r="C26" s="168"/>
      <c r="D26" s="242" t="s">
        <v>407</v>
      </c>
      <c r="E26" s="242" t="s">
        <v>407</v>
      </c>
      <c r="F26" s="242" t="s">
        <v>407</v>
      </c>
      <c r="G26" s="242" t="s">
        <v>407</v>
      </c>
      <c r="H26" s="242" t="s">
        <v>407</v>
      </c>
      <c r="I26" s="242" t="s">
        <v>407</v>
      </c>
      <c r="J26" s="242" t="s">
        <v>407</v>
      </c>
      <c r="K26" s="242" t="s">
        <v>407</v>
      </c>
      <c r="L26" s="242" t="s">
        <v>407</v>
      </c>
      <c r="M26" s="242" t="s">
        <v>407</v>
      </c>
      <c r="N26" s="242" t="s">
        <v>407</v>
      </c>
      <c r="O26" s="242" t="s">
        <v>407</v>
      </c>
      <c r="P26" s="242" t="s">
        <v>407</v>
      </c>
      <c r="Q26" s="242" t="s">
        <v>407</v>
      </c>
      <c r="R26" s="242" t="s">
        <v>407</v>
      </c>
      <c r="S26" s="242" t="s">
        <v>407</v>
      </c>
      <c r="T26" s="242" t="s">
        <v>407</v>
      </c>
      <c r="U26" s="242" t="s">
        <v>407</v>
      </c>
      <c r="V26" s="242" t="s">
        <v>407</v>
      </c>
      <c r="W26" s="242" t="s">
        <v>407</v>
      </c>
      <c r="X26" s="242" t="s">
        <v>407</v>
      </c>
      <c r="Y26" s="242" t="s">
        <v>407</v>
      </c>
      <c r="Z26" s="242" t="s">
        <v>407</v>
      </c>
      <c r="AA26" s="242" t="s">
        <v>407</v>
      </c>
      <c r="AB26" s="242" t="s">
        <v>407</v>
      </c>
      <c r="AC26" s="242" t="s">
        <v>407</v>
      </c>
      <c r="AD26" s="242" t="s">
        <v>407</v>
      </c>
      <c r="AE26" s="242" t="s">
        <v>407</v>
      </c>
      <c r="AF26" s="242" t="s">
        <v>407</v>
      </c>
      <c r="AG26" s="242" t="s">
        <v>407</v>
      </c>
      <c r="AH26" s="242">
        <v>0</v>
      </c>
      <c r="AI26" s="242">
        <v>2.7006271320964437E-3</v>
      </c>
      <c r="AJ26" s="242">
        <v>7.9869353882414562E-2</v>
      </c>
      <c r="AK26" s="242">
        <v>0.28413146664875405</v>
      </c>
      <c r="AL26" s="242">
        <v>0.61998266814373504</v>
      </c>
      <c r="AM26" s="242">
        <v>1.2363056470852927</v>
      </c>
      <c r="AN26" s="242">
        <v>2.0633852222079199</v>
      </c>
      <c r="AO26" s="242">
        <v>3.6402006914781695</v>
      </c>
      <c r="AP26" s="242">
        <v>4.8921260798684161</v>
      </c>
      <c r="AQ26" s="242">
        <v>6.5029322275316437</v>
      </c>
      <c r="AR26" s="242">
        <v>8.5415848072298246</v>
      </c>
      <c r="AS26" s="242">
        <v>13.368591627565063</v>
      </c>
      <c r="AT26" s="242">
        <v>15.902647747837541</v>
      </c>
      <c r="AU26" s="242">
        <v>24.465436469237485</v>
      </c>
      <c r="AV26" s="242">
        <v>30.408120410371566</v>
      </c>
      <c r="AW26" s="242">
        <v>34.92397670605618</v>
      </c>
      <c r="AX26" s="242">
        <v>36.157976884189004</v>
      </c>
      <c r="AY26" s="242">
        <v>41.449864916214089</v>
      </c>
      <c r="AZ26" s="242">
        <v>41.674271470049185</v>
      </c>
      <c r="BA26" s="242">
        <v>39.212083704175022</v>
      </c>
      <c r="BB26" s="242">
        <v>40.441231899840759</v>
      </c>
      <c r="BC26" s="242">
        <v>41.059837491775625</v>
      </c>
      <c r="BD26" s="242">
        <v>39.407939597606983</v>
      </c>
      <c r="BE26" s="242">
        <v>40.799815648630286</v>
      </c>
      <c r="BF26" s="242">
        <v>41.20362368887497</v>
      </c>
      <c r="BG26" s="242">
        <v>43.827367628778234</v>
      </c>
      <c r="BH26" s="242">
        <v>42.697622536884843</v>
      </c>
      <c r="BI26" s="242">
        <v>38.829377643673148</v>
      </c>
      <c r="BJ26" s="242">
        <v>34.878978714290874</v>
      </c>
      <c r="BK26" s="242">
        <v>30.072274080112724</v>
      </c>
      <c r="BL26" s="242">
        <v>23.790868160677228</v>
      </c>
      <c r="BM26" s="242">
        <v>18.00933333755879</v>
      </c>
      <c r="BN26" s="242">
        <v>14.172383042014006</v>
      </c>
      <c r="BO26" s="242">
        <v>8.9337984937260053</v>
      </c>
      <c r="BP26" s="242">
        <v>7.4400954572484377</v>
      </c>
      <c r="BQ26" s="242">
        <v>4.2194646243661467</v>
      </c>
      <c r="BR26" s="242">
        <v>3.1467248466312925</v>
      </c>
      <c r="BS26" s="242">
        <v>2.7649430130587618</v>
      </c>
      <c r="BT26" s="242">
        <v>2.4675819710045661</v>
      </c>
      <c r="BU26" s="242">
        <v>0</v>
      </c>
      <c r="BV26" s="242">
        <v>0</v>
      </c>
      <c r="BW26" s="242">
        <v>0</v>
      </c>
    </row>
    <row r="27" spans="1:75" s="232" customFormat="1" ht="26.1" customHeight="1" x14ac:dyDescent="0.2">
      <c r="A27" s="229"/>
      <c r="B27" s="243" t="s">
        <v>410</v>
      </c>
      <c r="C27" s="229"/>
      <c r="D27" s="242">
        <v>0</v>
      </c>
      <c r="E27" s="242">
        <v>0</v>
      </c>
      <c r="F27" s="242">
        <v>0</v>
      </c>
      <c r="G27" s="242">
        <v>0</v>
      </c>
      <c r="H27" s="242">
        <v>0</v>
      </c>
      <c r="I27" s="242">
        <v>0</v>
      </c>
      <c r="J27" s="242">
        <v>0</v>
      </c>
      <c r="K27" s="242">
        <v>0</v>
      </c>
      <c r="L27" s="242">
        <v>0</v>
      </c>
      <c r="M27" s="242">
        <v>0</v>
      </c>
      <c r="N27" s="242">
        <v>0</v>
      </c>
      <c r="O27" s="242">
        <v>0</v>
      </c>
      <c r="P27" s="242">
        <v>0</v>
      </c>
      <c r="Q27" s="242">
        <v>0</v>
      </c>
      <c r="R27" s="242">
        <v>0</v>
      </c>
      <c r="S27" s="242">
        <v>0</v>
      </c>
      <c r="T27" s="242">
        <v>0</v>
      </c>
      <c r="U27" s="242">
        <v>0</v>
      </c>
      <c r="V27" s="242">
        <v>0</v>
      </c>
      <c r="W27" s="242">
        <v>0</v>
      </c>
      <c r="X27" s="242">
        <v>0</v>
      </c>
      <c r="Y27" s="242">
        <v>0</v>
      </c>
      <c r="Z27" s="242">
        <v>0</v>
      </c>
      <c r="AA27" s="242">
        <v>0</v>
      </c>
      <c r="AB27" s="242">
        <v>0</v>
      </c>
      <c r="AC27" s="242">
        <v>0</v>
      </c>
      <c r="AD27" s="242">
        <v>0</v>
      </c>
      <c r="AE27" s="242">
        <v>0</v>
      </c>
      <c r="AF27" s="242">
        <v>0</v>
      </c>
      <c r="AG27" s="242">
        <v>0</v>
      </c>
      <c r="AH27" s="242">
        <v>0</v>
      </c>
      <c r="AI27" s="242">
        <v>0</v>
      </c>
      <c r="AJ27" s="242">
        <v>0</v>
      </c>
      <c r="AK27" s="242">
        <v>0</v>
      </c>
      <c r="AL27" s="242">
        <v>0</v>
      </c>
      <c r="AM27" s="242">
        <v>0</v>
      </c>
      <c r="AN27" s="242">
        <v>0</v>
      </c>
      <c r="AO27" s="242">
        <v>0</v>
      </c>
      <c r="AP27" s="242">
        <v>0</v>
      </c>
      <c r="AQ27" s="242">
        <v>0</v>
      </c>
      <c r="AR27" s="242">
        <v>0</v>
      </c>
      <c r="AS27" s="242">
        <v>0</v>
      </c>
      <c r="AT27" s="242">
        <v>0</v>
      </c>
      <c r="AU27" s="242">
        <v>0</v>
      </c>
      <c r="AV27" s="242">
        <v>0</v>
      </c>
      <c r="AW27" s="242">
        <v>0</v>
      </c>
      <c r="AX27" s="242">
        <v>0</v>
      </c>
      <c r="AY27" s="242">
        <v>0</v>
      </c>
      <c r="AZ27" s="242">
        <v>0</v>
      </c>
      <c r="BA27" s="242">
        <v>0</v>
      </c>
      <c r="BB27" s="242">
        <v>0</v>
      </c>
      <c r="BC27" s="242">
        <v>0</v>
      </c>
      <c r="BD27" s="242">
        <v>0</v>
      </c>
      <c r="BE27" s="242">
        <v>0</v>
      </c>
      <c r="BF27" s="242">
        <v>0</v>
      </c>
      <c r="BG27" s="242">
        <v>0</v>
      </c>
      <c r="BH27" s="242">
        <v>0</v>
      </c>
      <c r="BI27" s="242">
        <v>28.204072294669412</v>
      </c>
      <c r="BJ27" s="242">
        <v>26.265885111371631</v>
      </c>
      <c r="BK27" s="242">
        <v>25.134575688542224</v>
      </c>
      <c r="BL27" s="242">
        <v>21.571564973296194</v>
      </c>
      <c r="BM27" s="242">
        <v>21.397440439793346</v>
      </c>
      <c r="BN27" s="242">
        <v>19.692688505010366</v>
      </c>
      <c r="BO27" s="242">
        <v>18.78015774665813</v>
      </c>
      <c r="BP27" s="242">
        <v>18.468000751878542</v>
      </c>
      <c r="BQ27" s="242">
        <v>17.820694424097276</v>
      </c>
      <c r="BR27" s="242">
        <v>16.864386307056837</v>
      </c>
      <c r="BS27" s="242">
        <v>15.760899593229794</v>
      </c>
      <c r="BT27" s="242">
        <v>15.303988639172365</v>
      </c>
      <c r="BU27" s="242">
        <v>15.249862102861469</v>
      </c>
      <c r="BV27" s="242">
        <v>13.965909816074863</v>
      </c>
      <c r="BW27" s="242">
        <v>12.984651353608399</v>
      </c>
    </row>
    <row r="28" spans="1:75" s="232" customFormat="1" ht="12.95" customHeight="1" x14ac:dyDescent="0.2">
      <c r="A28" s="229"/>
      <c r="B28" s="145" t="s">
        <v>408</v>
      </c>
      <c r="C28" s="244"/>
      <c r="D28" s="242" t="s">
        <v>407</v>
      </c>
      <c r="E28" s="242" t="s">
        <v>407</v>
      </c>
      <c r="F28" s="242" t="s">
        <v>407</v>
      </c>
      <c r="G28" s="242" t="s">
        <v>407</v>
      </c>
      <c r="H28" s="242" t="s">
        <v>407</v>
      </c>
      <c r="I28" s="242" t="s">
        <v>407</v>
      </c>
      <c r="J28" s="242" t="s">
        <v>407</v>
      </c>
      <c r="K28" s="242" t="s">
        <v>407</v>
      </c>
      <c r="L28" s="242" t="s">
        <v>407</v>
      </c>
      <c r="M28" s="242" t="s">
        <v>407</v>
      </c>
      <c r="N28" s="242" t="s">
        <v>407</v>
      </c>
      <c r="O28" s="242" t="s">
        <v>407</v>
      </c>
      <c r="P28" s="242" t="s">
        <v>407</v>
      </c>
      <c r="Q28" s="242" t="s">
        <v>407</v>
      </c>
      <c r="R28" s="242" t="s">
        <v>407</v>
      </c>
      <c r="S28" s="242" t="s">
        <v>407</v>
      </c>
      <c r="T28" s="242" t="s">
        <v>407</v>
      </c>
      <c r="U28" s="242" t="s">
        <v>407</v>
      </c>
      <c r="V28" s="242" t="s">
        <v>407</v>
      </c>
      <c r="W28" s="242" t="s">
        <v>407</v>
      </c>
      <c r="X28" s="242" t="s">
        <v>407</v>
      </c>
      <c r="Y28" s="242" t="s">
        <v>407</v>
      </c>
      <c r="Z28" s="242" t="s">
        <v>407</v>
      </c>
      <c r="AA28" s="242" t="s">
        <v>407</v>
      </c>
      <c r="AB28" s="242" t="s">
        <v>407</v>
      </c>
      <c r="AC28" s="242" t="s">
        <v>407</v>
      </c>
      <c r="AD28" s="242" t="s">
        <v>407</v>
      </c>
      <c r="AE28" s="242" t="s">
        <v>407</v>
      </c>
      <c r="AF28" s="242" t="s">
        <v>407</v>
      </c>
      <c r="AG28" s="242" t="s">
        <v>407</v>
      </c>
      <c r="AH28" s="242" t="s">
        <v>407</v>
      </c>
      <c r="AI28" s="242" t="s">
        <v>407</v>
      </c>
      <c r="AJ28" s="242" t="s">
        <v>407</v>
      </c>
      <c r="AK28" s="242" t="s">
        <v>407</v>
      </c>
      <c r="AL28" s="242" t="s">
        <v>407</v>
      </c>
      <c r="AM28" s="242" t="s">
        <v>407</v>
      </c>
      <c r="AN28" s="242" t="s">
        <v>407</v>
      </c>
      <c r="AO28" s="242" t="s">
        <v>407</v>
      </c>
      <c r="AP28" s="242" t="s">
        <v>407</v>
      </c>
      <c r="AQ28" s="242" t="s">
        <v>407</v>
      </c>
      <c r="AR28" s="242" t="s">
        <v>407</v>
      </c>
      <c r="AS28" s="242" t="s">
        <v>407</v>
      </c>
      <c r="AT28" s="242" t="s">
        <v>407</v>
      </c>
      <c r="AU28" s="242" t="s">
        <v>407</v>
      </c>
      <c r="AV28" s="242" t="s">
        <v>407</v>
      </c>
      <c r="AW28" s="242" t="s">
        <v>407</v>
      </c>
      <c r="AX28" s="242" t="s">
        <v>407</v>
      </c>
      <c r="AY28" s="242" t="s">
        <v>407</v>
      </c>
      <c r="AZ28" s="242" t="s">
        <v>407</v>
      </c>
      <c r="BA28" s="242" t="s">
        <v>407</v>
      </c>
      <c r="BB28" s="242" t="s">
        <v>407</v>
      </c>
      <c r="BC28" s="242" t="s">
        <v>407</v>
      </c>
      <c r="BD28" s="242" t="s">
        <v>407</v>
      </c>
      <c r="BE28" s="242" t="s">
        <v>407</v>
      </c>
      <c r="BF28" s="242" t="s">
        <v>407</v>
      </c>
      <c r="BG28" s="242" t="s">
        <v>407</v>
      </c>
      <c r="BH28" s="242" t="s">
        <v>407</v>
      </c>
      <c r="BI28" s="242">
        <v>23.432370143120604</v>
      </c>
      <c r="BJ28" s="242">
        <v>22.207438997134552</v>
      </c>
      <c r="BK28" s="242">
        <v>21.638017358726209</v>
      </c>
      <c r="BL28" s="242">
        <v>18.59330690962403</v>
      </c>
      <c r="BM28" s="242">
        <v>18.734172521056301</v>
      </c>
      <c r="BN28" s="242">
        <v>17.524055121897621</v>
      </c>
      <c r="BO28" s="242">
        <v>16.851211363067868</v>
      </c>
      <c r="BP28" s="242">
        <v>16.745948635574742</v>
      </c>
      <c r="BQ28" s="242">
        <v>16.168169391503842</v>
      </c>
      <c r="BR28" s="242">
        <v>15.555889613613942</v>
      </c>
      <c r="BS28" s="242">
        <v>14.61887416215747</v>
      </c>
      <c r="BT28" s="242">
        <v>14.285230679592885</v>
      </c>
      <c r="BU28" s="242">
        <v>14.252886482786792</v>
      </c>
      <c r="BV28" s="242">
        <v>13.117337529440356</v>
      </c>
      <c r="BW28" s="242">
        <v>12.259568017072073</v>
      </c>
    </row>
    <row r="29" spans="1:75" s="232" customFormat="1" ht="12.95" customHeight="1" thickBot="1" x14ac:dyDescent="0.25">
      <c r="B29" s="245" t="s">
        <v>409</v>
      </c>
      <c r="C29" s="246"/>
      <c r="D29" s="247" t="s">
        <v>407</v>
      </c>
      <c r="E29" s="247" t="s">
        <v>407</v>
      </c>
      <c r="F29" s="247" t="s">
        <v>407</v>
      </c>
      <c r="G29" s="247" t="s">
        <v>407</v>
      </c>
      <c r="H29" s="247" t="s">
        <v>407</v>
      </c>
      <c r="I29" s="247" t="s">
        <v>407</v>
      </c>
      <c r="J29" s="247" t="s">
        <v>407</v>
      </c>
      <c r="K29" s="247" t="s">
        <v>407</v>
      </c>
      <c r="L29" s="247" t="s">
        <v>407</v>
      </c>
      <c r="M29" s="247" t="s">
        <v>407</v>
      </c>
      <c r="N29" s="247" t="s">
        <v>407</v>
      </c>
      <c r="O29" s="247" t="s">
        <v>407</v>
      </c>
      <c r="P29" s="247" t="s">
        <v>407</v>
      </c>
      <c r="Q29" s="247" t="s">
        <v>407</v>
      </c>
      <c r="R29" s="247" t="s">
        <v>407</v>
      </c>
      <c r="S29" s="247" t="s">
        <v>407</v>
      </c>
      <c r="T29" s="247" t="s">
        <v>407</v>
      </c>
      <c r="U29" s="247" t="s">
        <v>407</v>
      </c>
      <c r="V29" s="247" t="s">
        <v>407</v>
      </c>
      <c r="W29" s="247" t="s">
        <v>407</v>
      </c>
      <c r="X29" s="247" t="s">
        <v>407</v>
      </c>
      <c r="Y29" s="247" t="s">
        <v>407</v>
      </c>
      <c r="Z29" s="247" t="s">
        <v>407</v>
      </c>
      <c r="AA29" s="247" t="s">
        <v>407</v>
      </c>
      <c r="AB29" s="247" t="s">
        <v>407</v>
      </c>
      <c r="AC29" s="247" t="s">
        <v>407</v>
      </c>
      <c r="AD29" s="247" t="s">
        <v>407</v>
      </c>
      <c r="AE29" s="247" t="s">
        <v>407</v>
      </c>
      <c r="AF29" s="247" t="s">
        <v>407</v>
      </c>
      <c r="AG29" s="247" t="s">
        <v>407</v>
      </c>
      <c r="AH29" s="247" t="s">
        <v>407</v>
      </c>
      <c r="AI29" s="247" t="s">
        <v>407</v>
      </c>
      <c r="AJ29" s="247" t="s">
        <v>407</v>
      </c>
      <c r="AK29" s="247" t="s">
        <v>407</v>
      </c>
      <c r="AL29" s="247" t="s">
        <v>407</v>
      </c>
      <c r="AM29" s="247" t="s">
        <v>407</v>
      </c>
      <c r="AN29" s="247" t="s">
        <v>407</v>
      </c>
      <c r="AO29" s="247" t="s">
        <v>407</v>
      </c>
      <c r="AP29" s="247" t="s">
        <v>407</v>
      </c>
      <c r="AQ29" s="247" t="s">
        <v>407</v>
      </c>
      <c r="AR29" s="247" t="s">
        <v>407</v>
      </c>
      <c r="AS29" s="247" t="s">
        <v>407</v>
      </c>
      <c r="AT29" s="247" t="s">
        <v>407</v>
      </c>
      <c r="AU29" s="247" t="s">
        <v>407</v>
      </c>
      <c r="AV29" s="247" t="s">
        <v>407</v>
      </c>
      <c r="AW29" s="247" t="s">
        <v>407</v>
      </c>
      <c r="AX29" s="247" t="s">
        <v>407</v>
      </c>
      <c r="AY29" s="247" t="s">
        <v>407</v>
      </c>
      <c r="AZ29" s="247" t="s">
        <v>407</v>
      </c>
      <c r="BA29" s="247" t="s">
        <v>407</v>
      </c>
      <c r="BB29" s="247" t="s">
        <v>407</v>
      </c>
      <c r="BC29" s="247" t="s">
        <v>407</v>
      </c>
      <c r="BD29" s="247" t="s">
        <v>407</v>
      </c>
      <c r="BE29" s="247" t="s">
        <v>407</v>
      </c>
      <c r="BF29" s="247" t="s">
        <v>407</v>
      </c>
      <c r="BG29" s="247" t="s">
        <v>407</v>
      </c>
      <c r="BH29" s="247" t="s">
        <v>407</v>
      </c>
      <c r="BI29" s="247">
        <v>4.7717021515488041</v>
      </c>
      <c r="BJ29" s="247">
        <v>4.0584461142370758</v>
      </c>
      <c r="BK29" s="247">
        <v>3.4965583298160148</v>
      </c>
      <c r="BL29" s="247">
        <v>2.9782580636721656</v>
      </c>
      <c r="BM29" s="247">
        <v>2.6632679187370463</v>
      </c>
      <c r="BN29" s="247">
        <v>2.1686333831127453</v>
      </c>
      <c r="BO29" s="247">
        <v>1.9289463835902645</v>
      </c>
      <c r="BP29" s="247">
        <v>1.7220521163037987</v>
      </c>
      <c r="BQ29" s="247">
        <v>1.6525250325934311</v>
      </c>
      <c r="BR29" s="247">
        <v>1.3084966934428943</v>
      </c>
      <c r="BS29" s="247">
        <v>1.1420254310723219</v>
      </c>
      <c r="BT29" s="247">
        <v>1.0187579595794789</v>
      </c>
      <c r="BU29" s="247">
        <v>0.996975620074675</v>
      </c>
      <c r="BV29" s="247">
        <v>0.84857228663450623</v>
      </c>
      <c r="BW29" s="247">
        <v>0.72508333653632739</v>
      </c>
    </row>
    <row r="30" spans="1:75" s="232" customFormat="1" ht="26.1" customHeight="1" x14ac:dyDescent="0.2">
      <c r="A30" s="249"/>
      <c r="B30" s="248" t="s">
        <v>411</v>
      </c>
      <c r="C30" s="229"/>
      <c r="D30" s="230" t="s">
        <v>21</v>
      </c>
      <c r="E30" s="230" t="s">
        <v>22</v>
      </c>
      <c r="F30" s="230" t="s">
        <v>23</v>
      </c>
      <c r="G30" s="230" t="s">
        <v>24</v>
      </c>
      <c r="H30" s="230" t="s">
        <v>25</v>
      </c>
      <c r="I30" s="230" t="s">
        <v>26</v>
      </c>
      <c r="J30" s="230" t="s">
        <v>27</v>
      </c>
      <c r="K30" s="230" t="s">
        <v>28</v>
      </c>
      <c r="L30" s="230" t="s">
        <v>29</v>
      </c>
      <c r="M30" s="230" t="s">
        <v>30</v>
      </c>
      <c r="N30" s="230" t="s">
        <v>31</v>
      </c>
      <c r="O30" s="230" t="s">
        <v>32</v>
      </c>
      <c r="P30" s="230" t="s">
        <v>33</v>
      </c>
      <c r="Q30" s="230" t="s">
        <v>34</v>
      </c>
      <c r="R30" s="230" t="s">
        <v>35</v>
      </c>
      <c r="S30" s="230" t="s">
        <v>36</v>
      </c>
      <c r="T30" s="230" t="s">
        <v>37</v>
      </c>
      <c r="U30" s="230" t="s">
        <v>38</v>
      </c>
      <c r="V30" s="230" t="s">
        <v>39</v>
      </c>
      <c r="W30" s="230" t="s">
        <v>40</v>
      </c>
      <c r="X30" s="230" t="s">
        <v>41</v>
      </c>
      <c r="Y30" s="230" t="s">
        <v>42</v>
      </c>
      <c r="Z30" s="230" t="s">
        <v>43</v>
      </c>
      <c r="AA30" s="230" t="s">
        <v>44</v>
      </c>
      <c r="AB30" s="230" t="s">
        <v>45</v>
      </c>
      <c r="AC30" s="230" t="s">
        <v>46</v>
      </c>
      <c r="AD30" s="230" t="s">
        <v>47</v>
      </c>
      <c r="AE30" s="230" t="s">
        <v>48</v>
      </c>
      <c r="AF30" s="230" t="s">
        <v>49</v>
      </c>
      <c r="AG30" s="230" t="s">
        <v>50</v>
      </c>
      <c r="AH30" s="230" t="s">
        <v>51</v>
      </c>
      <c r="AI30" s="230" t="s">
        <v>52</v>
      </c>
      <c r="AJ30" s="230" t="s">
        <v>53</v>
      </c>
      <c r="AK30" s="230" t="s">
        <v>54</v>
      </c>
      <c r="AL30" s="230" t="s">
        <v>55</v>
      </c>
      <c r="AM30" s="230" t="s">
        <v>56</v>
      </c>
      <c r="AN30" s="230" t="s">
        <v>57</v>
      </c>
      <c r="AO30" s="230" t="s">
        <v>58</v>
      </c>
      <c r="AP30" s="230" t="s">
        <v>59</v>
      </c>
      <c r="AQ30" s="230" t="s">
        <v>60</v>
      </c>
      <c r="AR30" s="230" t="s">
        <v>61</v>
      </c>
      <c r="AS30" s="230" t="s">
        <v>62</v>
      </c>
      <c r="AT30" s="230" t="s">
        <v>63</v>
      </c>
      <c r="AU30" s="230" t="s">
        <v>64</v>
      </c>
      <c r="AV30" s="230" t="s">
        <v>65</v>
      </c>
      <c r="AW30" s="230" t="s">
        <v>66</v>
      </c>
      <c r="AX30" s="230" t="s">
        <v>67</v>
      </c>
      <c r="AY30" s="230" t="s">
        <v>68</v>
      </c>
      <c r="AZ30" s="230" t="s">
        <v>69</v>
      </c>
      <c r="BA30" s="230" t="s">
        <v>70</v>
      </c>
      <c r="BB30" s="230" t="s">
        <v>71</v>
      </c>
      <c r="BC30" s="230" t="s">
        <v>72</v>
      </c>
      <c r="BD30" s="230" t="s">
        <v>73</v>
      </c>
      <c r="BE30" s="230" t="s">
        <v>74</v>
      </c>
      <c r="BF30" s="230" t="s">
        <v>75</v>
      </c>
      <c r="BG30" s="230" t="s">
        <v>76</v>
      </c>
      <c r="BH30" s="230" t="s">
        <v>77</v>
      </c>
      <c r="BI30" s="230" t="s">
        <v>78</v>
      </c>
      <c r="BJ30" s="230" t="s">
        <v>79</v>
      </c>
      <c r="BK30" s="230" t="s">
        <v>80</v>
      </c>
      <c r="BL30" s="230" t="s">
        <v>81</v>
      </c>
      <c r="BM30" s="230" t="s">
        <v>82</v>
      </c>
      <c r="BN30" s="230" t="s">
        <v>83</v>
      </c>
      <c r="BO30" s="230" t="s">
        <v>84</v>
      </c>
      <c r="BP30" s="230" t="s">
        <v>85</v>
      </c>
      <c r="BQ30" s="230" t="s">
        <v>86</v>
      </c>
      <c r="BR30" s="230" t="s">
        <v>87</v>
      </c>
      <c r="BS30" s="230" t="s">
        <v>88</v>
      </c>
      <c r="BT30" s="230" t="s">
        <v>89</v>
      </c>
      <c r="BU30" s="230" t="s">
        <v>90</v>
      </c>
      <c r="BV30" s="230" t="s">
        <v>100</v>
      </c>
      <c r="BW30" s="230" t="s">
        <v>120</v>
      </c>
    </row>
    <row r="31" spans="1:75" s="241" customFormat="1" ht="26.1" customHeight="1" x14ac:dyDescent="0.2">
      <c r="A31" s="238"/>
      <c r="B31" s="239" t="s">
        <v>267</v>
      </c>
      <c r="C31" s="250"/>
      <c r="D31" s="251">
        <v>0</v>
      </c>
      <c r="E31" s="251">
        <v>0</v>
      </c>
      <c r="F31" s="251">
        <v>0</v>
      </c>
      <c r="G31" s="251">
        <v>0</v>
      </c>
      <c r="H31" s="251">
        <v>0</v>
      </c>
      <c r="I31" s="251">
        <v>0</v>
      </c>
      <c r="J31" s="251">
        <v>0</v>
      </c>
      <c r="K31" s="251">
        <v>0</v>
      </c>
      <c r="L31" s="251">
        <v>0</v>
      </c>
      <c r="M31" s="251">
        <v>0</v>
      </c>
      <c r="N31" s="251">
        <v>0</v>
      </c>
      <c r="O31" s="251">
        <v>0</v>
      </c>
      <c r="P31" s="251">
        <v>0</v>
      </c>
      <c r="Q31" s="251">
        <v>0</v>
      </c>
      <c r="R31" s="251">
        <v>0</v>
      </c>
      <c r="S31" s="251">
        <v>0</v>
      </c>
      <c r="T31" s="251">
        <v>0</v>
      </c>
      <c r="U31" s="251">
        <v>0</v>
      </c>
      <c r="V31" s="251">
        <v>0</v>
      </c>
      <c r="W31" s="251">
        <v>0</v>
      </c>
      <c r="X31" s="251">
        <v>0</v>
      </c>
      <c r="Y31" s="251">
        <v>0</v>
      </c>
      <c r="Z31" s="251">
        <v>0</v>
      </c>
      <c r="AA31" s="251">
        <v>0</v>
      </c>
      <c r="AB31" s="251">
        <v>0</v>
      </c>
      <c r="AC31" s="251">
        <v>0</v>
      </c>
      <c r="AD31" s="251">
        <v>0</v>
      </c>
      <c r="AE31" s="251">
        <v>0</v>
      </c>
      <c r="AF31" s="251">
        <v>0</v>
      </c>
      <c r="AG31" s="251">
        <v>0</v>
      </c>
      <c r="AH31" s="240">
        <v>469</v>
      </c>
      <c r="AI31" s="240">
        <v>463</v>
      </c>
      <c r="AJ31" s="240">
        <v>446</v>
      </c>
      <c r="AK31" s="240">
        <v>429</v>
      </c>
      <c r="AL31" s="240">
        <v>422</v>
      </c>
      <c r="AM31" s="240">
        <v>416</v>
      </c>
      <c r="AN31" s="240">
        <v>410</v>
      </c>
      <c r="AO31" s="240">
        <v>394</v>
      </c>
      <c r="AP31" s="240">
        <v>385</v>
      </c>
      <c r="AQ31" s="240">
        <v>376</v>
      </c>
      <c r="AR31" s="240">
        <v>384</v>
      </c>
      <c r="AS31" s="240">
        <v>381</v>
      </c>
      <c r="AT31" s="240">
        <v>362</v>
      </c>
      <c r="AU31" s="240">
        <v>354</v>
      </c>
      <c r="AV31" s="240">
        <v>349</v>
      </c>
      <c r="AW31" s="240">
        <v>343</v>
      </c>
      <c r="AX31" s="240">
        <v>332</v>
      </c>
      <c r="AY31" s="240">
        <v>322</v>
      </c>
      <c r="AZ31" s="240">
        <v>309</v>
      </c>
      <c r="BA31" s="240">
        <v>291</v>
      </c>
      <c r="BB31" s="240">
        <v>280</v>
      </c>
      <c r="BC31" s="240">
        <v>270</v>
      </c>
      <c r="BD31" s="240">
        <v>263</v>
      </c>
      <c r="BE31" s="240">
        <v>243</v>
      </c>
      <c r="BF31" s="240">
        <v>256</v>
      </c>
      <c r="BG31" s="240">
        <v>230</v>
      </c>
      <c r="BH31" s="240">
        <v>206</v>
      </c>
      <c r="BI31" s="240">
        <v>186</v>
      </c>
      <c r="BJ31" s="240">
        <v>168</v>
      </c>
      <c r="BK31" s="240">
        <v>148</v>
      </c>
      <c r="BL31" s="240">
        <v>131</v>
      </c>
      <c r="BM31" s="240">
        <v>119</v>
      </c>
      <c r="BN31" s="240">
        <v>112</v>
      </c>
      <c r="BO31" s="240">
        <v>106</v>
      </c>
      <c r="BP31" s="240">
        <v>102</v>
      </c>
      <c r="BQ31" s="240">
        <v>98</v>
      </c>
      <c r="BR31" s="240">
        <v>92</v>
      </c>
      <c r="BS31" s="240">
        <v>86</v>
      </c>
      <c r="BT31" s="240">
        <v>84</v>
      </c>
      <c r="BU31" s="240">
        <v>73</v>
      </c>
      <c r="BV31" s="240">
        <v>72</v>
      </c>
      <c r="BW31" s="240">
        <v>76</v>
      </c>
    </row>
    <row r="32" spans="1:75" s="232" customFormat="1" ht="12.95" customHeight="1" x14ac:dyDescent="0.2">
      <c r="A32" s="238"/>
      <c r="B32" s="145" t="s">
        <v>269</v>
      </c>
      <c r="C32" s="229"/>
      <c r="D32" s="252">
        <v>0</v>
      </c>
      <c r="E32" s="252">
        <v>0</v>
      </c>
      <c r="F32" s="252">
        <v>0</v>
      </c>
      <c r="G32" s="252">
        <v>0</v>
      </c>
      <c r="H32" s="252">
        <v>0</v>
      </c>
      <c r="I32" s="252">
        <v>0</v>
      </c>
      <c r="J32" s="252">
        <v>0</v>
      </c>
      <c r="K32" s="252">
        <v>0</v>
      </c>
      <c r="L32" s="252">
        <v>0</v>
      </c>
      <c r="M32" s="252">
        <v>0</v>
      </c>
      <c r="N32" s="252">
        <v>0</v>
      </c>
      <c r="O32" s="252">
        <v>0</v>
      </c>
      <c r="P32" s="252">
        <v>0</v>
      </c>
      <c r="Q32" s="252">
        <v>0</v>
      </c>
      <c r="R32" s="252">
        <v>0</v>
      </c>
      <c r="S32" s="252">
        <v>0</v>
      </c>
      <c r="T32" s="252">
        <v>0</v>
      </c>
      <c r="U32" s="252">
        <v>0</v>
      </c>
      <c r="V32" s="252">
        <v>0</v>
      </c>
      <c r="W32" s="252">
        <v>0</v>
      </c>
      <c r="X32" s="252">
        <v>0</v>
      </c>
      <c r="Y32" s="252">
        <v>0</v>
      </c>
      <c r="Z32" s="252">
        <v>0</v>
      </c>
      <c r="AA32" s="252">
        <v>0</v>
      </c>
      <c r="AB32" s="252">
        <v>0</v>
      </c>
      <c r="AC32" s="252">
        <v>0</v>
      </c>
      <c r="AD32" s="252">
        <v>0</v>
      </c>
      <c r="AE32" s="252">
        <v>0</v>
      </c>
      <c r="AF32" s="252">
        <v>0</v>
      </c>
      <c r="AG32" s="252">
        <v>0</v>
      </c>
      <c r="AH32" s="242">
        <v>407</v>
      </c>
      <c r="AI32" s="242">
        <v>408</v>
      </c>
      <c r="AJ32" s="242">
        <v>393</v>
      </c>
      <c r="AK32" s="242">
        <v>377</v>
      </c>
      <c r="AL32" s="242">
        <v>374</v>
      </c>
      <c r="AM32" s="242">
        <v>367</v>
      </c>
      <c r="AN32" s="242">
        <v>362</v>
      </c>
      <c r="AO32" s="242">
        <v>347</v>
      </c>
      <c r="AP32" s="242">
        <v>340</v>
      </c>
      <c r="AQ32" s="242">
        <v>330</v>
      </c>
      <c r="AR32" s="242">
        <v>337</v>
      </c>
      <c r="AS32" s="242">
        <v>327</v>
      </c>
      <c r="AT32" s="242">
        <v>317</v>
      </c>
      <c r="AU32" s="242">
        <v>304</v>
      </c>
      <c r="AV32" s="242">
        <v>295</v>
      </c>
      <c r="AW32" s="242">
        <v>288</v>
      </c>
      <c r="AX32" s="242">
        <v>281</v>
      </c>
      <c r="AY32" s="242">
        <v>271</v>
      </c>
      <c r="AZ32" s="242">
        <v>263</v>
      </c>
      <c r="BA32" s="242">
        <v>252</v>
      </c>
      <c r="BB32" s="242">
        <v>244</v>
      </c>
      <c r="BC32" s="242">
        <v>237</v>
      </c>
      <c r="BD32" s="242">
        <v>233</v>
      </c>
      <c r="BE32" s="242">
        <v>214</v>
      </c>
      <c r="BF32" s="242">
        <v>227</v>
      </c>
      <c r="BG32" s="242">
        <v>203</v>
      </c>
      <c r="BH32" s="242">
        <v>180</v>
      </c>
      <c r="BI32" s="242">
        <v>163</v>
      </c>
      <c r="BJ32" s="242">
        <v>147</v>
      </c>
      <c r="BK32" s="242">
        <v>129</v>
      </c>
      <c r="BL32" s="242">
        <v>117</v>
      </c>
      <c r="BM32" s="242">
        <v>108</v>
      </c>
      <c r="BN32" s="242">
        <v>101</v>
      </c>
      <c r="BO32" s="242">
        <v>95</v>
      </c>
      <c r="BP32" s="242">
        <v>91</v>
      </c>
      <c r="BQ32" s="242">
        <v>87</v>
      </c>
      <c r="BR32" s="242">
        <v>82</v>
      </c>
      <c r="BS32" s="242">
        <v>81</v>
      </c>
      <c r="BT32" s="242">
        <v>80</v>
      </c>
      <c r="BU32" s="242">
        <v>72</v>
      </c>
      <c r="BV32" s="242">
        <v>72</v>
      </c>
      <c r="BW32" s="242">
        <v>76</v>
      </c>
    </row>
    <row r="33" spans="1:75" s="232" customFormat="1" ht="12.95" customHeight="1" thickBot="1" x14ac:dyDescent="0.25">
      <c r="A33" s="253"/>
      <c r="B33" s="245" t="s">
        <v>268</v>
      </c>
      <c r="C33" s="253"/>
      <c r="D33" s="254">
        <v>0</v>
      </c>
      <c r="E33" s="254">
        <v>0</v>
      </c>
      <c r="F33" s="254">
        <v>0</v>
      </c>
      <c r="G33" s="254">
        <v>0</v>
      </c>
      <c r="H33" s="254">
        <v>0</v>
      </c>
      <c r="I33" s="254">
        <v>0</v>
      </c>
      <c r="J33" s="254">
        <v>0</v>
      </c>
      <c r="K33" s="254">
        <v>0</v>
      </c>
      <c r="L33" s="254">
        <v>0</v>
      </c>
      <c r="M33" s="254">
        <v>0</v>
      </c>
      <c r="N33" s="254">
        <v>0</v>
      </c>
      <c r="O33" s="254">
        <v>0</v>
      </c>
      <c r="P33" s="254">
        <v>0</v>
      </c>
      <c r="Q33" s="254">
        <v>0</v>
      </c>
      <c r="R33" s="254">
        <v>0</v>
      </c>
      <c r="S33" s="254">
        <v>0</v>
      </c>
      <c r="T33" s="254">
        <v>0</v>
      </c>
      <c r="U33" s="254">
        <v>0</v>
      </c>
      <c r="V33" s="254">
        <v>0</v>
      </c>
      <c r="W33" s="254">
        <v>0</v>
      </c>
      <c r="X33" s="254">
        <v>0</v>
      </c>
      <c r="Y33" s="254">
        <v>0</v>
      </c>
      <c r="Z33" s="254">
        <v>0</v>
      </c>
      <c r="AA33" s="254">
        <v>0</v>
      </c>
      <c r="AB33" s="254">
        <v>0</v>
      </c>
      <c r="AC33" s="254">
        <v>0</v>
      </c>
      <c r="AD33" s="254">
        <v>0</v>
      </c>
      <c r="AE33" s="254">
        <v>0</v>
      </c>
      <c r="AF33" s="254">
        <v>0</v>
      </c>
      <c r="AG33" s="254">
        <v>0</v>
      </c>
      <c r="AH33" s="247">
        <v>63</v>
      </c>
      <c r="AI33" s="247">
        <v>55</v>
      </c>
      <c r="AJ33" s="247">
        <v>54</v>
      </c>
      <c r="AK33" s="247">
        <v>52</v>
      </c>
      <c r="AL33" s="247">
        <v>48</v>
      </c>
      <c r="AM33" s="247">
        <v>49</v>
      </c>
      <c r="AN33" s="247">
        <v>48</v>
      </c>
      <c r="AO33" s="247">
        <v>48</v>
      </c>
      <c r="AP33" s="247">
        <v>45</v>
      </c>
      <c r="AQ33" s="247">
        <v>45</v>
      </c>
      <c r="AR33" s="247">
        <v>48</v>
      </c>
      <c r="AS33" s="247">
        <v>53</v>
      </c>
      <c r="AT33" s="247">
        <v>45</v>
      </c>
      <c r="AU33" s="247">
        <v>50</v>
      </c>
      <c r="AV33" s="247">
        <v>54</v>
      </c>
      <c r="AW33" s="247">
        <v>55</v>
      </c>
      <c r="AX33" s="247">
        <v>51</v>
      </c>
      <c r="AY33" s="247">
        <v>51</v>
      </c>
      <c r="AZ33" s="247">
        <v>46</v>
      </c>
      <c r="BA33" s="247">
        <v>38</v>
      </c>
      <c r="BB33" s="247">
        <v>36</v>
      </c>
      <c r="BC33" s="247">
        <v>34</v>
      </c>
      <c r="BD33" s="247">
        <v>30</v>
      </c>
      <c r="BE33" s="247">
        <v>29</v>
      </c>
      <c r="BF33" s="247">
        <v>29</v>
      </c>
      <c r="BG33" s="247">
        <v>27</v>
      </c>
      <c r="BH33" s="247">
        <v>26</v>
      </c>
      <c r="BI33" s="247">
        <v>23</v>
      </c>
      <c r="BJ33" s="247">
        <v>21</v>
      </c>
      <c r="BK33" s="247">
        <v>19</v>
      </c>
      <c r="BL33" s="247">
        <v>14</v>
      </c>
      <c r="BM33" s="247">
        <v>11</v>
      </c>
      <c r="BN33" s="247">
        <v>10</v>
      </c>
      <c r="BO33" s="247">
        <v>11</v>
      </c>
      <c r="BP33" s="247">
        <v>11</v>
      </c>
      <c r="BQ33" s="247">
        <v>11</v>
      </c>
      <c r="BR33" s="247">
        <v>9</v>
      </c>
      <c r="BS33" s="247">
        <v>6</v>
      </c>
      <c r="BT33" s="247">
        <v>4</v>
      </c>
      <c r="BU33" s="247">
        <v>1</v>
      </c>
      <c r="BV33" s="247">
        <v>0</v>
      </c>
      <c r="BW33" s="247">
        <v>0</v>
      </c>
    </row>
    <row r="72" spans="59:59" x14ac:dyDescent="0.2">
      <c r="BG72" s="93"/>
    </row>
  </sheetData>
  <mergeCells count="1">
    <mergeCell ref="A16:A17"/>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1"/>
  <sheetViews>
    <sheetView zoomScaleNormal="100" workbookViewId="0">
      <pane xSplit="3" topLeftCell="BN1" activePane="topRight" state="frozen"/>
      <selection pane="topRight"/>
    </sheetView>
  </sheetViews>
  <sheetFormatPr defaultRowHeight="12.75" x14ac:dyDescent="0.2"/>
  <cols>
    <col min="1" max="1" width="16" style="95" customWidth="1"/>
    <col min="2" max="2" width="75.7109375" style="95" customWidth="1"/>
    <col min="3" max="3" width="12.7109375" style="95" customWidth="1"/>
    <col min="4" max="73" width="10.7109375" style="95" customWidth="1"/>
    <col min="74" max="75" width="10.7109375" style="96" customWidth="1"/>
    <col min="76" max="16384" width="9.140625" style="96"/>
  </cols>
  <sheetData>
    <row r="1" spans="1:75" s="132" customFormat="1" ht="13.5" thickBot="1" x14ac:dyDescent="0.25">
      <c r="A1" s="129"/>
      <c r="B1" s="377" t="s">
        <v>20</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row>
    <row r="2" spans="1:75" s="132" customFormat="1" ht="26.1" customHeight="1" thickTop="1" x14ac:dyDescent="0.2">
      <c r="A2" s="176" t="s">
        <v>195</v>
      </c>
      <c r="B2" s="255" t="s">
        <v>412</v>
      </c>
      <c r="C2" s="134"/>
      <c r="D2" s="135" t="s">
        <v>21</v>
      </c>
      <c r="E2" s="135" t="s">
        <v>22</v>
      </c>
      <c r="F2" s="135" t="s">
        <v>23</v>
      </c>
      <c r="G2" s="135" t="s">
        <v>24</v>
      </c>
      <c r="H2" s="135" t="s">
        <v>25</v>
      </c>
      <c r="I2" s="135" t="s">
        <v>26</v>
      </c>
      <c r="J2" s="135" t="s">
        <v>27</v>
      </c>
      <c r="K2" s="135" t="s">
        <v>28</v>
      </c>
      <c r="L2" s="135" t="s">
        <v>29</v>
      </c>
      <c r="M2" s="135" t="s">
        <v>30</v>
      </c>
      <c r="N2" s="135" t="s">
        <v>31</v>
      </c>
      <c r="O2" s="135" t="s">
        <v>32</v>
      </c>
      <c r="P2" s="135" t="s">
        <v>33</v>
      </c>
      <c r="Q2" s="135" t="s">
        <v>34</v>
      </c>
      <c r="R2" s="135" t="s">
        <v>35</v>
      </c>
      <c r="S2" s="135" t="s">
        <v>36</v>
      </c>
      <c r="T2" s="135" t="s">
        <v>37</v>
      </c>
      <c r="U2" s="135" t="s">
        <v>38</v>
      </c>
      <c r="V2" s="135" t="s">
        <v>39</v>
      </c>
      <c r="W2" s="135" t="s">
        <v>40</v>
      </c>
      <c r="X2" s="135" t="s">
        <v>41</v>
      </c>
      <c r="Y2" s="135" t="s">
        <v>42</v>
      </c>
      <c r="Z2" s="135" t="s">
        <v>43</v>
      </c>
      <c r="AA2" s="135" t="s">
        <v>44</v>
      </c>
      <c r="AB2" s="135" t="s">
        <v>45</v>
      </c>
      <c r="AC2" s="135" t="s">
        <v>46</v>
      </c>
      <c r="AD2" s="135" t="s">
        <v>47</v>
      </c>
      <c r="AE2" s="135" t="s">
        <v>48</v>
      </c>
      <c r="AF2" s="135" t="s">
        <v>49</v>
      </c>
      <c r="AG2" s="135" t="s">
        <v>50</v>
      </c>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6" t="s">
        <v>90</v>
      </c>
      <c r="BV2" s="136" t="s">
        <v>100</v>
      </c>
      <c r="BW2" s="136" t="s">
        <v>120</v>
      </c>
    </row>
    <row r="3" spans="1:75" s="132" customFormat="1" ht="15" customHeight="1" x14ac:dyDescent="0.2">
      <c r="A3" s="137"/>
      <c r="B3" s="47" t="s">
        <v>335</v>
      </c>
      <c r="C3" s="138"/>
      <c r="D3" s="139" t="s">
        <v>91</v>
      </c>
      <c r="E3" s="139" t="s">
        <v>91</v>
      </c>
      <c r="F3" s="139" t="s">
        <v>91</v>
      </c>
      <c r="G3" s="139" t="s">
        <v>91</v>
      </c>
      <c r="H3" s="139" t="s">
        <v>91</v>
      </c>
      <c r="I3" s="139" t="s">
        <v>91</v>
      </c>
      <c r="J3" s="139" t="s">
        <v>91</v>
      </c>
      <c r="K3" s="139" t="s">
        <v>91</v>
      </c>
      <c r="L3" s="139" t="s">
        <v>91</v>
      </c>
      <c r="M3" s="139" t="s">
        <v>91</v>
      </c>
      <c r="N3" s="139" t="s">
        <v>91</v>
      </c>
      <c r="O3" s="139" t="s">
        <v>91</v>
      </c>
      <c r="P3" s="139" t="s">
        <v>91</v>
      </c>
      <c r="Q3" s="139" t="s">
        <v>91</v>
      </c>
      <c r="R3" s="139" t="s">
        <v>91</v>
      </c>
      <c r="S3" s="139" t="s">
        <v>91</v>
      </c>
      <c r="T3" s="139" t="s">
        <v>91</v>
      </c>
      <c r="U3" s="139" t="s">
        <v>91</v>
      </c>
      <c r="V3" s="139" t="s">
        <v>91</v>
      </c>
      <c r="W3" s="139" t="s">
        <v>91</v>
      </c>
      <c r="X3" s="139" t="s">
        <v>91</v>
      </c>
      <c r="Y3" s="139" t="s">
        <v>91</v>
      </c>
      <c r="Z3" s="139" t="s">
        <v>91</v>
      </c>
      <c r="AA3" s="139" t="s">
        <v>91</v>
      </c>
      <c r="AB3" s="139" t="s">
        <v>91</v>
      </c>
      <c r="AC3" s="139" t="s">
        <v>91</v>
      </c>
      <c r="AD3" s="139" t="s">
        <v>91</v>
      </c>
      <c r="AE3" s="139" t="s">
        <v>91</v>
      </c>
      <c r="AF3" s="139" t="s">
        <v>91</v>
      </c>
      <c r="AG3" s="139" t="s">
        <v>91</v>
      </c>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26" t="s">
        <v>91</v>
      </c>
      <c r="BQ3" s="139" t="s">
        <v>91</v>
      </c>
      <c r="BR3" s="139" t="s">
        <v>121</v>
      </c>
      <c r="BS3" s="139" t="s">
        <v>121</v>
      </c>
      <c r="BT3" s="140" t="s">
        <v>121</v>
      </c>
      <c r="BU3" s="140" t="s">
        <v>121</v>
      </c>
      <c r="BV3" s="140" t="s">
        <v>121</v>
      </c>
      <c r="BW3" s="140" t="s">
        <v>121</v>
      </c>
    </row>
    <row r="4" spans="1:75" s="47" customFormat="1" ht="26.1" customHeight="1" x14ac:dyDescent="0.2">
      <c r="A4" s="256"/>
      <c r="B4" s="38" t="s">
        <v>267</v>
      </c>
      <c r="C4" s="38"/>
      <c r="D4" s="143">
        <f t="shared" ref="D4:AE4" si="0">SUM(D5:D6)</f>
        <v>0</v>
      </c>
      <c r="E4" s="143">
        <f t="shared" si="0"/>
        <v>0</v>
      </c>
      <c r="F4" s="143">
        <f t="shared" si="0"/>
        <v>0</v>
      </c>
      <c r="G4" s="143">
        <f t="shared" si="0"/>
        <v>0</v>
      </c>
      <c r="H4" s="143">
        <f t="shared" si="0"/>
        <v>0</v>
      </c>
      <c r="I4" s="143">
        <f t="shared" si="0"/>
        <v>0</v>
      </c>
      <c r="J4" s="143">
        <f t="shared" si="0"/>
        <v>0</v>
      </c>
      <c r="K4" s="143">
        <f t="shared" si="0"/>
        <v>0</v>
      </c>
      <c r="L4" s="143">
        <f t="shared" si="0"/>
        <v>0</v>
      </c>
      <c r="M4" s="143">
        <f t="shared" si="0"/>
        <v>0</v>
      </c>
      <c r="N4" s="143">
        <f t="shared" si="0"/>
        <v>0</v>
      </c>
      <c r="O4" s="143">
        <f t="shared" si="0"/>
        <v>0</v>
      </c>
      <c r="P4" s="143">
        <f t="shared" si="0"/>
        <v>0</v>
      </c>
      <c r="Q4" s="143">
        <f t="shared" si="0"/>
        <v>0</v>
      </c>
      <c r="R4" s="143">
        <f t="shared" si="0"/>
        <v>0</v>
      </c>
      <c r="S4" s="143">
        <f t="shared" si="0"/>
        <v>0</v>
      </c>
      <c r="T4" s="143">
        <f t="shared" si="0"/>
        <v>0</v>
      </c>
      <c r="U4" s="143">
        <f t="shared" si="0"/>
        <v>0</v>
      </c>
      <c r="V4" s="143">
        <f t="shared" si="0"/>
        <v>0</v>
      </c>
      <c r="W4" s="143">
        <f t="shared" si="0"/>
        <v>0</v>
      </c>
      <c r="X4" s="143">
        <f t="shared" si="0"/>
        <v>0</v>
      </c>
      <c r="Y4" s="143">
        <f t="shared" si="0"/>
        <v>0</v>
      </c>
      <c r="Z4" s="143">
        <f t="shared" si="0"/>
        <v>0</v>
      </c>
      <c r="AA4" s="143">
        <f t="shared" si="0"/>
        <v>0</v>
      </c>
      <c r="AB4" s="143">
        <f t="shared" si="0"/>
        <v>0</v>
      </c>
      <c r="AC4" s="143">
        <f t="shared" si="0"/>
        <v>0</v>
      </c>
      <c r="AD4" s="143">
        <f t="shared" si="0"/>
        <v>0</v>
      </c>
      <c r="AE4" s="143">
        <f t="shared" si="0"/>
        <v>0</v>
      </c>
      <c r="AF4" s="143">
        <v>1.9</v>
      </c>
      <c r="AG4" s="143">
        <v>2.9</v>
      </c>
      <c r="AH4" s="143">
        <f t="shared" ref="AH4:BU4" si="1">SUM(AH5:AH6)</f>
        <v>4</v>
      </c>
      <c r="AI4" s="143">
        <f t="shared" si="1"/>
        <v>4</v>
      </c>
      <c r="AJ4" s="143">
        <f t="shared" si="1"/>
        <v>5</v>
      </c>
      <c r="AK4" s="143">
        <f t="shared" si="1"/>
        <v>6</v>
      </c>
      <c r="AL4" s="143">
        <f t="shared" si="1"/>
        <v>8</v>
      </c>
      <c r="AM4" s="143">
        <f t="shared" si="1"/>
        <v>10</v>
      </c>
      <c r="AN4" s="143">
        <f t="shared" si="1"/>
        <v>11</v>
      </c>
      <c r="AO4" s="143">
        <f t="shared" si="1"/>
        <v>13</v>
      </c>
      <c r="AP4" s="143">
        <f t="shared" si="1"/>
        <v>104</v>
      </c>
      <c r="AQ4" s="143">
        <f t="shared" si="1"/>
        <v>183.72300000000001</v>
      </c>
      <c r="AR4" s="143">
        <f t="shared" si="1"/>
        <v>173.41800000000001</v>
      </c>
      <c r="AS4" s="143">
        <f t="shared" si="1"/>
        <v>183.63200000000001</v>
      </c>
      <c r="AT4" s="143">
        <f t="shared" si="1"/>
        <v>208.02</v>
      </c>
      <c r="AU4" s="143">
        <f t="shared" si="1"/>
        <v>284.64699999999999</v>
      </c>
      <c r="AV4" s="143">
        <f t="shared" si="1"/>
        <v>345.29700000000008</v>
      </c>
      <c r="AW4" s="143">
        <f t="shared" si="1"/>
        <v>441.74999999999994</v>
      </c>
      <c r="AX4" s="143">
        <f t="shared" si="1"/>
        <v>526.322</v>
      </c>
      <c r="AY4" s="143">
        <f t="shared" si="1"/>
        <v>617.35</v>
      </c>
      <c r="AZ4" s="143">
        <f t="shared" si="1"/>
        <v>736.40099999999995</v>
      </c>
      <c r="BA4" s="143">
        <f t="shared" si="1"/>
        <v>745.90700000000004</v>
      </c>
      <c r="BB4" s="143">
        <f t="shared" si="1"/>
        <v>782.37199999999996</v>
      </c>
      <c r="BC4" s="143">
        <f t="shared" si="1"/>
        <v>834.52800000000002</v>
      </c>
      <c r="BD4" s="143">
        <f t="shared" si="1"/>
        <v>867.01099999999997</v>
      </c>
      <c r="BE4" s="143">
        <f t="shared" si="1"/>
        <v>931.78101869</v>
      </c>
      <c r="BF4" s="143">
        <f t="shared" si="1"/>
        <v>993.10799999999995</v>
      </c>
      <c r="BG4" s="143">
        <f t="shared" si="1"/>
        <v>1053.6691153298639</v>
      </c>
      <c r="BH4" s="143">
        <f t="shared" si="1"/>
        <v>1096.0409999999999</v>
      </c>
      <c r="BI4" s="143">
        <f t="shared" si="1"/>
        <v>1149.1385723000005</v>
      </c>
      <c r="BJ4" s="143">
        <f t="shared" si="1"/>
        <v>1181.2635561100005</v>
      </c>
      <c r="BK4" s="143">
        <f t="shared" si="1"/>
        <v>1279.8853888127105</v>
      </c>
      <c r="BL4" s="143">
        <f t="shared" si="1"/>
        <v>1362.9964772500002</v>
      </c>
      <c r="BM4" s="143">
        <f t="shared" si="1"/>
        <v>1494.8980367000006</v>
      </c>
      <c r="BN4" s="143">
        <f t="shared" si="1"/>
        <v>1572.0826307400002</v>
      </c>
      <c r="BO4" s="143">
        <f t="shared" si="1"/>
        <v>1732.9771967700003</v>
      </c>
      <c r="BP4" s="143">
        <f t="shared" si="1"/>
        <v>1927.2231981999998</v>
      </c>
      <c r="BQ4" s="143">
        <f t="shared" si="1"/>
        <v>2088.2668163797011</v>
      </c>
      <c r="BR4" s="143">
        <f t="shared" si="1"/>
        <v>2273.4104251495405</v>
      </c>
      <c r="BS4" s="143">
        <f t="shared" si="1"/>
        <v>2440.7416621889638</v>
      </c>
      <c r="BT4" s="143">
        <f t="shared" si="1"/>
        <v>2550.1170273679459</v>
      </c>
      <c r="BU4" s="143">
        <f t="shared" si="1"/>
        <v>2673.0191553177237</v>
      </c>
      <c r="BV4" s="143">
        <f>SUM(BV5:BV6)</f>
        <v>2841.0563559062484</v>
      </c>
      <c r="BW4" s="143">
        <f>SUM(BW5:BW6)</f>
        <v>2974.3727106694628</v>
      </c>
    </row>
    <row r="5" spans="1:75" s="132" customFormat="1" x14ac:dyDescent="0.2">
      <c r="A5" s="134"/>
      <c r="B5" s="43" t="s">
        <v>269</v>
      </c>
      <c r="C5" s="43"/>
      <c r="D5" s="257">
        <v>0</v>
      </c>
      <c r="E5" s="257">
        <v>0</v>
      </c>
      <c r="F5" s="257">
        <v>0</v>
      </c>
      <c r="G5" s="257">
        <v>0</v>
      </c>
      <c r="H5" s="257">
        <v>0</v>
      </c>
      <c r="I5" s="257">
        <v>0</v>
      </c>
      <c r="J5" s="257">
        <v>0</v>
      </c>
      <c r="K5" s="257">
        <v>0</v>
      </c>
      <c r="L5" s="257">
        <v>0</v>
      </c>
      <c r="M5" s="257">
        <v>0</v>
      </c>
      <c r="N5" s="257">
        <v>0</v>
      </c>
      <c r="O5" s="257">
        <v>0</v>
      </c>
      <c r="P5" s="257">
        <v>0</v>
      </c>
      <c r="Q5" s="257">
        <v>0</v>
      </c>
      <c r="R5" s="257">
        <v>0</v>
      </c>
      <c r="S5" s="257">
        <v>0</v>
      </c>
      <c r="T5" s="257">
        <v>0</v>
      </c>
      <c r="U5" s="257">
        <v>0</v>
      </c>
      <c r="V5" s="257">
        <v>0</v>
      </c>
      <c r="W5" s="257">
        <v>0</v>
      </c>
      <c r="X5" s="257">
        <v>0</v>
      </c>
      <c r="Y5" s="257">
        <v>0</v>
      </c>
      <c r="Z5" s="257">
        <v>0</v>
      </c>
      <c r="AA5" s="257">
        <v>0</v>
      </c>
      <c r="AB5" s="257">
        <v>0</v>
      </c>
      <c r="AC5" s="257">
        <v>0</v>
      </c>
      <c r="AD5" s="257">
        <v>0</v>
      </c>
      <c r="AE5" s="257">
        <v>0</v>
      </c>
      <c r="AF5" s="257" t="s">
        <v>407</v>
      </c>
      <c r="AG5" s="257" t="s">
        <v>407</v>
      </c>
      <c r="AH5" s="257">
        <v>4</v>
      </c>
      <c r="AI5" s="257">
        <v>4</v>
      </c>
      <c r="AJ5" s="257">
        <v>5</v>
      </c>
      <c r="AK5" s="257">
        <v>6</v>
      </c>
      <c r="AL5" s="257">
        <v>8</v>
      </c>
      <c r="AM5" s="257">
        <v>10</v>
      </c>
      <c r="AN5" s="257">
        <v>11</v>
      </c>
      <c r="AO5" s="257">
        <v>13</v>
      </c>
      <c r="AP5" s="257">
        <v>104</v>
      </c>
      <c r="AQ5" s="257">
        <v>183.72300000000001</v>
      </c>
      <c r="AR5" s="257">
        <v>173.41800000000001</v>
      </c>
      <c r="AS5" s="257">
        <v>183.63200000000001</v>
      </c>
      <c r="AT5" s="257">
        <v>208.02</v>
      </c>
      <c r="AU5" s="257">
        <v>269.96832117263904</v>
      </c>
      <c r="AV5" s="257">
        <v>327.97337600551521</v>
      </c>
      <c r="AW5" s="257">
        <v>419.73289899962754</v>
      </c>
      <c r="AX5" s="257">
        <v>500.04761254962028</v>
      </c>
      <c r="AY5" s="257">
        <v>586.19055781453687</v>
      </c>
      <c r="AZ5" s="257">
        <v>699.84472339379818</v>
      </c>
      <c r="BA5" s="257">
        <v>709.21133412100005</v>
      </c>
      <c r="BB5" s="257">
        <v>743.95880802719989</v>
      </c>
      <c r="BC5" s="257">
        <v>796.16035103942988</v>
      </c>
      <c r="BD5" s="257">
        <v>809.72477850657356</v>
      </c>
      <c r="BE5" s="257">
        <v>870.53092037570082</v>
      </c>
      <c r="BF5" s="257">
        <v>947.298</v>
      </c>
      <c r="BG5" s="257">
        <v>1017.4757964240732</v>
      </c>
      <c r="BH5" s="257">
        <v>1057.6289999999999</v>
      </c>
      <c r="BI5" s="257">
        <v>1113.5155272727516</v>
      </c>
      <c r="BJ5" s="257">
        <v>1142.0356692484781</v>
      </c>
      <c r="BK5" s="257">
        <v>1235.597033053456</v>
      </c>
      <c r="BL5" s="257">
        <v>1316.2793594178083</v>
      </c>
      <c r="BM5" s="257">
        <v>1446.1896739375136</v>
      </c>
      <c r="BN5" s="257">
        <v>1526.3989427992453</v>
      </c>
      <c r="BO5" s="257">
        <v>1691.4195913635774</v>
      </c>
      <c r="BP5" s="257">
        <v>1882.2267307552024</v>
      </c>
      <c r="BQ5" s="257">
        <v>2041.8053091705647</v>
      </c>
      <c r="BR5" s="257">
        <v>2228.7804253391282</v>
      </c>
      <c r="BS5" s="257">
        <v>2395.0895741194945</v>
      </c>
      <c r="BT5" s="257">
        <v>2504.8246826686468</v>
      </c>
      <c r="BU5" s="257">
        <v>2628.1651681758722</v>
      </c>
      <c r="BV5" s="257">
        <v>2801.7512580989487</v>
      </c>
      <c r="BW5" s="257">
        <v>2944.1612327988328</v>
      </c>
    </row>
    <row r="6" spans="1:75" s="132" customFormat="1" x14ac:dyDescent="0.2">
      <c r="A6" s="134"/>
      <c r="B6" s="43" t="s">
        <v>268</v>
      </c>
      <c r="C6" s="43"/>
      <c r="D6" s="257">
        <v>0</v>
      </c>
      <c r="E6" s="257">
        <v>0</v>
      </c>
      <c r="F6" s="257">
        <v>0</v>
      </c>
      <c r="G6" s="257">
        <v>0</v>
      </c>
      <c r="H6" s="257">
        <v>0</v>
      </c>
      <c r="I6" s="257">
        <v>0</v>
      </c>
      <c r="J6" s="257">
        <v>0</v>
      </c>
      <c r="K6" s="257">
        <v>0</v>
      </c>
      <c r="L6" s="257">
        <v>0</v>
      </c>
      <c r="M6" s="257">
        <v>0</v>
      </c>
      <c r="N6" s="257">
        <v>0</v>
      </c>
      <c r="O6" s="257">
        <v>0</v>
      </c>
      <c r="P6" s="257">
        <v>0</v>
      </c>
      <c r="Q6" s="257">
        <v>0</v>
      </c>
      <c r="R6" s="257">
        <v>0</v>
      </c>
      <c r="S6" s="257">
        <v>0</v>
      </c>
      <c r="T6" s="257">
        <v>0</v>
      </c>
      <c r="U6" s="257">
        <v>0</v>
      </c>
      <c r="V6" s="257">
        <v>0</v>
      </c>
      <c r="W6" s="257">
        <v>0</v>
      </c>
      <c r="X6" s="257">
        <v>0</v>
      </c>
      <c r="Y6" s="257">
        <v>0</v>
      </c>
      <c r="Z6" s="257">
        <v>0</v>
      </c>
      <c r="AA6" s="257">
        <v>0</v>
      </c>
      <c r="AB6" s="257">
        <v>0</v>
      </c>
      <c r="AC6" s="257">
        <v>0</v>
      </c>
      <c r="AD6" s="257">
        <v>0</v>
      </c>
      <c r="AE6" s="257">
        <v>0</v>
      </c>
      <c r="AF6" s="257" t="s">
        <v>407</v>
      </c>
      <c r="AG6" s="257" t="s">
        <v>407</v>
      </c>
      <c r="AH6" s="257">
        <v>0</v>
      </c>
      <c r="AI6" s="257">
        <v>0</v>
      </c>
      <c r="AJ6" s="257">
        <v>0</v>
      </c>
      <c r="AK6" s="257">
        <v>0</v>
      </c>
      <c r="AL6" s="257">
        <v>0</v>
      </c>
      <c r="AM6" s="257">
        <v>0</v>
      </c>
      <c r="AN6" s="257">
        <v>0</v>
      </c>
      <c r="AO6" s="257">
        <v>0</v>
      </c>
      <c r="AP6" s="257">
        <v>0</v>
      </c>
      <c r="AQ6" s="257">
        <v>0</v>
      </c>
      <c r="AR6" s="257">
        <v>0</v>
      </c>
      <c r="AS6" s="257">
        <v>0</v>
      </c>
      <c r="AT6" s="257">
        <v>0</v>
      </c>
      <c r="AU6" s="257">
        <v>14.67867882736096</v>
      </c>
      <c r="AV6" s="257">
        <v>17.32362399448489</v>
      </c>
      <c r="AW6" s="257">
        <v>22.017101000372413</v>
      </c>
      <c r="AX6" s="257">
        <v>26.274387450379745</v>
      </c>
      <c r="AY6" s="257">
        <v>31.159442185463192</v>
      </c>
      <c r="AZ6" s="257">
        <v>36.556276606201791</v>
      </c>
      <c r="BA6" s="257">
        <v>36.695665879000003</v>
      </c>
      <c r="BB6" s="257">
        <v>38.413191972800014</v>
      </c>
      <c r="BC6" s="257">
        <v>38.367648960570129</v>
      </c>
      <c r="BD6" s="257">
        <v>57.286221493426368</v>
      </c>
      <c r="BE6" s="257">
        <v>61.250098314299194</v>
      </c>
      <c r="BF6" s="257">
        <v>45.81</v>
      </c>
      <c r="BG6" s="257">
        <v>36.193318905790619</v>
      </c>
      <c r="BH6" s="257">
        <v>38.411999999999999</v>
      </c>
      <c r="BI6" s="257">
        <v>35.623045027248956</v>
      </c>
      <c r="BJ6" s="257">
        <v>39.227886861522336</v>
      </c>
      <c r="BK6" s="257">
        <v>44.288355759254614</v>
      </c>
      <c r="BL6" s="257">
        <v>46.717117832191811</v>
      </c>
      <c r="BM6" s="257">
        <v>48.708362762486907</v>
      </c>
      <c r="BN6" s="257">
        <v>45.683687940754801</v>
      </c>
      <c r="BO6" s="257">
        <v>41.557605406422965</v>
      </c>
      <c r="BP6" s="257">
        <v>44.996467444797425</v>
      </c>
      <c r="BQ6" s="257">
        <v>46.46150720913667</v>
      </c>
      <c r="BR6" s="257">
        <v>44.629999810412166</v>
      </c>
      <c r="BS6" s="257">
        <v>45.652088069469507</v>
      </c>
      <c r="BT6" s="257">
        <v>45.292344699299207</v>
      </c>
      <c r="BU6" s="257">
        <v>44.853987141851775</v>
      </c>
      <c r="BV6" s="257">
        <v>39.305097807299539</v>
      </c>
      <c r="BW6" s="257">
        <v>30.211477870629832</v>
      </c>
    </row>
    <row r="7" spans="1:75" s="132" customFormat="1" ht="26.1" customHeight="1" thickBot="1" x14ac:dyDescent="0.25">
      <c r="B7" s="155" t="s">
        <v>413</v>
      </c>
      <c r="C7" s="155"/>
      <c r="D7" s="152">
        <v>0</v>
      </c>
      <c r="E7" s="152">
        <v>0</v>
      </c>
      <c r="F7" s="152">
        <v>0</v>
      </c>
      <c r="G7" s="152">
        <v>0</v>
      </c>
      <c r="H7" s="152">
        <v>0</v>
      </c>
      <c r="I7" s="152">
        <v>0</v>
      </c>
      <c r="J7" s="152">
        <v>0</v>
      </c>
      <c r="K7" s="152">
        <v>0</v>
      </c>
      <c r="L7" s="152">
        <v>0</v>
      </c>
      <c r="M7" s="152">
        <v>0</v>
      </c>
      <c r="N7" s="152">
        <v>0</v>
      </c>
      <c r="O7" s="152">
        <v>0</v>
      </c>
      <c r="P7" s="152">
        <v>0</v>
      </c>
      <c r="Q7" s="152">
        <v>0</v>
      </c>
      <c r="R7" s="152">
        <v>0</v>
      </c>
      <c r="S7" s="152">
        <v>0</v>
      </c>
      <c r="T7" s="152">
        <v>0</v>
      </c>
      <c r="U7" s="152">
        <v>0</v>
      </c>
      <c r="V7" s="152">
        <v>0</v>
      </c>
      <c r="W7" s="152">
        <v>0</v>
      </c>
      <c r="X7" s="152">
        <v>0</v>
      </c>
      <c r="Y7" s="152">
        <v>0</v>
      </c>
      <c r="Z7" s="152">
        <v>0</v>
      </c>
      <c r="AA7" s="152">
        <v>0</v>
      </c>
      <c r="AB7" s="152">
        <v>0</v>
      </c>
      <c r="AC7" s="152">
        <v>0</v>
      </c>
      <c r="AD7" s="152">
        <v>0</v>
      </c>
      <c r="AE7" s="152">
        <v>0</v>
      </c>
      <c r="AF7" s="152" t="s">
        <v>407</v>
      </c>
      <c r="AG7" s="152" t="s">
        <v>407</v>
      </c>
      <c r="AH7" s="152" t="s">
        <v>407</v>
      </c>
      <c r="AI7" s="152" t="s">
        <v>407</v>
      </c>
      <c r="AJ7" s="152" t="s">
        <v>407</v>
      </c>
      <c r="AK7" s="152" t="s">
        <v>407</v>
      </c>
      <c r="AL7" s="152" t="s">
        <v>407</v>
      </c>
      <c r="AM7" s="152" t="s">
        <v>407</v>
      </c>
      <c r="AN7" s="152" t="s">
        <v>407</v>
      </c>
      <c r="AO7" s="152" t="s">
        <v>407</v>
      </c>
      <c r="AP7" s="152" t="s">
        <v>407</v>
      </c>
      <c r="AQ7" s="152" t="s">
        <v>407</v>
      </c>
      <c r="AR7" s="152" t="s">
        <v>407</v>
      </c>
      <c r="AS7" s="152" t="s">
        <v>407</v>
      </c>
      <c r="AT7" s="152" t="s">
        <v>407</v>
      </c>
      <c r="AU7" s="152" t="s">
        <v>407</v>
      </c>
      <c r="AV7" s="152" t="s">
        <v>407</v>
      </c>
      <c r="AW7" s="152" t="s">
        <v>407</v>
      </c>
      <c r="AX7" s="152" t="s">
        <v>407</v>
      </c>
      <c r="AY7" s="152" t="s">
        <v>407</v>
      </c>
      <c r="AZ7" s="152" t="s">
        <v>407</v>
      </c>
      <c r="BA7" s="152" t="s">
        <v>407</v>
      </c>
      <c r="BB7" s="152" t="s">
        <v>407</v>
      </c>
      <c r="BC7" s="152" t="s">
        <v>407</v>
      </c>
      <c r="BD7" s="152" t="s">
        <v>407</v>
      </c>
      <c r="BE7" s="152" t="s">
        <v>407</v>
      </c>
      <c r="BF7" s="152">
        <v>0</v>
      </c>
      <c r="BG7" s="152">
        <v>0</v>
      </c>
      <c r="BH7" s="152">
        <v>0</v>
      </c>
      <c r="BI7" s="152">
        <v>0</v>
      </c>
      <c r="BJ7" s="152">
        <v>0</v>
      </c>
      <c r="BK7" s="152">
        <v>0</v>
      </c>
      <c r="BL7" s="152">
        <v>0</v>
      </c>
      <c r="BM7" s="152">
        <v>0</v>
      </c>
      <c r="BN7" s="152">
        <v>0.46100943859993793</v>
      </c>
      <c r="BO7" s="152">
        <v>0.61590973033521745</v>
      </c>
      <c r="BP7" s="152">
        <v>0.82060175549607817</v>
      </c>
      <c r="BQ7" s="152">
        <v>1.0001272037397928</v>
      </c>
      <c r="BR7" s="152">
        <v>1.4501972531917338</v>
      </c>
      <c r="BS7" s="152">
        <v>1.5569370207424102</v>
      </c>
      <c r="BT7" s="152">
        <v>1.6267070246074049</v>
      </c>
      <c r="BU7" s="152">
        <v>1.7051056834648188</v>
      </c>
      <c r="BV7" s="152">
        <v>1.8122957816678202</v>
      </c>
      <c r="BW7" s="152">
        <v>1.8973376242424758</v>
      </c>
    </row>
    <row r="8" spans="1:75" s="132" customFormat="1" ht="26.1" customHeight="1" x14ac:dyDescent="0.2">
      <c r="A8" s="390"/>
      <c r="B8" s="239" t="s">
        <v>412</v>
      </c>
      <c r="C8" s="134"/>
      <c r="D8" s="135" t="s">
        <v>21</v>
      </c>
      <c r="E8" s="135" t="s">
        <v>22</v>
      </c>
      <c r="F8" s="135" t="s">
        <v>23</v>
      </c>
      <c r="G8" s="135" t="s">
        <v>24</v>
      </c>
      <c r="H8" s="135" t="s">
        <v>25</v>
      </c>
      <c r="I8" s="135" t="s">
        <v>26</v>
      </c>
      <c r="J8" s="135" t="s">
        <v>27</v>
      </c>
      <c r="K8" s="135" t="s">
        <v>28</v>
      </c>
      <c r="L8" s="135" t="s">
        <v>29</v>
      </c>
      <c r="M8" s="135" t="s">
        <v>30</v>
      </c>
      <c r="N8" s="135" t="s">
        <v>31</v>
      </c>
      <c r="O8" s="135" t="s">
        <v>32</v>
      </c>
      <c r="P8" s="135" t="s">
        <v>33</v>
      </c>
      <c r="Q8" s="135" t="s">
        <v>34</v>
      </c>
      <c r="R8" s="135" t="s">
        <v>35</v>
      </c>
      <c r="S8" s="135" t="s">
        <v>36</v>
      </c>
      <c r="T8" s="135" t="s">
        <v>37</v>
      </c>
      <c r="U8" s="135" t="s">
        <v>38</v>
      </c>
      <c r="V8" s="135" t="s">
        <v>39</v>
      </c>
      <c r="W8" s="135" t="s">
        <v>40</v>
      </c>
      <c r="X8" s="135" t="s">
        <v>41</v>
      </c>
      <c r="Y8" s="135" t="s">
        <v>42</v>
      </c>
      <c r="Z8" s="135" t="s">
        <v>43</v>
      </c>
      <c r="AA8" s="135" t="s">
        <v>44</v>
      </c>
      <c r="AB8" s="135" t="s">
        <v>45</v>
      </c>
      <c r="AC8" s="135" t="s">
        <v>46</v>
      </c>
      <c r="AD8" s="135" t="s">
        <v>47</v>
      </c>
      <c r="AE8" s="135" t="s">
        <v>48</v>
      </c>
      <c r="AF8" s="135" t="s">
        <v>49</v>
      </c>
      <c r="AG8" s="135" t="s">
        <v>50</v>
      </c>
      <c r="AH8" s="135" t="s">
        <v>51</v>
      </c>
      <c r="AI8" s="135" t="s">
        <v>52</v>
      </c>
      <c r="AJ8" s="135" t="s">
        <v>53</v>
      </c>
      <c r="AK8" s="135" t="s">
        <v>54</v>
      </c>
      <c r="AL8" s="135" t="s">
        <v>55</v>
      </c>
      <c r="AM8" s="135" t="s">
        <v>56</v>
      </c>
      <c r="AN8" s="135" t="s">
        <v>57</v>
      </c>
      <c r="AO8" s="135" t="s">
        <v>58</v>
      </c>
      <c r="AP8" s="135" t="s">
        <v>59</v>
      </c>
      <c r="AQ8" s="135" t="s">
        <v>60</v>
      </c>
      <c r="AR8" s="135" t="s">
        <v>61</v>
      </c>
      <c r="AS8" s="135" t="s">
        <v>62</v>
      </c>
      <c r="AT8" s="135" t="s">
        <v>63</v>
      </c>
      <c r="AU8" s="135" t="s">
        <v>64</v>
      </c>
      <c r="AV8" s="135" t="s">
        <v>65</v>
      </c>
      <c r="AW8" s="135" t="s">
        <v>66</v>
      </c>
      <c r="AX8" s="135" t="s">
        <v>67</v>
      </c>
      <c r="AY8" s="135" t="s">
        <v>68</v>
      </c>
      <c r="AZ8" s="135" t="s">
        <v>69</v>
      </c>
      <c r="BA8" s="135" t="s">
        <v>70</v>
      </c>
      <c r="BB8" s="135" t="s">
        <v>71</v>
      </c>
      <c r="BC8" s="135" t="s">
        <v>72</v>
      </c>
      <c r="BD8" s="135" t="s">
        <v>73</v>
      </c>
      <c r="BE8" s="135" t="s">
        <v>74</v>
      </c>
      <c r="BF8" s="135" t="s">
        <v>75</v>
      </c>
      <c r="BG8" s="135" t="s">
        <v>76</v>
      </c>
      <c r="BH8" s="135" t="s">
        <v>77</v>
      </c>
      <c r="BI8" s="135" t="s">
        <v>78</v>
      </c>
      <c r="BJ8" s="135" t="s">
        <v>79</v>
      </c>
      <c r="BK8" s="135" t="s">
        <v>80</v>
      </c>
      <c r="BL8" s="135" t="s">
        <v>81</v>
      </c>
      <c r="BM8" s="135" t="s">
        <v>82</v>
      </c>
      <c r="BN8" s="135" t="s">
        <v>83</v>
      </c>
      <c r="BO8" s="135" t="s">
        <v>84</v>
      </c>
      <c r="BP8" s="135" t="s">
        <v>85</v>
      </c>
      <c r="BQ8" s="135" t="s">
        <v>86</v>
      </c>
      <c r="BR8" s="135" t="s">
        <v>87</v>
      </c>
      <c r="BS8" s="135" t="s">
        <v>88</v>
      </c>
      <c r="BT8" s="135" t="s">
        <v>89</v>
      </c>
      <c r="BU8" s="135" t="s">
        <v>90</v>
      </c>
      <c r="BV8" s="135" t="s">
        <v>100</v>
      </c>
      <c r="BW8" s="135" t="s">
        <v>120</v>
      </c>
    </row>
    <row r="9" spans="1:75" s="132" customFormat="1" ht="15" customHeight="1" x14ac:dyDescent="0.2">
      <c r="A9" s="390"/>
      <c r="B9" s="239" t="s">
        <v>348</v>
      </c>
      <c r="C9" s="138"/>
      <c r="D9" s="135" t="s">
        <v>91</v>
      </c>
      <c r="E9" s="135" t="s">
        <v>91</v>
      </c>
      <c r="F9" s="135" t="s">
        <v>91</v>
      </c>
      <c r="G9" s="135" t="s">
        <v>91</v>
      </c>
      <c r="H9" s="135" t="s">
        <v>91</v>
      </c>
      <c r="I9" s="135" t="s">
        <v>91</v>
      </c>
      <c r="J9" s="135" t="s">
        <v>91</v>
      </c>
      <c r="K9" s="135" t="s">
        <v>91</v>
      </c>
      <c r="L9" s="135" t="s">
        <v>91</v>
      </c>
      <c r="M9" s="135" t="s">
        <v>91</v>
      </c>
      <c r="N9" s="135" t="s">
        <v>91</v>
      </c>
      <c r="O9" s="135" t="s">
        <v>91</v>
      </c>
      <c r="P9" s="135" t="s">
        <v>91</v>
      </c>
      <c r="Q9" s="135" t="s">
        <v>91</v>
      </c>
      <c r="R9" s="135" t="s">
        <v>91</v>
      </c>
      <c r="S9" s="135" t="s">
        <v>91</v>
      </c>
      <c r="T9" s="135" t="s">
        <v>91</v>
      </c>
      <c r="U9" s="135" t="s">
        <v>91</v>
      </c>
      <c r="V9" s="135" t="s">
        <v>91</v>
      </c>
      <c r="W9" s="135" t="s">
        <v>91</v>
      </c>
      <c r="X9" s="135" t="s">
        <v>91</v>
      </c>
      <c r="Y9" s="135" t="s">
        <v>91</v>
      </c>
      <c r="Z9" s="135" t="s">
        <v>91</v>
      </c>
      <c r="AA9" s="135" t="s">
        <v>91</v>
      </c>
      <c r="AB9" s="135" t="s">
        <v>91</v>
      </c>
      <c r="AC9" s="135" t="s">
        <v>91</v>
      </c>
      <c r="AD9" s="135" t="s">
        <v>91</v>
      </c>
      <c r="AE9" s="135" t="s">
        <v>91</v>
      </c>
      <c r="AF9" s="135" t="s">
        <v>91</v>
      </c>
      <c r="AG9" s="135" t="s">
        <v>91</v>
      </c>
      <c r="AH9" s="135" t="s">
        <v>91</v>
      </c>
      <c r="AI9" s="135" t="s">
        <v>91</v>
      </c>
      <c r="AJ9" s="135" t="s">
        <v>91</v>
      </c>
      <c r="AK9" s="135" t="s">
        <v>91</v>
      </c>
      <c r="AL9" s="135" t="s">
        <v>91</v>
      </c>
      <c r="AM9" s="135" t="s">
        <v>91</v>
      </c>
      <c r="AN9" s="135" t="s">
        <v>91</v>
      </c>
      <c r="AO9" s="135" t="s">
        <v>91</v>
      </c>
      <c r="AP9" s="135" t="s">
        <v>91</v>
      </c>
      <c r="AQ9" s="135" t="s">
        <v>91</v>
      </c>
      <c r="AR9" s="135" t="s">
        <v>91</v>
      </c>
      <c r="AS9" s="135" t="s">
        <v>91</v>
      </c>
      <c r="AT9" s="135" t="s">
        <v>91</v>
      </c>
      <c r="AU9" s="135" t="s">
        <v>91</v>
      </c>
      <c r="AV9" s="135" t="s">
        <v>91</v>
      </c>
      <c r="AW9" s="135" t="s">
        <v>91</v>
      </c>
      <c r="AX9" s="135" t="s">
        <v>91</v>
      </c>
      <c r="AY9" s="135" t="s">
        <v>91</v>
      </c>
      <c r="AZ9" s="135" t="s">
        <v>91</v>
      </c>
      <c r="BA9" s="135" t="s">
        <v>91</v>
      </c>
      <c r="BB9" s="135" t="s">
        <v>91</v>
      </c>
      <c r="BC9" s="135" t="s">
        <v>91</v>
      </c>
      <c r="BD9" s="135" t="s">
        <v>91</v>
      </c>
      <c r="BE9" s="135" t="s">
        <v>91</v>
      </c>
      <c r="BF9" s="135" t="s">
        <v>91</v>
      </c>
      <c r="BG9" s="135" t="s">
        <v>91</v>
      </c>
      <c r="BH9" s="135" t="s">
        <v>91</v>
      </c>
      <c r="BI9" s="135" t="s">
        <v>91</v>
      </c>
      <c r="BJ9" s="135" t="s">
        <v>91</v>
      </c>
      <c r="BK9" s="135" t="s">
        <v>91</v>
      </c>
      <c r="BL9" s="135" t="s">
        <v>91</v>
      </c>
      <c r="BM9" s="135" t="s">
        <v>91</v>
      </c>
      <c r="BN9" s="135" t="s">
        <v>91</v>
      </c>
      <c r="BO9" s="135" t="s">
        <v>91</v>
      </c>
      <c r="BP9" s="135" t="s">
        <v>91</v>
      </c>
      <c r="BQ9" s="135" t="s">
        <v>91</v>
      </c>
      <c r="BR9" s="135" t="s">
        <v>121</v>
      </c>
      <c r="BS9" s="135" t="s">
        <v>121</v>
      </c>
      <c r="BT9" s="135" t="s">
        <v>121</v>
      </c>
      <c r="BU9" s="135" t="s">
        <v>121</v>
      </c>
      <c r="BV9" s="135" t="s">
        <v>121</v>
      </c>
      <c r="BW9" s="135" t="s">
        <v>121</v>
      </c>
    </row>
    <row r="10" spans="1:75" s="47" customFormat="1" ht="26.1" customHeight="1" x14ac:dyDescent="0.2">
      <c r="A10" s="256"/>
      <c r="B10" s="38" t="s">
        <v>267</v>
      </c>
      <c r="C10" s="38"/>
      <c r="D10" s="143">
        <v>0</v>
      </c>
      <c r="E10" s="143">
        <v>0</v>
      </c>
      <c r="F10" s="143">
        <v>0</v>
      </c>
      <c r="G10" s="143">
        <v>0</v>
      </c>
      <c r="H10" s="143">
        <v>0</v>
      </c>
      <c r="I10" s="143">
        <v>0</v>
      </c>
      <c r="J10" s="143">
        <v>0</v>
      </c>
      <c r="K10" s="143">
        <v>0</v>
      </c>
      <c r="L10" s="143">
        <v>0</v>
      </c>
      <c r="M10" s="143">
        <v>0</v>
      </c>
      <c r="N10" s="143">
        <v>0</v>
      </c>
      <c r="O10" s="143">
        <v>0</v>
      </c>
      <c r="P10" s="143">
        <v>0</v>
      </c>
      <c r="Q10" s="143">
        <v>0</v>
      </c>
      <c r="R10" s="143">
        <v>0</v>
      </c>
      <c r="S10" s="143">
        <v>0</v>
      </c>
      <c r="T10" s="143">
        <v>0</v>
      </c>
      <c r="U10" s="143">
        <v>0</v>
      </c>
      <c r="V10" s="143">
        <v>0</v>
      </c>
      <c r="W10" s="143">
        <v>0</v>
      </c>
      <c r="X10" s="143">
        <v>0</v>
      </c>
      <c r="Y10" s="143">
        <v>0</v>
      </c>
      <c r="Z10" s="143">
        <v>0</v>
      </c>
      <c r="AA10" s="143">
        <v>0</v>
      </c>
      <c r="AB10" s="143">
        <v>0</v>
      </c>
      <c r="AC10" s="143">
        <v>0</v>
      </c>
      <c r="AD10" s="143">
        <v>0</v>
      </c>
      <c r="AE10" s="143">
        <v>0</v>
      </c>
      <c r="AF10" s="143">
        <v>11.079072430575435</v>
      </c>
      <c r="AG10" s="143">
        <v>14.885136837860994</v>
      </c>
      <c r="AH10" s="143">
        <v>18.522257081798756</v>
      </c>
      <c r="AI10" s="143">
        <v>15.875910986398535</v>
      </c>
      <c r="AJ10" s="143">
        <v>16.712068003544587</v>
      </c>
      <c r="AK10" s="143">
        <v>18.277646495767403</v>
      </c>
      <c r="AL10" s="143">
        <v>22.829601815787264</v>
      </c>
      <c r="AM10" s="143">
        <v>27.314665808389659</v>
      </c>
      <c r="AN10" s="143">
        <v>28.405091536081951</v>
      </c>
      <c r="AO10" s="143">
        <v>31.648498756932494</v>
      </c>
      <c r="AP10" s="143">
        <v>243.58033209144014</v>
      </c>
      <c r="AQ10" s="143">
        <v>407.74838886830696</v>
      </c>
      <c r="AR10" s="143">
        <v>360.95669391759327</v>
      </c>
      <c r="AS10" s="143">
        <v>354.59684256432621</v>
      </c>
      <c r="AT10" s="143">
        <v>371.00500516628432</v>
      </c>
      <c r="AU10" s="143">
        <v>479.52839409779665</v>
      </c>
      <c r="AV10" s="143">
        <v>567.26051330031794</v>
      </c>
      <c r="AW10" s="143">
        <v>708.33574757526128</v>
      </c>
      <c r="AX10" s="143">
        <v>834.08232544387909</v>
      </c>
      <c r="AY10" s="143">
        <v>950.63088181928163</v>
      </c>
      <c r="AZ10" s="143">
        <v>1087.8942474178946</v>
      </c>
      <c r="BA10" s="143">
        <v>1082.6670592762569</v>
      </c>
      <c r="BB10" s="143">
        <v>1117.846773573523</v>
      </c>
      <c r="BC10" s="143">
        <v>1180.0656973063039</v>
      </c>
      <c r="BD10" s="143">
        <v>1198.474363276054</v>
      </c>
      <c r="BE10" s="143">
        <v>1268.7700250483294</v>
      </c>
      <c r="BF10" s="143">
        <v>1317.6059969514974</v>
      </c>
      <c r="BG10" s="143">
        <v>1370.0577450166409</v>
      </c>
      <c r="BH10" s="143">
        <v>1381.5825259926726</v>
      </c>
      <c r="BI10" s="143">
        <v>1409.1472769453221</v>
      </c>
      <c r="BJ10" s="143">
        <v>1410.3151295925259</v>
      </c>
      <c r="BK10" s="143">
        <v>1484.6180691225845</v>
      </c>
      <c r="BL10" s="143">
        <v>1542.3062360348893</v>
      </c>
      <c r="BM10" s="143">
        <v>1648.9262735443376</v>
      </c>
      <c r="BN10" s="143">
        <v>1687.3684694100211</v>
      </c>
      <c r="BO10" s="143">
        <v>1827.3596781844776</v>
      </c>
      <c r="BP10" s="143">
        <v>1998.8635350309401</v>
      </c>
      <c r="BQ10" s="143">
        <v>2126.6909258010878</v>
      </c>
      <c r="BR10" s="143">
        <v>2273.4104251495405</v>
      </c>
      <c r="BS10" s="143">
        <v>2390.532038943672</v>
      </c>
      <c r="BT10" s="143">
        <v>2463.1661029748338</v>
      </c>
      <c r="BU10" s="143">
        <v>2548.7357524629424</v>
      </c>
      <c r="BV10" s="143">
        <v>2663.6701523217425</v>
      </c>
      <c r="BW10" s="143">
        <v>2736.6615186616018</v>
      </c>
    </row>
    <row r="11" spans="1:75" s="132" customFormat="1" x14ac:dyDescent="0.2">
      <c r="A11" s="134"/>
      <c r="B11" s="43" t="s">
        <v>269</v>
      </c>
      <c r="C11" s="43"/>
      <c r="D11" s="257">
        <v>0</v>
      </c>
      <c r="E11" s="257">
        <v>0</v>
      </c>
      <c r="F11" s="257">
        <v>0</v>
      </c>
      <c r="G11" s="257">
        <v>0</v>
      </c>
      <c r="H11" s="257">
        <v>0</v>
      </c>
      <c r="I11" s="257">
        <v>0</v>
      </c>
      <c r="J11" s="257">
        <v>0</v>
      </c>
      <c r="K11" s="257">
        <v>0</v>
      </c>
      <c r="L11" s="257">
        <v>0</v>
      </c>
      <c r="M11" s="257">
        <v>0</v>
      </c>
      <c r="N11" s="257">
        <v>0</v>
      </c>
      <c r="O11" s="257">
        <v>0</v>
      </c>
      <c r="P11" s="257">
        <v>0</v>
      </c>
      <c r="Q11" s="257">
        <v>0</v>
      </c>
      <c r="R11" s="257">
        <v>0</v>
      </c>
      <c r="S11" s="257">
        <v>0</v>
      </c>
      <c r="T11" s="257">
        <v>0</v>
      </c>
      <c r="U11" s="257">
        <v>0</v>
      </c>
      <c r="V11" s="257">
        <v>0</v>
      </c>
      <c r="W11" s="257">
        <v>0</v>
      </c>
      <c r="X11" s="257">
        <v>0</v>
      </c>
      <c r="Y11" s="257">
        <v>0</v>
      </c>
      <c r="Z11" s="257">
        <v>0</v>
      </c>
      <c r="AA11" s="257">
        <v>0</v>
      </c>
      <c r="AB11" s="257">
        <v>0</v>
      </c>
      <c r="AC11" s="257">
        <v>0</v>
      </c>
      <c r="AD11" s="257">
        <v>0</v>
      </c>
      <c r="AE11" s="257">
        <v>0</v>
      </c>
      <c r="AF11" s="257" t="s">
        <v>407</v>
      </c>
      <c r="AG11" s="257" t="s">
        <v>407</v>
      </c>
      <c r="AH11" s="257">
        <v>18.522257081798756</v>
      </c>
      <c r="AI11" s="257">
        <v>15.875910986398535</v>
      </c>
      <c r="AJ11" s="257">
        <v>16.712068003544587</v>
      </c>
      <c r="AK11" s="257">
        <v>18.277646495767403</v>
      </c>
      <c r="AL11" s="257">
        <v>22.829601815787264</v>
      </c>
      <c r="AM11" s="257">
        <v>27.314665808389659</v>
      </c>
      <c r="AN11" s="257">
        <v>28.405091536081951</v>
      </c>
      <c r="AO11" s="257">
        <v>31.648498756932494</v>
      </c>
      <c r="AP11" s="257">
        <v>243.58033209144014</v>
      </c>
      <c r="AQ11" s="257">
        <v>407.74838886830696</v>
      </c>
      <c r="AR11" s="257">
        <v>360.95669391759327</v>
      </c>
      <c r="AS11" s="257">
        <v>354.59684256432621</v>
      </c>
      <c r="AT11" s="257">
        <v>371.00500516628432</v>
      </c>
      <c r="AU11" s="257">
        <v>454.80006994345206</v>
      </c>
      <c r="AV11" s="257">
        <v>538.80093259346791</v>
      </c>
      <c r="AW11" s="257">
        <v>673.03184333861429</v>
      </c>
      <c r="AX11" s="257">
        <v>792.44431262240062</v>
      </c>
      <c r="AY11" s="257">
        <v>902.64978843341657</v>
      </c>
      <c r="AZ11" s="257">
        <v>1033.8892107233435</v>
      </c>
      <c r="BA11" s="257">
        <v>1029.4041341858622</v>
      </c>
      <c r="BB11" s="257">
        <v>1062.9623161677687</v>
      </c>
      <c r="BC11" s="257">
        <v>1125.811859898022</v>
      </c>
      <c r="BD11" s="257">
        <v>1119.2872851088505</v>
      </c>
      <c r="BE11" s="257">
        <v>1185.3681449781575</v>
      </c>
      <c r="BF11" s="257">
        <v>1256.8275813911073</v>
      </c>
      <c r="BG11" s="257">
        <v>1322.9965413016473</v>
      </c>
      <c r="BH11" s="257">
        <v>1333.16339934647</v>
      </c>
      <c r="BI11" s="257">
        <v>1365.4640188016353</v>
      </c>
      <c r="BJ11" s="257">
        <v>1363.4808037076789</v>
      </c>
      <c r="BK11" s="257">
        <v>1433.2452713809735</v>
      </c>
      <c r="BL11" s="257">
        <v>1489.4432218123288</v>
      </c>
      <c r="BM11" s="257">
        <v>1595.1991984337885</v>
      </c>
      <c r="BN11" s="257">
        <v>1638.3346507733304</v>
      </c>
      <c r="BO11" s="257">
        <v>1783.5387366376758</v>
      </c>
      <c r="BP11" s="257">
        <v>1952.1944216326492</v>
      </c>
      <c r="BQ11" s="257">
        <v>2079.3745268593029</v>
      </c>
      <c r="BR11" s="257">
        <v>2228.7804253391282</v>
      </c>
      <c r="BS11" s="257">
        <v>2345.8190810483784</v>
      </c>
      <c r="BT11" s="257">
        <v>2419.4180839661876</v>
      </c>
      <c r="BU11" s="257">
        <v>2505.9672745635157</v>
      </c>
      <c r="BV11" s="257">
        <v>2626.8191353942748</v>
      </c>
      <c r="BW11" s="257">
        <v>2708.8645352459489</v>
      </c>
    </row>
    <row r="12" spans="1:75" s="132" customFormat="1" x14ac:dyDescent="0.2">
      <c r="A12" s="134"/>
      <c r="B12" s="43" t="s">
        <v>268</v>
      </c>
      <c r="C12" s="43"/>
      <c r="D12" s="257">
        <v>0</v>
      </c>
      <c r="E12" s="257">
        <v>0</v>
      </c>
      <c r="F12" s="257">
        <v>0</v>
      </c>
      <c r="G12" s="257">
        <v>0</v>
      </c>
      <c r="H12" s="257">
        <v>0</v>
      </c>
      <c r="I12" s="257">
        <v>0</v>
      </c>
      <c r="J12" s="257">
        <v>0</v>
      </c>
      <c r="K12" s="257">
        <v>0</v>
      </c>
      <c r="L12" s="257">
        <v>0</v>
      </c>
      <c r="M12" s="257">
        <v>0</v>
      </c>
      <c r="N12" s="257">
        <v>0</v>
      </c>
      <c r="O12" s="257">
        <v>0</v>
      </c>
      <c r="P12" s="257">
        <v>0</v>
      </c>
      <c r="Q12" s="257">
        <v>0</v>
      </c>
      <c r="R12" s="257">
        <v>0</v>
      </c>
      <c r="S12" s="257">
        <v>0</v>
      </c>
      <c r="T12" s="257">
        <v>0</v>
      </c>
      <c r="U12" s="257">
        <v>0</v>
      </c>
      <c r="V12" s="257">
        <v>0</v>
      </c>
      <c r="W12" s="257">
        <v>0</v>
      </c>
      <c r="X12" s="257">
        <v>0</v>
      </c>
      <c r="Y12" s="257">
        <v>0</v>
      </c>
      <c r="Z12" s="257">
        <v>0</v>
      </c>
      <c r="AA12" s="257">
        <v>0</v>
      </c>
      <c r="AB12" s="257">
        <v>0</v>
      </c>
      <c r="AC12" s="257">
        <v>0</v>
      </c>
      <c r="AD12" s="257">
        <v>0</v>
      </c>
      <c r="AE12" s="257">
        <v>0</v>
      </c>
      <c r="AF12" s="257" t="s">
        <v>407</v>
      </c>
      <c r="AG12" s="257" t="s">
        <v>407</v>
      </c>
      <c r="AH12" s="257">
        <v>0</v>
      </c>
      <c r="AI12" s="257">
        <v>0</v>
      </c>
      <c r="AJ12" s="257">
        <v>0</v>
      </c>
      <c r="AK12" s="257">
        <v>0</v>
      </c>
      <c r="AL12" s="257">
        <v>0</v>
      </c>
      <c r="AM12" s="257">
        <v>0</v>
      </c>
      <c r="AN12" s="257">
        <v>0</v>
      </c>
      <c r="AO12" s="257">
        <v>0</v>
      </c>
      <c r="AP12" s="257">
        <v>0</v>
      </c>
      <c r="AQ12" s="257">
        <v>0</v>
      </c>
      <c r="AR12" s="257">
        <v>0</v>
      </c>
      <c r="AS12" s="257">
        <v>0</v>
      </c>
      <c r="AT12" s="257">
        <v>0</v>
      </c>
      <c r="AU12" s="257">
        <v>24.728324154344609</v>
      </c>
      <c r="AV12" s="257">
        <v>28.459580706850051</v>
      </c>
      <c r="AW12" s="257">
        <v>35.303904236647043</v>
      </c>
      <c r="AX12" s="257">
        <v>41.638012821478505</v>
      </c>
      <c r="AY12" s="257">
        <v>47.981093385865059</v>
      </c>
      <c r="AZ12" s="257">
        <v>54.005036694551322</v>
      </c>
      <c r="BA12" s="257">
        <v>53.26292509039466</v>
      </c>
      <c r="BB12" s="257">
        <v>54.884457405754361</v>
      </c>
      <c r="BC12" s="257">
        <v>54.253837408281896</v>
      </c>
      <c r="BD12" s="257">
        <v>79.187078167203367</v>
      </c>
      <c r="BE12" s="257">
        <v>83.401880070171956</v>
      </c>
      <c r="BF12" s="257">
        <v>60.778415560390314</v>
      </c>
      <c r="BG12" s="257">
        <v>47.061203714993447</v>
      </c>
      <c r="BH12" s="257">
        <v>48.419126646202599</v>
      </c>
      <c r="BI12" s="257">
        <v>43.683258143686665</v>
      </c>
      <c r="BJ12" s="257">
        <v>46.834325884846834</v>
      </c>
      <c r="BK12" s="257">
        <v>51.372797741611116</v>
      </c>
      <c r="BL12" s="257">
        <v>52.863014222560153</v>
      </c>
      <c r="BM12" s="257">
        <v>53.727075110549102</v>
      </c>
      <c r="BN12" s="257">
        <v>49.033818636690505</v>
      </c>
      <c r="BO12" s="257">
        <v>43.82094154680177</v>
      </c>
      <c r="BP12" s="257">
        <v>46.669113398290762</v>
      </c>
      <c r="BQ12" s="257">
        <v>47.316398941784783</v>
      </c>
      <c r="BR12" s="257">
        <v>44.629999810412166</v>
      </c>
      <c r="BS12" s="257">
        <v>44.712957895293997</v>
      </c>
      <c r="BT12" s="257">
        <v>43.748019008646381</v>
      </c>
      <c r="BU12" s="257">
        <v>42.768477899426863</v>
      </c>
      <c r="BV12" s="257">
        <v>36.85101692746759</v>
      </c>
      <c r="BW12" s="257">
        <v>27.796983415652765</v>
      </c>
    </row>
    <row r="13" spans="1:75" s="132" customFormat="1" ht="25.5" customHeight="1" thickBot="1" x14ac:dyDescent="0.25">
      <c r="B13" s="155" t="s">
        <v>413</v>
      </c>
      <c r="C13" s="155"/>
      <c r="D13" s="152">
        <v>0</v>
      </c>
      <c r="E13" s="152">
        <v>0</v>
      </c>
      <c r="F13" s="152">
        <v>0</v>
      </c>
      <c r="G13" s="152">
        <v>0</v>
      </c>
      <c r="H13" s="152">
        <v>0</v>
      </c>
      <c r="I13" s="152">
        <v>0</v>
      </c>
      <c r="J13" s="152">
        <v>0</v>
      </c>
      <c r="K13" s="152">
        <v>0</v>
      </c>
      <c r="L13" s="152">
        <v>0</v>
      </c>
      <c r="M13" s="152">
        <v>0</v>
      </c>
      <c r="N13" s="152">
        <v>0</v>
      </c>
      <c r="O13" s="152">
        <v>0</v>
      </c>
      <c r="P13" s="152">
        <v>0</v>
      </c>
      <c r="Q13" s="152">
        <v>0</v>
      </c>
      <c r="R13" s="152">
        <v>0</v>
      </c>
      <c r="S13" s="152">
        <v>0</v>
      </c>
      <c r="T13" s="152">
        <v>0</v>
      </c>
      <c r="U13" s="152">
        <v>0</v>
      </c>
      <c r="V13" s="152">
        <v>0</v>
      </c>
      <c r="W13" s="152">
        <v>0</v>
      </c>
      <c r="X13" s="152">
        <v>0</v>
      </c>
      <c r="Y13" s="152">
        <v>0</v>
      </c>
      <c r="Z13" s="152">
        <v>0</v>
      </c>
      <c r="AA13" s="152">
        <v>0</v>
      </c>
      <c r="AB13" s="152">
        <v>0</v>
      </c>
      <c r="AC13" s="152">
        <v>0</v>
      </c>
      <c r="AD13" s="152">
        <v>0</v>
      </c>
      <c r="AE13" s="152">
        <v>0</v>
      </c>
      <c r="AF13" s="152" t="s">
        <v>407</v>
      </c>
      <c r="AG13" s="152" t="s">
        <v>407</v>
      </c>
      <c r="AH13" s="152" t="s">
        <v>407</v>
      </c>
      <c r="AI13" s="152" t="s">
        <v>407</v>
      </c>
      <c r="AJ13" s="152" t="s">
        <v>407</v>
      </c>
      <c r="AK13" s="152" t="s">
        <v>407</v>
      </c>
      <c r="AL13" s="152" t="s">
        <v>407</v>
      </c>
      <c r="AM13" s="152" t="s">
        <v>407</v>
      </c>
      <c r="AN13" s="152" t="s">
        <v>407</v>
      </c>
      <c r="AO13" s="152" t="s">
        <v>407</v>
      </c>
      <c r="AP13" s="152" t="s">
        <v>407</v>
      </c>
      <c r="AQ13" s="152" t="s">
        <v>407</v>
      </c>
      <c r="AR13" s="152" t="s">
        <v>407</v>
      </c>
      <c r="AS13" s="152" t="s">
        <v>407</v>
      </c>
      <c r="AT13" s="152" t="s">
        <v>407</v>
      </c>
      <c r="AU13" s="152" t="s">
        <v>407</v>
      </c>
      <c r="AV13" s="152" t="s">
        <v>407</v>
      </c>
      <c r="AW13" s="152" t="s">
        <v>407</v>
      </c>
      <c r="AX13" s="152" t="s">
        <v>407</v>
      </c>
      <c r="AY13" s="152" t="s">
        <v>407</v>
      </c>
      <c r="AZ13" s="152" t="s">
        <v>407</v>
      </c>
      <c r="BA13" s="152" t="s">
        <v>407</v>
      </c>
      <c r="BB13" s="152" t="s">
        <v>407</v>
      </c>
      <c r="BC13" s="152" t="s">
        <v>407</v>
      </c>
      <c r="BD13" s="152" t="s">
        <v>407</v>
      </c>
      <c r="BE13" s="152" t="s">
        <v>407</v>
      </c>
      <c r="BF13" s="152">
        <v>0</v>
      </c>
      <c r="BG13" s="152">
        <v>0</v>
      </c>
      <c r="BH13" s="152">
        <v>0</v>
      </c>
      <c r="BI13" s="152">
        <v>0</v>
      </c>
      <c r="BJ13" s="152">
        <v>0</v>
      </c>
      <c r="BK13" s="152">
        <v>0</v>
      </c>
      <c r="BL13" s="152">
        <v>0</v>
      </c>
      <c r="BM13" s="152">
        <v>0</v>
      </c>
      <c r="BN13" s="152">
        <v>0.49481673264705295</v>
      </c>
      <c r="BO13" s="152">
        <v>0.64945378895566941</v>
      </c>
      <c r="BP13" s="152">
        <v>0.85110584356574603</v>
      </c>
      <c r="BQ13" s="152">
        <v>1.0185295442886051</v>
      </c>
      <c r="BR13" s="152">
        <v>1.4501972531917338</v>
      </c>
      <c r="BS13" s="152">
        <v>1.5249085506920346</v>
      </c>
      <c r="BT13" s="152">
        <v>1.5712414604829337</v>
      </c>
      <c r="BU13" s="152">
        <v>1.6258259161850193</v>
      </c>
      <c r="BV13" s="152">
        <v>1.6991420007461731</v>
      </c>
      <c r="BW13" s="152">
        <v>1.7457028319105732</v>
      </c>
    </row>
    <row r="14" spans="1:75" s="132" customFormat="1" ht="26.1" customHeight="1" x14ac:dyDescent="0.2">
      <c r="A14" s="258"/>
      <c r="B14" s="38" t="s">
        <v>414</v>
      </c>
      <c r="C14" s="144"/>
      <c r="D14" s="135" t="s">
        <v>21</v>
      </c>
      <c r="E14" s="135" t="s">
        <v>22</v>
      </c>
      <c r="F14" s="135" t="s">
        <v>23</v>
      </c>
      <c r="G14" s="135" t="s">
        <v>24</v>
      </c>
      <c r="H14" s="135" t="s">
        <v>25</v>
      </c>
      <c r="I14" s="135" t="s">
        <v>26</v>
      </c>
      <c r="J14" s="135" t="s">
        <v>27</v>
      </c>
      <c r="K14" s="135" t="s">
        <v>28</v>
      </c>
      <c r="L14" s="135" t="s">
        <v>29</v>
      </c>
      <c r="M14" s="135" t="s">
        <v>30</v>
      </c>
      <c r="N14" s="135" t="s">
        <v>31</v>
      </c>
      <c r="O14" s="135" t="s">
        <v>32</v>
      </c>
      <c r="P14" s="135" t="s">
        <v>33</v>
      </c>
      <c r="Q14" s="135" t="s">
        <v>34</v>
      </c>
      <c r="R14" s="135" t="s">
        <v>35</v>
      </c>
      <c r="S14" s="135" t="s">
        <v>36</v>
      </c>
      <c r="T14" s="135" t="s">
        <v>37</v>
      </c>
      <c r="U14" s="135" t="s">
        <v>38</v>
      </c>
      <c r="V14" s="135" t="s">
        <v>39</v>
      </c>
      <c r="W14" s="135" t="s">
        <v>40</v>
      </c>
      <c r="X14" s="135" t="s">
        <v>41</v>
      </c>
      <c r="Y14" s="135" t="s">
        <v>42</v>
      </c>
      <c r="Z14" s="135" t="s">
        <v>43</v>
      </c>
      <c r="AA14" s="135" t="s">
        <v>44</v>
      </c>
      <c r="AB14" s="135" t="s">
        <v>45</v>
      </c>
      <c r="AC14" s="135" t="s">
        <v>46</v>
      </c>
      <c r="AD14" s="135" t="s">
        <v>47</v>
      </c>
      <c r="AE14" s="135" t="s">
        <v>48</v>
      </c>
      <c r="AF14" s="135" t="s">
        <v>49</v>
      </c>
      <c r="AG14" s="135" t="s">
        <v>50</v>
      </c>
      <c r="AH14" s="135" t="s">
        <v>51</v>
      </c>
      <c r="AI14" s="135" t="s">
        <v>52</v>
      </c>
      <c r="AJ14" s="135" t="s">
        <v>53</v>
      </c>
      <c r="AK14" s="135" t="s">
        <v>54</v>
      </c>
      <c r="AL14" s="135" t="s">
        <v>55</v>
      </c>
      <c r="AM14" s="135" t="s">
        <v>56</v>
      </c>
      <c r="AN14" s="135" t="s">
        <v>57</v>
      </c>
      <c r="AO14" s="135" t="s">
        <v>58</v>
      </c>
      <c r="AP14" s="135" t="s">
        <v>59</v>
      </c>
      <c r="AQ14" s="135" t="s">
        <v>60</v>
      </c>
      <c r="AR14" s="135" t="s">
        <v>61</v>
      </c>
      <c r="AS14" s="135" t="s">
        <v>62</v>
      </c>
      <c r="AT14" s="135" t="s">
        <v>63</v>
      </c>
      <c r="AU14" s="135" t="s">
        <v>64</v>
      </c>
      <c r="AV14" s="135" t="s">
        <v>65</v>
      </c>
      <c r="AW14" s="135" t="s">
        <v>66</v>
      </c>
      <c r="AX14" s="135" t="s">
        <v>67</v>
      </c>
      <c r="AY14" s="135" t="s">
        <v>68</v>
      </c>
      <c r="AZ14" s="135" t="s">
        <v>69</v>
      </c>
      <c r="BA14" s="135" t="s">
        <v>70</v>
      </c>
      <c r="BB14" s="135" t="s">
        <v>71</v>
      </c>
      <c r="BC14" s="135" t="s">
        <v>72</v>
      </c>
      <c r="BD14" s="135" t="s">
        <v>73</v>
      </c>
      <c r="BE14" s="135" t="s">
        <v>74</v>
      </c>
      <c r="BF14" s="135" t="s">
        <v>75</v>
      </c>
      <c r="BG14" s="135" t="s">
        <v>76</v>
      </c>
      <c r="BH14" s="135" t="s">
        <v>77</v>
      </c>
      <c r="BI14" s="135" t="s">
        <v>78</v>
      </c>
      <c r="BJ14" s="135" t="s">
        <v>79</v>
      </c>
      <c r="BK14" s="135" t="s">
        <v>80</v>
      </c>
      <c r="BL14" s="135" t="s">
        <v>81</v>
      </c>
      <c r="BM14" s="135" t="s">
        <v>82</v>
      </c>
      <c r="BN14" s="135" t="s">
        <v>83</v>
      </c>
      <c r="BO14" s="135" t="s">
        <v>84</v>
      </c>
      <c r="BP14" s="135" t="s">
        <v>85</v>
      </c>
      <c r="BQ14" s="135" t="s">
        <v>86</v>
      </c>
      <c r="BR14" s="135" t="s">
        <v>87</v>
      </c>
      <c r="BS14" s="135" t="s">
        <v>88</v>
      </c>
      <c r="BT14" s="135" t="s">
        <v>89</v>
      </c>
      <c r="BU14" s="136" t="s">
        <v>90</v>
      </c>
      <c r="BV14" s="136" t="s">
        <v>100</v>
      </c>
      <c r="BW14" s="136" t="s">
        <v>120</v>
      </c>
    </row>
    <row r="15" spans="1:75" s="47" customFormat="1" ht="26.1" customHeight="1" x14ac:dyDescent="0.2">
      <c r="A15" s="256"/>
      <c r="B15" s="38" t="s">
        <v>267</v>
      </c>
      <c r="C15" s="141"/>
      <c r="D15" s="143">
        <v>0</v>
      </c>
      <c r="E15" s="143">
        <v>0</v>
      </c>
      <c r="F15" s="143">
        <v>0</v>
      </c>
      <c r="G15" s="143">
        <v>0</v>
      </c>
      <c r="H15" s="143">
        <v>0</v>
      </c>
      <c r="I15" s="143">
        <v>0</v>
      </c>
      <c r="J15" s="143">
        <v>0</v>
      </c>
      <c r="K15" s="143">
        <v>0</v>
      </c>
      <c r="L15" s="143">
        <v>0</v>
      </c>
      <c r="M15" s="143">
        <v>0</v>
      </c>
      <c r="N15" s="143">
        <v>0</v>
      </c>
      <c r="O15" s="143">
        <v>0</v>
      </c>
      <c r="P15" s="143">
        <v>0</v>
      </c>
      <c r="Q15" s="143">
        <v>0</v>
      </c>
      <c r="R15" s="143">
        <v>0</v>
      </c>
      <c r="S15" s="143">
        <v>0</v>
      </c>
      <c r="T15" s="143">
        <v>0</v>
      </c>
      <c r="U15" s="143">
        <v>0</v>
      </c>
      <c r="V15" s="143">
        <v>0</v>
      </c>
      <c r="W15" s="143">
        <v>0</v>
      </c>
      <c r="X15" s="143">
        <v>0</v>
      </c>
      <c r="Y15" s="143">
        <v>0</v>
      </c>
      <c r="Z15" s="143">
        <v>0</v>
      </c>
      <c r="AA15" s="143">
        <v>0</v>
      </c>
      <c r="AB15" s="143">
        <v>0</v>
      </c>
      <c r="AC15" s="143">
        <v>0</v>
      </c>
      <c r="AD15" s="143">
        <v>0</v>
      </c>
      <c r="AE15" s="143">
        <v>0</v>
      </c>
      <c r="AF15" s="143">
        <v>0</v>
      </c>
      <c r="AG15" s="143">
        <v>0</v>
      </c>
      <c r="AH15" s="143">
        <v>0</v>
      </c>
      <c r="AI15" s="143">
        <v>0</v>
      </c>
      <c r="AJ15" s="143">
        <v>0</v>
      </c>
      <c r="AK15" s="143">
        <v>0</v>
      </c>
      <c r="AL15" s="143">
        <v>0</v>
      </c>
      <c r="AM15" s="143">
        <v>0</v>
      </c>
      <c r="AN15" s="143">
        <v>0</v>
      </c>
      <c r="AO15" s="143">
        <v>0</v>
      </c>
      <c r="AP15" s="143">
        <v>0</v>
      </c>
      <c r="AQ15" s="143">
        <v>0</v>
      </c>
      <c r="AR15" s="143">
        <v>0</v>
      </c>
      <c r="AS15" s="143">
        <v>0</v>
      </c>
      <c r="AT15" s="143">
        <v>0</v>
      </c>
      <c r="AU15" s="143">
        <v>0</v>
      </c>
      <c r="AV15" s="143">
        <v>0</v>
      </c>
      <c r="AW15" s="143">
        <v>0</v>
      </c>
      <c r="AX15" s="143">
        <v>0</v>
      </c>
      <c r="AY15" s="143">
        <v>0</v>
      </c>
      <c r="AZ15" s="143">
        <v>0</v>
      </c>
      <c r="BA15" s="143">
        <v>0</v>
      </c>
      <c r="BB15" s="143">
        <v>0</v>
      </c>
      <c r="BC15" s="143">
        <v>448</v>
      </c>
      <c r="BD15" s="143">
        <v>459</v>
      </c>
      <c r="BE15" s="143">
        <v>493</v>
      </c>
      <c r="BF15" s="143">
        <v>541</v>
      </c>
      <c r="BG15" s="143">
        <v>632</v>
      </c>
      <c r="BH15" s="143">
        <v>702</v>
      </c>
      <c r="BI15" s="143">
        <v>754</v>
      </c>
      <c r="BJ15" s="143">
        <v>803</v>
      </c>
      <c r="BK15" s="143">
        <v>852</v>
      </c>
      <c r="BL15" s="143">
        <v>907</v>
      </c>
      <c r="BM15" s="143">
        <v>961</v>
      </c>
      <c r="BN15" s="143">
        <v>1004</v>
      </c>
      <c r="BO15" s="143">
        <v>1032</v>
      </c>
      <c r="BP15" s="143">
        <v>1056</v>
      </c>
      <c r="BQ15" s="143">
        <v>1071</v>
      </c>
      <c r="BR15" s="143">
        <v>1151</v>
      </c>
      <c r="BS15" s="143">
        <v>1196</v>
      </c>
      <c r="BT15" s="143">
        <v>1235</v>
      </c>
      <c r="BU15" s="143">
        <v>1265</v>
      </c>
      <c r="BV15" s="143">
        <v>1291</v>
      </c>
      <c r="BW15" s="143">
        <v>1307</v>
      </c>
    </row>
    <row r="16" spans="1:75" s="47" customFormat="1" x14ac:dyDescent="0.2">
      <c r="A16" s="256"/>
      <c r="B16" s="43" t="s">
        <v>377</v>
      </c>
      <c r="C16" s="141"/>
      <c r="D16" s="257">
        <v>0</v>
      </c>
      <c r="E16" s="257">
        <v>0</v>
      </c>
      <c r="F16" s="257">
        <v>0</v>
      </c>
      <c r="G16" s="257">
        <v>0</v>
      </c>
      <c r="H16" s="257">
        <v>0</v>
      </c>
      <c r="I16" s="257">
        <v>0</v>
      </c>
      <c r="J16" s="257">
        <v>0</v>
      </c>
      <c r="K16" s="257">
        <v>0</v>
      </c>
      <c r="L16" s="257">
        <v>0</v>
      </c>
      <c r="M16" s="257">
        <v>0</v>
      </c>
      <c r="N16" s="257">
        <v>0</v>
      </c>
      <c r="O16" s="257">
        <v>0</v>
      </c>
      <c r="P16" s="257">
        <v>0</v>
      </c>
      <c r="Q16" s="257">
        <v>0</v>
      </c>
      <c r="R16" s="257">
        <v>0</v>
      </c>
      <c r="S16" s="257">
        <v>0</v>
      </c>
      <c r="T16" s="257">
        <v>0</v>
      </c>
      <c r="U16" s="257">
        <v>0</v>
      </c>
      <c r="V16" s="257">
        <v>0</v>
      </c>
      <c r="W16" s="257">
        <v>0</v>
      </c>
      <c r="X16" s="257">
        <v>0</v>
      </c>
      <c r="Y16" s="257">
        <v>0</v>
      </c>
      <c r="Z16" s="257">
        <v>0</v>
      </c>
      <c r="AA16" s="257">
        <v>0</v>
      </c>
      <c r="AB16" s="257">
        <v>0</v>
      </c>
      <c r="AC16" s="257">
        <v>0</v>
      </c>
      <c r="AD16" s="257">
        <v>0</v>
      </c>
      <c r="AE16" s="257">
        <v>0</v>
      </c>
      <c r="AF16" s="257">
        <v>0</v>
      </c>
      <c r="AG16" s="257">
        <v>0</v>
      </c>
      <c r="AH16" s="257">
        <v>6</v>
      </c>
      <c r="AI16" s="257">
        <v>6</v>
      </c>
      <c r="AJ16" s="257">
        <v>7</v>
      </c>
      <c r="AK16" s="257">
        <v>7</v>
      </c>
      <c r="AL16" s="257">
        <v>8</v>
      </c>
      <c r="AM16" s="257">
        <v>9</v>
      </c>
      <c r="AN16" s="257">
        <v>10</v>
      </c>
      <c r="AO16" s="257">
        <v>10</v>
      </c>
      <c r="AP16" s="257">
        <v>33</v>
      </c>
      <c r="AQ16" s="257">
        <v>76</v>
      </c>
      <c r="AR16" s="257">
        <v>104</v>
      </c>
      <c r="AS16" s="257">
        <v>118</v>
      </c>
      <c r="AT16" s="257">
        <v>130</v>
      </c>
      <c r="AU16" s="257">
        <v>152</v>
      </c>
      <c r="AV16" s="257">
        <v>182</v>
      </c>
      <c r="AW16" s="257">
        <v>220</v>
      </c>
      <c r="AX16" s="257">
        <v>263</v>
      </c>
      <c r="AY16" s="257">
        <v>326</v>
      </c>
      <c r="AZ16" s="257">
        <v>343</v>
      </c>
      <c r="BA16" s="257">
        <v>367</v>
      </c>
      <c r="BB16" s="257">
        <v>373</v>
      </c>
      <c r="BC16" s="257">
        <v>378</v>
      </c>
      <c r="BD16" s="257">
        <v>384</v>
      </c>
      <c r="BE16" s="257">
        <v>386</v>
      </c>
      <c r="BF16" s="257">
        <v>395</v>
      </c>
      <c r="BG16" s="257">
        <v>406</v>
      </c>
      <c r="BH16" s="257">
        <v>429</v>
      </c>
      <c r="BI16" s="257">
        <v>446</v>
      </c>
      <c r="BJ16" s="257">
        <v>458</v>
      </c>
      <c r="BK16" s="257">
        <v>471</v>
      </c>
      <c r="BL16" s="257">
        <v>492</v>
      </c>
      <c r="BM16" s="257">
        <v>521</v>
      </c>
      <c r="BN16" s="257">
        <v>553</v>
      </c>
      <c r="BO16" s="257">
        <v>584</v>
      </c>
      <c r="BP16" s="257">
        <v>618</v>
      </c>
      <c r="BQ16" s="257">
        <v>653</v>
      </c>
      <c r="BR16" s="257">
        <v>688</v>
      </c>
      <c r="BS16" s="257">
        <v>733</v>
      </c>
      <c r="BT16" s="257">
        <v>765</v>
      </c>
      <c r="BU16" s="257">
        <v>792</v>
      </c>
      <c r="BV16" s="257">
        <v>820</v>
      </c>
      <c r="BW16" s="257">
        <v>842</v>
      </c>
    </row>
    <row r="17" spans="1:75" s="132" customFormat="1" ht="15" customHeight="1" x14ac:dyDescent="0.2">
      <c r="A17" s="134"/>
      <c r="B17" s="48" t="s">
        <v>269</v>
      </c>
      <c r="C17" s="134"/>
      <c r="D17" s="257">
        <v>0</v>
      </c>
      <c r="E17" s="257">
        <v>0</v>
      </c>
      <c r="F17" s="257">
        <v>0</v>
      </c>
      <c r="G17" s="257">
        <v>0</v>
      </c>
      <c r="H17" s="257">
        <v>0</v>
      </c>
      <c r="I17" s="257">
        <v>0</v>
      </c>
      <c r="J17" s="257">
        <v>0</v>
      </c>
      <c r="K17" s="257">
        <v>0</v>
      </c>
      <c r="L17" s="257">
        <v>0</v>
      </c>
      <c r="M17" s="257">
        <v>0</v>
      </c>
      <c r="N17" s="257">
        <v>0</v>
      </c>
      <c r="O17" s="257">
        <v>0</v>
      </c>
      <c r="P17" s="257">
        <v>0</v>
      </c>
      <c r="Q17" s="257">
        <v>0</v>
      </c>
      <c r="R17" s="257">
        <v>0</v>
      </c>
      <c r="S17" s="257">
        <v>0</v>
      </c>
      <c r="T17" s="257">
        <v>0</v>
      </c>
      <c r="U17" s="257">
        <v>0</v>
      </c>
      <c r="V17" s="257">
        <v>0</v>
      </c>
      <c r="W17" s="257">
        <v>0</v>
      </c>
      <c r="X17" s="257">
        <v>0</v>
      </c>
      <c r="Y17" s="257">
        <v>0</v>
      </c>
      <c r="Z17" s="257">
        <v>0</v>
      </c>
      <c r="AA17" s="257">
        <v>0</v>
      </c>
      <c r="AB17" s="257">
        <v>0</v>
      </c>
      <c r="AC17" s="257">
        <v>0</v>
      </c>
      <c r="AD17" s="257">
        <v>0</v>
      </c>
      <c r="AE17" s="257">
        <v>0</v>
      </c>
      <c r="AF17" s="257">
        <v>0</v>
      </c>
      <c r="AG17" s="257">
        <v>0</v>
      </c>
      <c r="AH17" s="257">
        <v>0</v>
      </c>
      <c r="AI17" s="257">
        <v>0</v>
      </c>
      <c r="AJ17" s="257">
        <v>0</v>
      </c>
      <c r="AK17" s="257">
        <v>0</v>
      </c>
      <c r="AL17" s="257">
        <v>0</v>
      </c>
      <c r="AM17" s="257">
        <v>0</v>
      </c>
      <c r="AN17" s="257">
        <v>0</v>
      </c>
      <c r="AO17" s="257">
        <v>0</v>
      </c>
      <c r="AP17" s="257">
        <v>0</v>
      </c>
      <c r="AQ17" s="257">
        <v>0</v>
      </c>
      <c r="AR17" s="257">
        <v>0</v>
      </c>
      <c r="AS17" s="257">
        <v>0</v>
      </c>
      <c r="AT17" s="257">
        <v>0</v>
      </c>
      <c r="AU17" s="257">
        <v>0</v>
      </c>
      <c r="AV17" s="257">
        <v>0</v>
      </c>
      <c r="AW17" s="257">
        <v>0</v>
      </c>
      <c r="AX17" s="257">
        <v>0</v>
      </c>
      <c r="AY17" s="257">
        <v>0</v>
      </c>
      <c r="AZ17" s="257">
        <v>0</v>
      </c>
      <c r="BA17" s="257">
        <v>0</v>
      </c>
      <c r="BB17" s="257">
        <v>0</v>
      </c>
      <c r="BC17" s="257">
        <v>0</v>
      </c>
      <c r="BD17" s="257">
        <v>0</v>
      </c>
      <c r="BE17" s="257">
        <v>0</v>
      </c>
      <c r="BF17" s="257">
        <v>0</v>
      </c>
      <c r="BG17" s="257">
        <v>386</v>
      </c>
      <c r="BH17" s="257">
        <v>407</v>
      </c>
      <c r="BI17" s="257">
        <v>422</v>
      </c>
      <c r="BJ17" s="257">
        <v>432</v>
      </c>
      <c r="BK17" s="257">
        <v>442</v>
      </c>
      <c r="BL17" s="257">
        <v>462</v>
      </c>
      <c r="BM17" s="257">
        <v>491</v>
      </c>
      <c r="BN17" s="257">
        <v>523</v>
      </c>
      <c r="BO17" s="257">
        <v>558</v>
      </c>
      <c r="BP17" s="257">
        <v>595</v>
      </c>
      <c r="BQ17" s="257">
        <v>633</v>
      </c>
      <c r="BR17" s="257">
        <v>665</v>
      </c>
      <c r="BS17" s="257">
        <v>709</v>
      </c>
      <c r="BT17" s="257">
        <v>743</v>
      </c>
      <c r="BU17" s="257">
        <v>769</v>
      </c>
      <c r="BV17" s="257">
        <v>801</v>
      </c>
      <c r="BW17" s="257">
        <v>823</v>
      </c>
    </row>
    <row r="18" spans="1:75" s="132" customFormat="1" x14ac:dyDescent="0.2">
      <c r="A18" s="134"/>
      <c r="B18" s="48" t="s">
        <v>268</v>
      </c>
      <c r="C18" s="134"/>
      <c r="D18" s="257">
        <v>0</v>
      </c>
      <c r="E18" s="257">
        <v>0</v>
      </c>
      <c r="F18" s="257">
        <v>0</v>
      </c>
      <c r="G18" s="257">
        <v>0</v>
      </c>
      <c r="H18" s="257">
        <v>0</v>
      </c>
      <c r="I18" s="257">
        <v>0</v>
      </c>
      <c r="J18" s="257">
        <v>0</v>
      </c>
      <c r="K18" s="257">
        <v>0</v>
      </c>
      <c r="L18" s="257">
        <v>0</v>
      </c>
      <c r="M18" s="257">
        <v>0</v>
      </c>
      <c r="N18" s="257">
        <v>0</v>
      </c>
      <c r="O18" s="257">
        <v>0</v>
      </c>
      <c r="P18" s="257">
        <v>0</v>
      </c>
      <c r="Q18" s="257">
        <v>0</v>
      </c>
      <c r="R18" s="257">
        <v>0</v>
      </c>
      <c r="S18" s="257">
        <v>0</v>
      </c>
      <c r="T18" s="257">
        <v>0</v>
      </c>
      <c r="U18" s="257">
        <v>0</v>
      </c>
      <c r="V18" s="257">
        <v>0</v>
      </c>
      <c r="W18" s="257">
        <v>0</v>
      </c>
      <c r="X18" s="257">
        <v>0</v>
      </c>
      <c r="Y18" s="257">
        <v>0</v>
      </c>
      <c r="Z18" s="257">
        <v>0</v>
      </c>
      <c r="AA18" s="257">
        <v>0</v>
      </c>
      <c r="AB18" s="257">
        <v>0</v>
      </c>
      <c r="AC18" s="257">
        <v>0</v>
      </c>
      <c r="AD18" s="257">
        <v>0</v>
      </c>
      <c r="AE18" s="257">
        <v>0</v>
      </c>
      <c r="AF18" s="257">
        <v>0</v>
      </c>
      <c r="AG18" s="257">
        <v>0</v>
      </c>
      <c r="AH18" s="257">
        <v>0</v>
      </c>
      <c r="AI18" s="257">
        <v>0</v>
      </c>
      <c r="AJ18" s="257">
        <v>0</v>
      </c>
      <c r="AK18" s="257">
        <v>0</v>
      </c>
      <c r="AL18" s="257">
        <v>0</v>
      </c>
      <c r="AM18" s="257">
        <v>0</v>
      </c>
      <c r="AN18" s="257">
        <v>0</v>
      </c>
      <c r="AO18" s="257">
        <v>0</v>
      </c>
      <c r="AP18" s="257">
        <v>0</v>
      </c>
      <c r="AQ18" s="257">
        <v>0</v>
      </c>
      <c r="AR18" s="257">
        <v>0</v>
      </c>
      <c r="AS18" s="257">
        <v>0</v>
      </c>
      <c r="AT18" s="257">
        <v>0</v>
      </c>
      <c r="AU18" s="257">
        <v>0</v>
      </c>
      <c r="AV18" s="257">
        <v>0</v>
      </c>
      <c r="AW18" s="257">
        <v>0</v>
      </c>
      <c r="AX18" s="257">
        <v>0</v>
      </c>
      <c r="AY18" s="257">
        <v>0</v>
      </c>
      <c r="AZ18" s="257">
        <v>0</v>
      </c>
      <c r="BA18" s="257">
        <v>0</v>
      </c>
      <c r="BB18" s="257">
        <v>0</v>
      </c>
      <c r="BC18" s="257">
        <v>0</v>
      </c>
      <c r="BD18" s="257">
        <v>0</v>
      </c>
      <c r="BE18" s="257">
        <v>0</v>
      </c>
      <c r="BF18" s="257">
        <v>0</v>
      </c>
      <c r="BG18" s="257">
        <v>20</v>
      </c>
      <c r="BH18" s="257">
        <v>22</v>
      </c>
      <c r="BI18" s="257">
        <v>24</v>
      </c>
      <c r="BJ18" s="257">
        <v>26</v>
      </c>
      <c r="BK18" s="257">
        <v>28</v>
      </c>
      <c r="BL18" s="257">
        <v>30</v>
      </c>
      <c r="BM18" s="257">
        <v>31</v>
      </c>
      <c r="BN18" s="257">
        <v>30</v>
      </c>
      <c r="BO18" s="257">
        <v>26</v>
      </c>
      <c r="BP18" s="257">
        <v>22</v>
      </c>
      <c r="BQ18" s="257">
        <v>20</v>
      </c>
      <c r="BR18" s="257">
        <v>23</v>
      </c>
      <c r="BS18" s="257">
        <v>23</v>
      </c>
      <c r="BT18" s="257">
        <v>23</v>
      </c>
      <c r="BU18" s="257">
        <v>22</v>
      </c>
      <c r="BV18" s="257">
        <v>19</v>
      </c>
      <c r="BW18" s="257">
        <v>19</v>
      </c>
    </row>
    <row r="19" spans="1:75" s="132" customFormat="1" ht="25.5" customHeight="1" x14ac:dyDescent="0.2">
      <c r="A19" s="134"/>
      <c r="B19" s="43" t="s">
        <v>378</v>
      </c>
      <c r="C19" s="134"/>
      <c r="D19" s="257">
        <v>0</v>
      </c>
      <c r="E19" s="257">
        <v>0</v>
      </c>
      <c r="F19" s="257">
        <v>0</v>
      </c>
      <c r="G19" s="257">
        <v>0</v>
      </c>
      <c r="H19" s="257">
        <v>0</v>
      </c>
      <c r="I19" s="257">
        <v>0</v>
      </c>
      <c r="J19" s="257">
        <v>0</v>
      </c>
      <c r="K19" s="257">
        <v>0</v>
      </c>
      <c r="L19" s="257">
        <v>0</v>
      </c>
      <c r="M19" s="257">
        <v>0</v>
      </c>
      <c r="N19" s="257">
        <v>0</v>
      </c>
      <c r="O19" s="257">
        <v>0</v>
      </c>
      <c r="P19" s="257">
        <v>0</v>
      </c>
      <c r="Q19" s="257">
        <v>0</v>
      </c>
      <c r="R19" s="257">
        <v>0</v>
      </c>
      <c r="S19" s="257">
        <v>0</v>
      </c>
      <c r="T19" s="257">
        <v>0</v>
      </c>
      <c r="U19" s="257">
        <v>0</v>
      </c>
      <c r="V19" s="257">
        <v>0</v>
      </c>
      <c r="W19" s="257">
        <v>0</v>
      </c>
      <c r="X19" s="257">
        <v>0</v>
      </c>
      <c r="Y19" s="257">
        <v>0</v>
      </c>
      <c r="Z19" s="257">
        <v>0</v>
      </c>
      <c r="AA19" s="257">
        <v>0</v>
      </c>
      <c r="AB19" s="257">
        <v>0</v>
      </c>
      <c r="AC19" s="257">
        <v>0</v>
      </c>
      <c r="AD19" s="257">
        <v>0</v>
      </c>
      <c r="AE19" s="257">
        <v>0</v>
      </c>
      <c r="AF19" s="257">
        <v>0</v>
      </c>
      <c r="AG19" s="257">
        <v>0</v>
      </c>
      <c r="AH19" s="257">
        <v>0</v>
      </c>
      <c r="AI19" s="257">
        <v>0</v>
      </c>
      <c r="AJ19" s="257">
        <v>0</v>
      </c>
      <c r="AK19" s="257">
        <v>0</v>
      </c>
      <c r="AL19" s="257">
        <v>0</v>
      </c>
      <c r="AM19" s="257">
        <v>0</v>
      </c>
      <c r="AN19" s="257">
        <v>0</v>
      </c>
      <c r="AO19" s="257">
        <v>0</v>
      </c>
      <c r="AP19" s="257">
        <v>0</v>
      </c>
      <c r="AQ19" s="257">
        <v>0</v>
      </c>
      <c r="AR19" s="257">
        <v>0</v>
      </c>
      <c r="AS19" s="257">
        <v>0</v>
      </c>
      <c r="AT19" s="257">
        <v>0</v>
      </c>
      <c r="AU19" s="257">
        <v>0</v>
      </c>
      <c r="AV19" s="257">
        <v>0</v>
      </c>
      <c r="AW19" s="257">
        <v>0</v>
      </c>
      <c r="AX19" s="257">
        <v>0</v>
      </c>
      <c r="AY19" s="257">
        <v>0</v>
      </c>
      <c r="AZ19" s="257">
        <v>0</v>
      </c>
      <c r="BA19" s="257">
        <v>0</v>
      </c>
      <c r="BB19" s="257">
        <v>0</v>
      </c>
      <c r="BC19" s="257">
        <v>0</v>
      </c>
      <c r="BD19" s="257">
        <v>0</v>
      </c>
      <c r="BE19" s="257">
        <v>0</v>
      </c>
      <c r="BF19" s="257">
        <v>0</v>
      </c>
      <c r="BG19" s="257">
        <v>226</v>
      </c>
      <c r="BH19" s="257">
        <v>273</v>
      </c>
      <c r="BI19" s="257">
        <v>308</v>
      </c>
      <c r="BJ19" s="257">
        <v>345</v>
      </c>
      <c r="BK19" s="257">
        <v>381</v>
      </c>
      <c r="BL19" s="257">
        <v>414</v>
      </c>
      <c r="BM19" s="257">
        <v>439</v>
      </c>
      <c r="BN19" s="257">
        <v>451</v>
      </c>
      <c r="BO19" s="257">
        <v>448</v>
      </c>
      <c r="BP19" s="257">
        <v>438</v>
      </c>
      <c r="BQ19" s="257">
        <v>418</v>
      </c>
      <c r="BR19" s="257">
        <v>463</v>
      </c>
      <c r="BS19" s="257">
        <v>464</v>
      </c>
      <c r="BT19" s="257">
        <v>470</v>
      </c>
      <c r="BU19" s="257">
        <v>473</v>
      </c>
      <c r="BV19" s="257">
        <v>471</v>
      </c>
      <c r="BW19" s="257">
        <v>465</v>
      </c>
    </row>
    <row r="20" spans="1:75" s="132" customFormat="1" x14ac:dyDescent="0.2">
      <c r="A20" s="134"/>
      <c r="B20" s="48" t="s">
        <v>269</v>
      </c>
      <c r="C20" s="134"/>
      <c r="D20" s="257">
        <v>0</v>
      </c>
      <c r="E20" s="257">
        <v>0</v>
      </c>
      <c r="F20" s="257">
        <v>0</v>
      </c>
      <c r="G20" s="257">
        <v>0</v>
      </c>
      <c r="H20" s="257">
        <v>0</v>
      </c>
      <c r="I20" s="257">
        <v>0</v>
      </c>
      <c r="J20" s="257">
        <v>0</v>
      </c>
      <c r="K20" s="257">
        <v>0</v>
      </c>
      <c r="L20" s="257">
        <v>0</v>
      </c>
      <c r="M20" s="257">
        <v>0</v>
      </c>
      <c r="N20" s="257">
        <v>0</v>
      </c>
      <c r="O20" s="257">
        <v>0</v>
      </c>
      <c r="P20" s="257">
        <v>0</v>
      </c>
      <c r="Q20" s="257">
        <v>0</v>
      </c>
      <c r="R20" s="257">
        <v>0</v>
      </c>
      <c r="S20" s="257">
        <v>0</v>
      </c>
      <c r="T20" s="257">
        <v>0</v>
      </c>
      <c r="U20" s="257">
        <v>0</v>
      </c>
      <c r="V20" s="257">
        <v>0</v>
      </c>
      <c r="W20" s="257">
        <v>0</v>
      </c>
      <c r="X20" s="257">
        <v>0</v>
      </c>
      <c r="Y20" s="257">
        <v>0</v>
      </c>
      <c r="Z20" s="257">
        <v>0</v>
      </c>
      <c r="AA20" s="257">
        <v>0</v>
      </c>
      <c r="AB20" s="257">
        <v>0</v>
      </c>
      <c r="AC20" s="257">
        <v>0</v>
      </c>
      <c r="AD20" s="257">
        <v>0</v>
      </c>
      <c r="AE20" s="257">
        <v>0</v>
      </c>
      <c r="AF20" s="257">
        <v>0</v>
      </c>
      <c r="AG20" s="257">
        <v>0</v>
      </c>
      <c r="AH20" s="257">
        <v>0</v>
      </c>
      <c r="AI20" s="257">
        <v>0</v>
      </c>
      <c r="AJ20" s="257">
        <v>0</v>
      </c>
      <c r="AK20" s="257">
        <v>0</v>
      </c>
      <c r="AL20" s="257">
        <v>0</v>
      </c>
      <c r="AM20" s="257">
        <v>0</v>
      </c>
      <c r="AN20" s="257">
        <v>0</v>
      </c>
      <c r="AO20" s="257">
        <v>0</v>
      </c>
      <c r="AP20" s="257">
        <v>0</v>
      </c>
      <c r="AQ20" s="257">
        <v>0</v>
      </c>
      <c r="AR20" s="257">
        <v>0</v>
      </c>
      <c r="AS20" s="257">
        <v>0</v>
      </c>
      <c r="AT20" s="257">
        <v>0</v>
      </c>
      <c r="AU20" s="257">
        <v>0</v>
      </c>
      <c r="AV20" s="257">
        <v>0</v>
      </c>
      <c r="AW20" s="257">
        <v>0</v>
      </c>
      <c r="AX20" s="257">
        <v>0</v>
      </c>
      <c r="AY20" s="257">
        <v>0</v>
      </c>
      <c r="AZ20" s="257">
        <v>0</v>
      </c>
      <c r="BA20" s="257">
        <v>0</v>
      </c>
      <c r="BB20" s="257">
        <v>0</v>
      </c>
      <c r="BC20" s="257">
        <v>0</v>
      </c>
      <c r="BD20" s="257">
        <v>0</v>
      </c>
      <c r="BE20" s="257">
        <v>0</v>
      </c>
      <c r="BF20" s="257">
        <v>0</v>
      </c>
      <c r="BG20" s="257">
        <v>69</v>
      </c>
      <c r="BH20" s="257">
        <v>60</v>
      </c>
      <c r="BI20" s="257">
        <v>53</v>
      </c>
      <c r="BJ20" s="257">
        <v>52</v>
      </c>
      <c r="BK20" s="257">
        <v>54</v>
      </c>
      <c r="BL20" s="257">
        <v>57</v>
      </c>
      <c r="BM20" s="257">
        <v>59</v>
      </c>
      <c r="BN20" s="257">
        <v>61</v>
      </c>
      <c r="BO20" s="257">
        <v>57</v>
      </c>
      <c r="BP20" s="257">
        <v>55</v>
      </c>
      <c r="BQ20" s="257">
        <v>51</v>
      </c>
      <c r="BR20" s="257">
        <v>66</v>
      </c>
      <c r="BS20" s="257">
        <v>66</v>
      </c>
      <c r="BT20" s="257">
        <v>69</v>
      </c>
      <c r="BU20" s="257">
        <v>72</v>
      </c>
      <c r="BV20" s="257">
        <v>75</v>
      </c>
      <c r="BW20" s="257">
        <v>76</v>
      </c>
    </row>
    <row r="21" spans="1:75" s="132" customFormat="1" ht="13.5" thickBot="1" x14ac:dyDescent="0.25">
      <c r="A21" s="129"/>
      <c r="B21" s="172" t="s">
        <v>268</v>
      </c>
      <c r="C21" s="129"/>
      <c r="D21" s="152">
        <v>0</v>
      </c>
      <c r="E21" s="152">
        <v>0</v>
      </c>
      <c r="F21" s="152">
        <v>0</v>
      </c>
      <c r="G21" s="152">
        <v>0</v>
      </c>
      <c r="H21" s="152">
        <v>0</v>
      </c>
      <c r="I21" s="152">
        <v>0</v>
      </c>
      <c r="J21" s="152">
        <v>0</v>
      </c>
      <c r="K21" s="152">
        <v>0</v>
      </c>
      <c r="L21" s="152">
        <v>0</v>
      </c>
      <c r="M21" s="152">
        <v>0</v>
      </c>
      <c r="N21" s="152">
        <v>0</v>
      </c>
      <c r="O21" s="152">
        <v>0</v>
      </c>
      <c r="P21" s="152">
        <v>0</v>
      </c>
      <c r="Q21" s="152">
        <v>0</v>
      </c>
      <c r="R21" s="152">
        <v>0</v>
      </c>
      <c r="S21" s="152">
        <v>0</v>
      </c>
      <c r="T21" s="152">
        <v>0</v>
      </c>
      <c r="U21" s="152">
        <v>0</v>
      </c>
      <c r="V21" s="152">
        <v>0</v>
      </c>
      <c r="W21" s="152">
        <v>0</v>
      </c>
      <c r="X21" s="152">
        <v>0</v>
      </c>
      <c r="Y21" s="152">
        <v>0</v>
      </c>
      <c r="Z21" s="152">
        <v>0</v>
      </c>
      <c r="AA21" s="152">
        <v>0</v>
      </c>
      <c r="AB21" s="152">
        <v>0</v>
      </c>
      <c r="AC21" s="152">
        <v>0</v>
      </c>
      <c r="AD21" s="152">
        <v>0</v>
      </c>
      <c r="AE21" s="152">
        <v>0</v>
      </c>
      <c r="AF21" s="152">
        <v>0</v>
      </c>
      <c r="AG21" s="152">
        <v>0</v>
      </c>
      <c r="AH21" s="152">
        <v>0</v>
      </c>
      <c r="AI21" s="152">
        <v>0</v>
      </c>
      <c r="AJ21" s="152">
        <v>0</v>
      </c>
      <c r="AK21" s="152">
        <v>0</v>
      </c>
      <c r="AL21" s="152">
        <v>0</v>
      </c>
      <c r="AM21" s="152">
        <v>0</v>
      </c>
      <c r="AN21" s="152">
        <v>0</v>
      </c>
      <c r="AO21" s="152">
        <v>0</v>
      </c>
      <c r="AP21" s="152">
        <v>0</v>
      </c>
      <c r="AQ21" s="152">
        <v>0</v>
      </c>
      <c r="AR21" s="152">
        <v>0</v>
      </c>
      <c r="AS21" s="152">
        <v>0</v>
      </c>
      <c r="AT21" s="152">
        <v>0</v>
      </c>
      <c r="AU21" s="152">
        <v>0</v>
      </c>
      <c r="AV21" s="152">
        <v>0</v>
      </c>
      <c r="AW21" s="152">
        <v>0</v>
      </c>
      <c r="AX21" s="152">
        <v>0</v>
      </c>
      <c r="AY21" s="152">
        <v>0</v>
      </c>
      <c r="AZ21" s="152">
        <v>0</v>
      </c>
      <c r="BA21" s="152">
        <v>0</v>
      </c>
      <c r="BB21" s="152">
        <v>0</v>
      </c>
      <c r="BC21" s="152">
        <v>0</v>
      </c>
      <c r="BD21" s="152">
        <v>0</v>
      </c>
      <c r="BE21" s="152">
        <v>0</v>
      </c>
      <c r="BF21" s="152">
        <v>0</v>
      </c>
      <c r="BG21" s="152">
        <v>158</v>
      </c>
      <c r="BH21" s="152">
        <v>213</v>
      </c>
      <c r="BI21" s="152">
        <v>255</v>
      </c>
      <c r="BJ21" s="152">
        <v>292</v>
      </c>
      <c r="BK21" s="152">
        <v>327</v>
      </c>
      <c r="BL21" s="152">
        <v>357</v>
      </c>
      <c r="BM21" s="152">
        <v>381</v>
      </c>
      <c r="BN21" s="152">
        <v>390</v>
      </c>
      <c r="BO21" s="152">
        <v>391</v>
      </c>
      <c r="BP21" s="152">
        <v>383</v>
      </c>
      <c r="BQ21" s="152">
        <v>367</v>
      </c>
      <c r="BR21" s="152">
        <v>397</v>
      </c>
      <c r="BS21" s="152">
        <v>397</v>
      </c>
      <c r="BT21" s="152">
        <v>401</v>
      </c>
      <c r="BU21" s="152">
        <v>401</v>
      </c>
      <c r="BV21" s="152">
        <v>396</v>
      </c>
      <c r="BW21" s="152">
        <v>389</v>
      </c>
    </row>
  </sheetData>
  <mergeCells count="1">
    <mergeCell ref="A8:A9"/>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05"/>
  <sheetViews>
    <sheetView zoomScaleNormal="100" workbookViewId="0">
      <pane xSplit="3" ySplit="3" topLeftCell="BN4" activePane="bottomRight" state="frozen"/>
      <selection pane="topRight"/>
      <selection pane="bottomLeft"/>
      <selection pane="bottomRight"/>
    </sheetView>
  </sheetViews>
  <sheetFormatPr defaultColWidth="10.7109375" defaultRowHeight="12.75" x14ac:dyDescent="0.2"/>
  <cols>
    <col min="1" max="1" width="16" style="95" customWidth="1"/>
    <col min="2" max="2" width="75.7109375" style="95" customWidth="1"/>
    <col min="3" max="3" width="12.7109375" style="95" customWidth="1"/>
    <col min="4" max="73" width="10.7109375" style="97" customWidth="1"/>
    <col min="74" max="16384" width="10.7109375" style="95"/>
  </cols>
  <sheetData>
    <row r="1" spans="1:253" s="129" customFormat="1" ht="13.5" thickBot="1" x14ac:dyDescent="0.25">
      <c r="B1" s="377" t="s">
        <v>20</v>
      </c>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row>
    <row r="2" spans="1:253" s="132" customFormat="1" ht="26.1" customHeight="1" thickTop="1" x14ac:dyDescent="0.2">
      <c r="A2" s="176" t="s">
        <v>195</v>
      </c>
      <c r="B2" s="259" t="s">
        <v>415</v>
      </c>
      <c r="C2" s="134"/>
      <c r="D2" s="135" t="s">
        <v>21</v>
      </c>
      <c r="E2" s="135" t="s">
        <v>22</v>
      </c>
      <c r="F2" s="135" t="s">
        <v>23</v>
      </c>
      <c r="G2" s="135" t="s">
        <v>24</v>
      </c>
      <c r="H2" s="135" t="s">
        <v>25</v>
      </c>
      <c r="I2" s="135" t="s">
        <v>26</v>
      </c>
      <c r="J2" s="135" t="s">
        <v>27</v>
      </c>
      <c r="K2" s="135" t="s">
        <v>28</v>
      </c>
      <c r="L2" s="135" t="s">
        <v>29</v>
      </c>
      <c r="M2" s="135" t="s">
        <v>30</v>
      </c>
      <c r="N2" s="135" t="s">
        <v>31</v>
      </c>
      <c r="O2" s="135" t="s">
        <v>32</v>
      </c>
      <c r="P2" s="135" t="s">
        <v>33</v>
      </c>
      <c r="Q2" s="135" t="s">
        <v>34</v>
      </c>
      <c r="R2" s="135" t="s">
        <v>35</v>
      </c>
      <c r="S2" s="135" t="s">
        <v>36</v>
      </c>
      <c r="T2" s="135" t="s">
        <v>37</v>
      </c>
      <c r="U2" s="135" t="s">
        <v>38</v>
      </c>
      <c r="V2" s="135" t="s">
        <v>39</v>
      </c>
      <c r="W2" s="135" t="s">
        <v>40</v>
      </c>
      <c r="X2" s="135" t="s">
        <v>41</v>
      </c>
      <c r="Y2" s="135" t="s">
        <v>42</v>
      </c>
      <c r="Z2" s="135" t="s">
        <v>43</v>
      </c>
      <c r="AA2" s="135" t="s">
        <v>44</v>
      </c>
      <c r="AB2" s="135" t="s">
        <v>45</v>
      </c>
      <c r="AC2" s="135" t="s">
        <v>46</v>
      </c>
      <c r="AD2" s="135" t="s">
        <v>47</v>
      </c>
      <c r="AE2" s="135" t="s">
        <v>48</v>
      </c>
      <c r="AF2" s="135" t="s">
        <v>49</v>
      </c>
      <c r="AG2" s="135" t="s">
        <v>50</v>
      </c>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6" t="s">
        <v>90</v>
      </c>
      <c r="BV2" s="136" t="s">
        <v>100</v>
      </c>
      <c r="BW2" s="136" t="s">
        <v>120</v>
      </c>
    </row>
    <row r="3" spans="1:253" s="132" customFormat="1" ht="15" customHeight="1" x14ac:dyDescent="0.2">
      <c r="A3" s="137"/>
      <c r="B3" s="260" t="s">
        <v>335</v>
      </c>
      <c r="C3" s="138"/>
      <c r="D3" s="139" t="s">
        <v>91</v>
      </c>
      <c r="E3" s="139" t="s">
        <v>91</v>
      </c>
      <c r="F3" s="139" t="s">
        <v>91</v>
      </c>
      <c r="G3" s="139" t="s">
        <v>91</v>
      </c>
      <c r="H3" s="139" t="s">
        <v>91</v>
      </c>
      <c r="I3" s="139" t="s">
        <v>91</v>
      </c>
      <c r="J3" s="139" t="s">
        <v>91</v>
      </c>
      <c r="K3" s="139" t="s">
        <v>91</v>
      </c>
      <c r="L3" s="139" t="s">
        <v>91</v>
      </c>
      <c r="M3" s="139" t="s">
        <v>91</v>
      </c>
      <c r="N3" s="139" t="s">
        <v>91</v>
      </c>
      <c r="O3" s="139" t="s">
        <v>91</v>
      </c>
      <c r="P3" s="139" t="s">
        <v>91</v>
      </c>
      <c r="Q3" s="139" t="s">
        <v>91</v>
      </c>
      <c r="R3" s="139" t="s">
        <v>91</v>
      </c>
      <c r="S3" s="139" t="s">
        <v>91</v>
      </c>
      <c r="T3" s="139" t="s">
        <v>91</v>
      </c>
      <c r="U3" s="139" t="s">
        <v>91</v>
      </c>
      <c r="V3" s="139" t="s">
        <v>91</v>
      </c>
      <c r="W3" s="139" t="s">
        <v>91</v>
      </c>
      <c r="X3" s="139" t="s">
        <v>91</v>
      </c>
      <c r="Y3" s="139" t="s">
        <v>91</v>
      </c>
      <c r="Z3" s="139" t="s">
        <v>91</v>
      </c>
      <c r="AA3" s="139" t="s">
        <v>91</v>
      </c>
      <c r="AB3" s="139" t="s">
        <v>91</v>
      </c>
      <c r="AC3" s="139" t="s">
        <v>91</v>
      </c>
      <c r="AD3" s="139" t="s">
        <v>91</v>
      </c>
      <c r="AE3" s="139" t="s">
        <v>91</v>
      </c>
      <c r="AF3" s="139" t="s">
        <v>91</v>
      </c>
      <c r="AG3" s="139" t="s">
        <v>91</v>
      </c>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26" t="s">
        <v>91</v>
      </c>
      <c r="BQ3" s="139" t="s">
        <v>91</v>
      </c>
      <c r="BR3" s="139" t="s">
        <v>121</v>
      </c>
      <c r="BS3" s="139" t="s">
        <v>121</v>
      </c>
      <c r="BT3" s="140" t="s">
        <v>121</v>
      </c>
      <c r="BU3" s="140" t="s">
        <v>121</v>
      </c>
      <c r="BV3" s="140" t="s">
        <v>121</v>
      </c>
      <c r="BW3" s="140" t="s">
        <v>121</v>
      </c>
    </row>
    <row r="4" spans="1:253" s="47" customFormat="1" ht="24" customHeight="1" x14ac:dyDescent="0.2">
      <c r="A4" s="261"/>
      <c r="B4" s="260" t="s">
        <v>267</v>
      </c>
      <c r="C4" s="262"/>
      <c r="D4" s="143">
        <v>0</v>
      </c>
      <c r="E4" s="143">
        <v>0</v>
      </c>
      <c r="F4" s="143">
        <v>0</v>
      </c>
      <c r="G4" s="143">
        <v>0</v>
      </c>
      <c r="H4" s="143">
        <v>0</v>
      </c>
      <c r="I4" s="143">
        <v>0</v>
      </c>
      <c r="J4" s="143">
        <v>0</v>
      </c>
      <c r="K4" s="143">
        <v>0</v>
      </c>
      <c r="L4" s="143">
        <v>0</v>
      </c>
      <c r="M4" s="143">
        <v>0</v>
      </c>
      <c r="N4" s="143">
        <v>0</v>
      </c>
      <c r="O4" s="143">
        <v>0</v>
      </c>
      <c r="P4" s="143">
        <v>0</v>
      </c>
      <c r="Q4" s="143">
        <v>0</v>
      </c>
      <c r="R4" s="143">
        <v>0</v>
      </c>
      <c r="S4" s="143">
        <v>0</v>
      </c>
      <c r="T4" s="143">
        <v>0</v>
      </c>
      <c r="U4" s="143">
        <v>0</v>
      </c>
      <c r="V4" s="143">
        <v>0</v>
      </c>
      <c r="W4" s="143">
        <v>0</v>
      </c>
      <c r="X4" s="143">
        <v>0</v>
      </c>
      <c r="Y4" s="143">
        <v>0</v>
      </c>
      <c r="Z4" s="143">
        <v>18</v>
      </c>
      <c r="AA4" s="143">
        <v>21</v>
      </c>
      <c r="AB4" s="143">
        <v>27</v>
      </c>
      <c r="AC4" s="143">
        <v>33</v>
      </c>
      <c r="AD4" s="143">
        <v>99</v>
      </c>
      <c r="AE4" s="143">
        <v>137</v>
      </c>
      <c r="AF4" s="143">
        <v>148</v>
      </c>
      <c r="AG4" s="143">
        <v>369</v>
      </c>
      <c r="AH4" s="143">
        <v>386</v>
      </c>
      <c r="AI4" s="143">
        <v>445</v>
      </c>
      <c r="AJ4" s="143">
        <v>599</v>
      </c>
      <c r="AK4" s="143">
        <v>890.6</v>
      </c>
      <c r="AL4" s="143">
        <v>1083</v>
      </c>
      <c r="AM4" s="143">
        <v>1218</v>
      </c>
      <c r="AN4" s="143">
        <v>1354</v>
      </c>
      <c r="AO4" s="143">
        <v>1479</v>
      </c>
      <c r="AP4" s="143">
        <v>1635</v>
      </c>
      <c r="AQ4" s="143">
        <v>1701</v>
      </c>
      <c r="AR4" s="143">
        <v>1365.134</v>
      </c>
      <c r="AS4" s="143">
        <v>1699.6620000000003</v>
      </c>
      <c r="AT4" s="143">
        <v>2122.81</v>
      </c>
      <c r="AU4" s="143">
        <v>1404.1669999999999</v>
      </c>
      <c r="AV4" s="143">
        <v>1692.576</v>
      </c>
      <c r="AW4" s="143">
        <v>1939.9</v>
      </c>
      <c r="AX4" s="143">
        <v>2077.2112939999997</v>
      </c>
      <c r="AY4" s="143">
        <v>2188.670932</v>
      </c>
      <c r="AZ4" s="143">
        <v>2310.6117920000006</v>
      </c>
      <c r="BA4" s="143">
        <v>2394.678625</v>
      </c>
      <c r="BB4" s="143">
        <v>2452.404614999999</v>
      </c>
      <c r="BC4" s="143">
        <v>2510.8873257930913</v>
      </c>
      <c r="BD4" s="143">
        <v>2574.5184790181656</v>
      </c>
      <c r="BE4" s="143">
        <v>2685.8228541801273</v>
      </c>
      <c r="BF4" s="143">
        <v>2833.9392983749794</v>
      </c>
      <c r="BG4" s="143">
        <v>3226.13099526</v>
      </c>
      <c r="BH4" s="143">
        <v>3556.9849629183473</v>
      </c>
      <c r="BI4" s="143">
        <v>3774.089575</v>
      </c>
      <c r="BJ4" s="143">
        <v>3941.0267050000002</v>
      </c>
      <c r="BK4" s="143">
        <v>4026.6875790000004</v>
      </c>
      <c r="BL4" s="143">
        <v>4234.4436619999997</v>
      </c>
      <c r="BM4" s="143">
        <v>4697.6782249999997</v>
      </c>
      <c r="BN4" s="143">
        <v>4924.7733250000001</v>
      </c>
      <c r="BO4" s="143">
        <v>4918.3788950000007</v>
      </c>
      <c r="BP4" s="143">
        <v>4911.948089999999</v>
      </c>
      <c r="BQ4" s="143">
        <v>1.871</v>
      </c>
      <c r="BR4" s="143">
        <v>0</v>
      </c>
      <c r="BS4" s="143">
        <v>0</v>
      </c>
      <c r="BT4" s="143">
        <v>0</v>
      </c>
      <c r="BU4" s="143">
        <v>0</v>
      </c>
      <c r="BV4" s="143">
        <v>0</v>
      </c>
      <c r="BW4" s="143">
        <v>0</v>
      </c>
    </row>
    <row r="5" spans="1:253" s="132" customFormat="1" ht="26.1" customHeight="1" x14ac:dyDescent="0.2">
      <c r="A5" s="263"/>
      <c r="B5" s="264" t="s">
        <v>416</v>
      </c>
      <c r="C5" s="265"/>
      <c r="D5" s="257" t="s">
        <v>123</v>
      </c>
      <c r="E5" s="257" t="s">
        <v>123</v>
      </c>
      <c r="F5" s="257" t="s">
        <v>123</v>
      </c>
      <c r="G5" s="257" t="s">
        <v>123</v>
      </c>
      <c r="H5" s="257" t="s">
        <v>123</v>
      </c>
      <c r="I5" s="257" t="s">
        <v>123</v>
      </c>
      <c r="J5" s="257" t="s">
        <v>123</v>
      </c>
      <c r="K5" s="257" t="s">
        <v>123</v>
      </c>
      <c r="L5" s="257" t="s">
        <v>123</v>
      </c>
      <c r="M5" s="257" t="s">
        <v>123</v>
      </c>
      <c r="N5" s="257" t="s">
        <v>123</v>
      </c>
      <c r="O5" s="257" t="s">
        <v>123</v>
      </c>
      <c r="P5" s="257" t="s">
        <v>123</v>
      </c>
      <c r="Q5" s="257" t="s">
        <v>123</v>
      </c>
      <c r="R5" s="257" t="s">
        <v>123</v>
      </c>
      <c r="S5" s="257" t="s">
        <v>123</v>
      </c>
      <c r="T5" s="257" t="s">
        <v>123</v>
      </c>
      <c r="U5" s="257" t="s">
        <v>123</v>
      </c>
      <c r="V5" s="257" t="s">
        <v>123</v>
      </c>
      <c r="W5" s="257" t="s">
        <v>123</v>
      </c>
      <c r="X5" s="257" t="s">
        <v>123</v>
      </c>
      <c r="Y5" s="257" t="s">
        <v>123</v>
      </c>
      <c r="Z5" s="257" t="s">
        <v>123</v>
      </c>
      <c r="AA5" s="257" t="s">
        <v>123</v>
      </c>
      <c r="AB5" s="257" t="s">
        <v>123</v>
      </c>
      <c r="AC5" s="257" t="s">
        <v>123</v>
      </c>
      <c r="AD5" s="257" t="s">
        <v>123</v>
      </c>
      <c r="AE5" s="257" t="s">
        <v>123</v>
      </c>
      <c r="AF5" s="257" t="s">
        <v>123</v>
      </c>
      <c r="AG5" s="257" t="s">
        <v>123</v>
      </c>
      <c r="AH5" s="257" t="s">
        <v>123</v>
      </c>
      <c r="AI5" s="257" t="s">
        <v>123</v>
      </c>
      <c r="AJ5" s="257" t="s">
        <v>123</v>
      </c>
      <c r="AK5" s="257" t="s">
        <v>123</v>
      </c>
      <c r="AL5" s="257" t="s">
        <v>123</v>
      </c>
      <c r="AM5" s="257" t="s">
        <v>123</v>
      </c>
      <c r="AN5" s="257" t="s">
        <v>123</v>
      </c>
      <c r="AO5" s="257" t="s">
        <v>123</v>
      </c>
      <c r="AP5" s="257" t="s">
        <v>123</v>
      </c>
      <c r="AQ5" s="257" t="s">
        <v>123</v>
      </c>
      <c r="AR5" s="257" t="s">
        <v>123</v>
      </c>
      <c r="AS5" s="257" t="s">
        <v>123</v>
      </c>
      <c r="AT5" s="257" t="s">
        <v>123</v>
      </c>
      <c r="AU5" s="257" t="s">
        <v>123</v>
      </c>
      <c r="AV5" s="257" t="s">
        <v>123</v>
      </c>
      <c r="AW5" s="257" t="s">
        <v>123</v>
      </c>
      <c r="AX5" s="257" t="s">
        <v>123</v>
      </c>
      <c r="AY5" s="257" t="s">
        <v>123</v>
      </c>
      <c r="AZ5" s="257" t="s">
        <v>123</v>
      </c>
      <c r="BA5" s="257" t="s">
        <v>123</v>
      </c>
      <c r="BB5" s="257" t="s">
        <v>123</v>
      </c>
      <c r="BC5" s="257" t="s">
        <v>123</v>
      </c>
      <c r="BD5" s="257" t="s">
        <v>123</v>
      </c>
      <c r="BE5" s="257" t="s">
        <v>123</v>
      </c>
      <c r="BF5" s="257" t="s">
        <v>123</v>
      </c>
      <c r="BG5" s="257" t="s">
        <v>123</v>
      </c>
      <c r="BH5" s="257" t="s">
        <v>123</v>
      </c>
      <c r="BI5" s="257" t="s">
        <v>123</v>
      </c>
      <c r="BJ5" s="257" t="s">
        <v>123</v>
      </c>
      <c r="BK5" s="257" t="s">
        <v>123</v>
      </c>
      <c r="BL5" s="257" t="s">
        <v>123</v>
      </c>
      <c r="BM5" s="257" t="s">
        <v>123</v>
      </c>
      <c r="BN5" s="257" t="s">
        <v>123</v>
      </c>
      <c r="BO5" s="257" t="s">
        <v>123</v>
      </c>
      <c r="BP5" s="257" t="s">
        <v>123</v>
      </c>
      <c r="BQ5" s="257" t="s">
        <v>123</v>
      </c>
      <c r="BR5" s="257" t="s">
        <v>123</v>
      </c>
      <c r="BS5" s="257" t="s">
        <v>123</v>
      </c>
      <c r="BT5" s="257" t="s">
        <v>123</v>
      </c>
      <c r="BU5" s="257" t="s">
        <v>123</v>
      </c>
      <c r="BV5" s="257" t="s">
        <v>123</v>
      </c>
      <c r="BW5" s="257" t="s">
        <v>123</v>
      </c>
    </row>
    <row r="6" spans="1:253" s="132" customFormat="1" x14ac:dyDescent="0.2">
      <c r="A6" s="266"/>
      <c r="B6" s="267" t="s">
        <v>417</v>
      </c>
      <c r="C6" s="265"/>
      <c r="D6" s="257">
        <v>0</v>
      </c>
      <c r="E6" s="257">
        <v>0</v>
      </c>
      <c r="F6" s="257">
        <v>0</v>
      </c>
      <c r="G6" s="257">
        <v>0</v>
      </c>
      <c r="H6" s="257">
        <v>0</v>
      </c>
      <c r="I6" s="257">
        <v>0</v>
      </c>
      <c r="J6" s="257">
        <v>0</v>
      </c>
      <c r="K6" s="257">
        <v>0</v>
      </c>
      <c r="L6" s="257">
        <v>0</v>
      </c>
      <c r="M6" s="257">
        <v>0</v>
      </c>
      <c r="N6" s="257">
        <v>0</v>
      </c>
      <c r="O6" s="257">
        <v>0</v>
      </c>
      <c r="P6" s="257">
        <v>0</v>
      </c>
      <c r="Q6" s="257">
        <v>0</v>
      </c>
      <c r="R6" s="257">
        <v>0</v>
      </c>
      <c r="S6" s="257">
        <v>0</v>
      </c>
      <c r="T6" s="257">
        <v>0</v>
      </c>
      <c r="U6" s="257">
        <v>0</v>
      </c>
      <c r="V6" s="257">
        <v>0</v>
      </c>
      <c r="W6" s="257">
        <v>0</v>
      </c>
      <c r="X6" s="257">
        <v>0</v>
      </c>
      <c r="Y6" s="257">
        <v>0</v>
      </c>
      <c r="Z6" s="257">
        <v>0</v>
      </c>
      <c r="AA6" s="257">
        <v>0</v>
      </c>
      <c r="AB6" s="257">
        <v>0</v>
      </c>
      <c r="AC6" s="257">
        <v>0</v>
      </c>
      <c r="AD6" s="257">
        <v>0</v>
      </c>
      <c r="AE6" s="257">
        <v>0</v>
      </c>
      <c r="AF6" s="257">
        <v>0</v>
      </c>
      <c r="AG6" s="257">
        <v>0</v>
      </c>
      <c r="AH6" s="257">
        <v>0</v>
      </c>
      <c r="AI6" s="257">
        <v>0</v>
      </c>
      <c r="AJ6" s="257">
        <v>0</v>
      </c>
      <c r="AK6" s="257">
        <v>0</v>
      </c>
      <c r="AL6" s="257">
        <v>0</v>
      </c>
      <c r="AM6" s="257">
        <v>0</v>
      </c>
      <c r="AN6" s="257">
        <v>0</v>
      </c>
      <c r="AO6" s="257">
        <v>0</v>
      </c>
      <c r="AP6" s="257">
        <v>0</v>
      </c>
      <c r="AQ6" s="257">
        <v>0</v>
      </c>
      <c r="AR6" s="257">
        <v>0</v>
      </c>
      <c r="AS6" s="257">
        <v>0</v>
      </c>
      <c r="AT6" s="257">
        <v>0</v>
      </c>
      <c r="AU6" s="257">
        <v>0</v>
      </c>
      <c r="AV6" s="257">
        <v>0</v>
      </c>
      <c r="AW6" s="257">
        <v>0</v>
      </c>
      <c r="AX6" s="257">
        <v>0</v>
      </c>
      <c r="AY6" s="257">
        <v>0</v>
      </c>
      <c r="AZ6" s="257">
        <v>0</v>
      </c>
      <c r="BA6" s="257">
        <v>0</v>
      </c>
      <c r="BB6" s="257">
        <v>0</v>
      </c>
      <c r="BC6" s="257">
        <v>0</v>
      </c>
      <c r="BD6" s="257">
        <v>0</v>
      </c>
      <c r="BE6" s="257">
        <v>0</v>
      </c>
      <c r="BF6" s="257">
        <v>0</v>
      </c>
      <c r="BG6" s="257">
        <v>0</v>
      </c>
      <c r="BH6" s="257">
        <v>0</v>
      </c>
      <c r="BI6" s="257">
        <v>0</v>
      </c>
      <c r="BJ6" s="257">
        <v>0</v>
      </c>
      <c r="BK6" s="257">
        <v>0</v>
      </c>
      <c r="BL6" s="257">
        <v>308.02755006718922</v>
      </c>
      <c r="BM6" s="257">
        <v>515.48243622450877</v>
      </c>
      <c r="BN6" s="257">
        <v>559.64886740375289</v>
      </c>
      <c r="BO6" s="257">
        <v>588.23789220306298</v>
      </c>
      <c r="BP6" s="257">
        <v>620.96731151552888</v>
      </c>
      <c r="BQ6" s="257">
        <v>0</v>
      </c>
      <c r="BR6" s="257">
        <v>0</v>
      </c>
      <c r="BS6" s="257">
        <v>0</v>
      </c>
      <c r="BT6" s="257">
        <v>0</v>
      </c>
      <c r="BU6" s="257">
        <v>0</v>
      </c>
      <c r="BV6" s="257">
        <v>0</v>
      </c>
      <c r="BW6" s="257">
        <v>0</v>
      </c>
    </row>
    <row r="7" spans="1:253" s="132" customFormat="1" x14ac:dyDescent="0.2">
      <c r="A7" s="266"/>
      <c r="B7" s="267" t="s">
        <v>13</v>
      </c>
      <c r="C7" s="265"/>
      <c r="D7" s="257">
        <v>0</v>
      </c>
      <c r="E7" s="257">
        <v>0</v>
      </c>
      <c r="F7" s="257">
        <v>0</v>
      </c>
      <c r="G7" s="257">
        <v>0</v>
      </c>
      <c r="H7" s="257">
        <v>0</v>
      </c>
      <c r="I7" s="257">
        <v>0</v>
      </c>
      <c r="J7" s="257">
        <v>0</v>
      </c>
      <c r="K7" s="257">
        <v>0</v>
      </c>
      <c r="L7" s="257">
        <v>0</v>
      </c>
      <c r="M7" s="257">
        <v>0</v>
      </c>
      <c r="N7" s="257">
        <v>0</v>
      </c>
      <c r="O7" s="257">
        <v>0</v>
      </c>
      <c r="P7" s="257">
        <v>0</v>
      </c>
      <c r="Q7" s="257">
        <v>0</v>
      </c>
      <c r="R7" s="257">
        <v>0</v>
      </c>
      <c r="S7" s="257">
        <v>0</v>
      </c>
      <c r="T7" s="257">
        <v>0</v>
      </c>
      <c r="U7" s="257">
        <v>0</v>
      </c>
      <c r="V7" s="257">
        <v>0</v>
      </c>
      <c r="W7" s="257">
        <v>0</v>
      </c>
      <c r="X7" s="257">
        <v>0</v>
      </c>
      <c r="Y7" s="257">
        <v>0</v>
      </c>
      <c r="Z7" s="257">
        <v>0</v>
      </c>
      <c r="AA7" s="257">
        <v>0</v>
      </c>
      <c r="AB7" s="257">
        <v>0</v>
      </c>
      <c r="AC7" s="257">
        <v>0</v>
      </c>
      <c r="AD7" s="257">
        <v>0</v>
      </c>
      <c r="AE7" s="257">
        <v>0</v>
      </c>
      <c r="AF7" s="257">
        <v>0</v>
      </c>
      <c r="AG7" s="257">
        <v>0</v>
      </c>
      <c r="AH7" s="257">
        <v>0</v>
      </c>
      <c r="AI7" s="257">
        <v>0</v>
      </c>
      <c r="AJ7" s="257">
        <v>0</v>
      </c>
      <c r="AK7" s="257">
        <v>0</v>
      </c>
      <c r="AL7" s="257">
        <v>0</v>
      </c>
      <c r="AM7" s="257">
        <v>0</v>
      </c>
      <c r="AN7" s="257">
        <v>0</v>
      </c>
      <c r="AO7" s="257">
        <v>0</v>
      </c>
      <c r="AP7" s="257">
        <v>0</v>
      </c>
      <c r="AQ7" s="257">
        <v>0</v>
      </c>
      <c r="AR7" s="257">
        <v>0</v>
      </c>
      <c r="AS7" s="257">
        <v>0</v>
      </c>
      <c r="AT7" s="257">
        <v>0</v>
      </c>
      <c r="AU7" s="257">
        <v>0</v>
      </c>
      <c r="AV7" s="257">
        <v>0</v>
      </c>
      <c r="AW7" s="257">
        <v>0</v>
      </c>
      <c r="AX7" s="257">
        <v>0</v>
      </c>
      <c r="AY7" s="257">
        <v>0</v>
      </c>
      <c r="AZ7" s="257">
        <v>0</v>
      </c>
      <c r="BA7" s="257">
        <v>0</v>
      </c>
      <c r="BB7" s="257">
        <v>0</v>
      </c>
      <c r="BC7" s="257">
        <v>0</v>
      </c>
      <c r="BD7" s="257">
        <v>0</v>
      </c>
      <c r="BE7" s="257">
        <v>0</v>
      </c>
      <c r="BF7" s="257">
        <v>0</v>
      </c>
      <c r="BG7" s="257">
        <v>0</v>
      </c>
      <c r="BH7" s="257">
        <v>0</v>
      </c>
      <c r="BI7" s="257">
        <v>0</v>
      </c>
      <c r="BJ7" s="257">
        <v>0</v>
      </c>
      <c r="BK7" s="257">
        <v>0</v>
      </c>
      <c r="BL7" s="257">
        <v>944.21315574012146</v>
      </c>
      <c r="BM7" s="257">
        <v>1026.3094368543275</v>
      </c>
      <c r="BN7" s="257">
        <v>1083.9569208671562</v>
      </c>
      <c r="BO7" s="257">
        <v>1097.3255047744601</v>
      </c>
      <c r="BP7" s="257">
        <v>1110.9613710199749</v>
      </c>
      <c r="BQ7" s="257">
        <v>0</v>
      </c>
      <c r="BR7" s="257">
        <v>0</v>
      </c>
      <c r="BS7" s="257">
        <v>0</v>
      </c>
      <c r="BT7" s="257">
        <v>0</v>
      </c>
      <c r="BU7" s="257">
        <v>0</v>
      </c>
      <c r="BV7" s="257">
        <v>0</v>
      </c>
      <c r="BW7" s="257">
        <v>0</v>
      </c>
    </row>
    <row r="8" spans="1:253" s="132" customFormat="1" x14ac:dyDescent="0.2">
      <c r="A8" s="266"/>
      <c r="B8" s="267" t="s">
        <v>418</v>
      </c>
      <c r="C8" s="265"/>
      <c r="D8" s="257">
        <v>0</v>
      </c>
      <c r="E8" s="257">
        <v>0</v>
      </c>
      <c r="F8" s="257">
        <v>0</v>
      </c>
      <c r="G8" s="257">
        <v>0</v>
      </c>
      <c r="H8" s="257">
        <v>0</v>
      </c>
      <c r="I8" s="257">
        <v>0</v>
      </c>
      <c r="J8" s="257">
        <v>0</v>
      </c>
      <c r="K8" s="257">
        <v>0</v>
      </c>
      <c r="L8" s="257">
        <v>0</v>
      </c>
      <c r="M8" s="257">
        <v>0</v>
      </c>
      <c r="N8" s="257">
        <v>0</v>
      </c>
      <c r="O8" s="257">
        <v>0</v>
      </c>
      <c r="P8" s="257">
        <v>0</v>
      </c>
      <c r="Q8" s="257">
        <v>0</v>
      </c>
      <c r="R8" s="257">
        <v>0</v>
      </c>
      <c r="S8" s="257">
        <v>0</v>
      </c>
      <c r="T8" s="257">
        <v>0</v>
      </c>
      <c r="U8" s="257">
        <v>0</v>
      </c>
      <c r="V8" s="257">
        <v>0</v>
      </c>
      <c r="W8" s="257">
        <v>0</v>
      </c>
      <c r="X8" s="257">
        <v>0</v>
      </c>
      <c r="Y8" s="257">
        <v>0</v>
      </c>
      <c r="Z8" s="257">
        <v>0</v>
      </c>
      <c r="AA8" s="257">
        <v>0</v>
      </c>
      <c r="AB8" s="257">
        <v>0</v>
      </c>
      <c r="AC8" s="257">
        <v>0</v>
      </c>
      <c r="AD8" s="257">
        <v>0</v>
      </c>
      <c r="AE8" s="257">
        <v>0</v>
      </c>
      <c r="AF8" s="257">
        <v>0</v>
      </c>
      <c r="AG8" s="257">
        <v>0</v>
      </c>
      <c r="AH8" s="257">
        <v>0</v>
      </c>
      <c r="AI8" s="257">
        <v>0</v>
      </c>
      <c r="AJ8" s="257">
        <v>0</v>
      </c>
      <c r="AK8" s="257">
        <v>0</v>
      </c>
      <c r="AL8" s="257">
        <v>0</v>
      </c>
      <c r="AM8" s="257">
        <v>0</v>
      </c>
      <c r="AN8" s="257">
        <v>0</v>
      </c>
      <c r="AO8" s="257">
        <v>0</v>
      </c>
      <c r="AP8" s="257">
        <v>0</v>
      </c>
      <c r="AQ8" s="257">
        <v>0</v>
      </c>
      <c r="AR8" s="257">
        <v>0</v>
      </c>
      <c r="AS8" s="257">
        <v>0</v>
      </c>
      <c r="AT8" s="257">
        <v>0</v>
      </c>
      <c r="AU8" s="257">
        <v>0</v>
      </c>
      <c r="AV8" s="257">
        <v>0</v>
      </c>
      <c r="AW8" s="257">
        <v>0</v>
      </c>
      <c r="AX8" s="257">
        <v>0</v>
      </c>
      <c r="AY8" s="257">
        <v>0</v>
      </c>
      <c r="AZ8" s="257">
        <v>0</v>
      </c>
      <c r="BA8" s="257">
        <v>0</v>
      </c>
      <c r="BB8" s="257">
        <v>0</v>
      </c>
      <c r="BC8" s="257">
        <v>0</v>
      </c>
      <c r="BD8" s="257">
        <v>0</v>
      </c>
      <c r="BE8" s="257">
        <v>0</v>
      </c>
      <c r="BF8" s="257">
        <v>0</v>
      </c>
      <c r="BG8" s="257">
        <v>0</v>
      </c>
      <c r="BH8" s="257">
        <v>0</v>
      </c>
      <c r="BI8" s="257">
        <v>0</v>
      </c>
      <c r="BJ8" s="257">
        <v>0</v>
      </c>
      <c r="BK8" s="257">
        <v>0</v>
      </c>
      <c r="BL8" s="257">
        <v>548.72375959129954</v>
      </c>
      <c r="BM8" s="257">
        <v>539.7901437571029</v>
      </c>
      <c r="BN8" s="257">
        <v>504.78300198133326</v>
      </c>
      <c r="BO8" s="257">
        <v>443.73935361736528</v>
      </c>
      <c r="BP8" s="257">
        <v>399.82414747873798</v>
      </c>
      <c r="BQ8" s="257">
        <v>0</v>
      </c>
      <c r="BR8" s="257">
        <v>0</v>
      </c>
      <c r="BS8" s="257">
        <v>0</v>
      </c>
      <c r="BT8" s="257">
        <v>0</v>
      </c>
      <c r="BU8" s="257">
        <v>0</v>
      </c>
      <c r="BV8" s="257">
        <v>0</v>
      </c>
      <c r="BW8" s="257">
        <v>0</v>
      </c>
    </row>
    <row r="9" spans="1:253" s="132" customFormat="1" x14ac:dyDescent="0.2">
      <c r="A9" s="266"/>
      <c r="B9" s="267" t="s">
        <v>419</v>
      </c>
      <c r="C9" s="265"/>
      <c r="D9" s="257">
        <v>0</v>
      </c>
      <c r="E9" s="257">
        <v>0</v>
      </c>
      <c r="F9" s="257">
        <v>0</v>
      </c>
      <c r="G9" s="257">
        <v>0</v>
      </c>
      <c r="H9" s="257">
        <v>0</v>
      </c>
      <c r="I9" s="257">
        <v>0</v>
      </c>
      <c r="J9" s="257">
        <v>0</v>
      </c>
      <c r="K9" s="257">
        <v>0</v>
      </c>
      <c r="L9" s="257">
        <v>0</v>
      </c>
      <c r="M9" s="257">
        <v>0</v>
      </c>
      <c r="N9" s="257">
        <v>0</v>
      </c>
      <c r="O9" s="257">
        <v>0</v>
      </c>
      <c r="P9" s="257">
        <v>0</v>
      </c>
      <c r="Q9" s="257">
        <v>0</v>
      </c>
      <c r="R9" s="257">
        <v>0</v>
      </c>
      <c r="S9" s="257">
        <v>0</v>
      </c>
      <c r="T9" s="257">
        <v>0</v>
      </c>
      <c r="U9" s="257">
        <v>0</v>
      </c>
      <c r="V9" s="257">
        <v>0</v>
      </c>
      <c r="W9" s="257">
        <v>0</v>
      </c>
      <c r="X9" s="257">
        <v>0</v>
      </c>
      <c r="Y9" s="257">
        <v>0</v>
      </c>
      <c r="Z9" s="257">
        <v>0</v>
      </c>
      <c r="AA9" s="257">
        <v>0</v>
      </c>
      <c r="AB9" s="257">
        <v>0</v>
      </c>
      <c r="AC9" s="257">
        <v>0</v>
      </c>
      <c r="AD9" s="257">
        <v>0</v>
      </c>
      <c r="AE9" s="257">
        <v>0</v>
      </c>
      <c r="AF9" s="257">
        <v>0</v>
      </c>
      <c r="AG9" s="257">
        <v>0</v>
      </c>
      <c r="AH9" s="257">
        <v>0</v>
      </c>
      <c r="AI9" s="257">
        <v>0</v>
      </c>
      <c r="AJ9" s="257">
        <v>0</v>
      </c>
      <c r="AK9" s="257">
        <v>0</v>
      </c>
      <c r="AL9" s="257">
        <v>0</v>
      </c>
      <c r="AM9" s="257">
        <v>0</v>
      </c>
      <c r="AN9" s="257">
        <v>0</v>
      </c>
      <c r="AO9" s="257">
        <v>0</v>
      </c>
      <c r="AP9" s="257">
        <v>0</v>
      </c>
      <c r="AQ9" s="257">
        <v>0</v>
      </c>
      <c r="AR9" s="257">
        <v>0</v>
      </c>
      <c r="AS9" s="257">
        <v>0</v>
      </c>
      <c r="AT9" s="257">
        <v>0</v>
      </c>
      <c r="AU9" s="257">
        <v>0</v>
      </c>
      <c r="AV9" s="257">
        <v>0</v>
      </c>
      <c r="AW9" s="257">
        <v>0</v>
      </c>
      <c r="AX9" s="257">
        <v>0</v>
      </c>
      <c r="AY9" s="257">
        <v>0</v>
      </c>
      <c r="AZ9" s="257">
        <v>0</v>
      </c>
      <c r="BA9" s="257">
        <v>0</v>
      </c>
      <c r="BB9" s="257">
        <v>0</v>
      </c>
      <c r="BC9" s="257">
        <v>0</v>
      </c>
      <c r="BD9" s="257">
        <v>0</v>
      </c>
      <c r="BE9" s="257">
        <v>0</v>
      </c>
      <c r="BF9" s="257">
        <v>0</v>
      </c>
      <c r="BG9" s="257">
        <v>0</v>
      </c>
      <c r="BH9" s="257">
        <v>0</v>
      </c>
      <c r="BI9" s="257">
        <v>0</v>
      </c>
      <c r="BJ9" s="257">
        <v>0</v>
      </c>
      <c r="BK9" s="257">
        <v>0</v>
      </c>
      <c r="BL9" s="257">
        <v>90.993787458770441</v>
      </c>
      <c r="BM9" s="257">
        <v>106.36432472921662</v>
      </c>
      <c r="BN9" s="257">
        <v>123.81489727307819</v>
      </c>
      <c r="BO9" s="257">
        <v>134.65359309032178</v>
      </c>
      <c r="BP9" s="257">
        <v>148.92426813359887</v>
      </c>
      <c r="BQ9" s="257">
        <v>0</v>
      </c>
      <c r="BR9" s="257">
        <v>0</v>
      </c>
      <c r="BS9" s="257">
        <v>0</v>
      </c>
      <c r="BT9" s="257">
        <v>0</v>
      </c>
      <c r="BU9" s="257">
        <v>0</v>
      </c>
      <c r="BV9" s="257">
        <v>0</v>
      </c>
      <c r="BW9" s="257">
        <v>0</v>
      </c>
    </row>
    <row r="10" spans="1:253" s="132" customFormat="1" x14ac:dyDescent="0.2">
      <c r="A10" s="266"/>
      <c r="B10" s="267" t="s">
        <v>420</v>
      </c>
      <c r="C10" s="265"/>
      <c r="D10" s="257">
        <v>0</v>
      </c>
      <c r="E10" s="257">
        <v>0</v>
      </c>
      <c r="F10" s="257">
        <v>0</v>
      </c>
      <c r="G10" s="257">
        <v>0</v>
      </c>
      <c r="H10" s="257">
        <v>0</v>
      </c>
      <c r="I10" s="257">
        <v>0</v>
      </c>
      <c r="J10" s="257">
        <v>0</v>
      </c>
      <c r="K10" s="257">
        <v>0</v>
      </c>
      <c r="L10" s="257">
        <v>0</v>
      </c>
      <c r="M10" s="257">
        <v>0</v>
      </c>
      <c r="N10" s="257">
        <v>0</v>
      </c>
      <c r="O10" s="257">
        <v>0</v>
      </c>
      <c r="P10" s="257">
        <v>0</v>
      </c>
      <c r="Q10" s="257">
        <v>0</v>
      </c>
      <c r="R10" s="257">
        <v>0</v>
      </c>
      <c r="S10" s="257">
        <v>0</v>
      </c>
      <c r="T10" s="257">
        <v>0</v>
      </c>
      <c r="U10" s="257">
        <v>0</v>
      </c>
      <c r="V10" s="257">
        <v>0</v>
      </c>
      <c r="W10" s="257">
        <v>0</v>
      </c>
      <c r="X10" s="257">
        <v>0</v>
      </c>
      <c r="Y10" s="257">
        <v>0</v>
      </c>
      <c r="Z10" s="257">
        <v>0</v>
      </c>
      <c r="AA10" s="257">
        <v>0</v>
      </c>
      <c r="AB10" s="257">
        <v>0</v>
      </c>
      <c r="AC10" s="257">
        <v>0</v>
      </c>
      <c r="AD10" s="257">
        <v>0</v>
      </c>
      <c r="AE10" s="257">
        <v>0</v>
      </c>
      <c r="AF10" s="257">
        <v>0</v>
      </c>
      <c r="AG10" s="257">
        <v>0</v>
      </c>
      <c r="AH10" s="257">
        <v>0</v>
      </c>
      <c r="AI10" s="257">
        <v>0</v>
      </c>
      <c r="AJ10" s="257">
        <v>0</v>
      </c>
      <c r="AK10" s="257">
        <v>0</v>
      </c>
      <c r="AL10" s="257">
        <v>0</v>
      </c>
      <c r="AM10" s="257">
        <v>0</v>
      </c>
      <c r="AN10" s="257">
        <v>0</v>
      </c>
      <c r="AO10" s="257">
        <v>0</v>
      </c>
      <c r="AP10" s="257">
        <v>0</v>
      </c>
      <c r="AQ10" s="257">
        <v>0</v>
      </c>
      <c r="AR10" s="257">
        <v>0</v>
      </c>
      <c r="AS10" s="257">
        <v>0</v>
      </c>
      <c r="AT10" s="257">
        <v>0</v>
      </c>
      <c r="AU10" s="257">
        <v>0</v>
      </c>
      <c r="AV10" s="257">
        <v>0</v>
      </c>
      <c r="AW10" s="257">
        <v>0</v>
      </c>
      <c r="AX10" s="257">
        <v>0</v>
      </c>
      <c r="AY10" s="257">
        <v>0</v>
      </c>
      <c r="AZ10" s="257">
        <v>0</v>
      </c>
      <c r="BA10" s="257">
        <v>0</v>
      </c>
      <c r="BB10" s="257">
        <v>0</v>
      </c>
      <c r="BC10" s="257">
        <v>0</v>
      </c>
      <c r="BD10" s="257">
        <v>0</v>
      </c>
      <c r="BE10" s="257">
        <v>0</v>
      </c>
      <c r="BF10" s="257">
        <v>0</v>
      </c>
      <c r="BG10" s="257">
        <v>0</v>
      </c>
      <c r="BH10" s="257">
        <v>0</v>
      </c>
      <c r="BI10" s="257">
        <v>0</v>
      </c>
      <c r="BJ10" s="257">
        <v>0</v>
      </c>
      <c r="BK10" s="257">
        <v>0</v>
      </c>
      <c r="BL10" s="257">
        <v>160.10370387808047</v>
      </c>
      <c r="BM10" s="257">
        <v>169.9076006622407</v>
      </c>
      <c r="BN10" s="257">
        <v>169.73026830045234</v>
      </c>
      <c r="BO10" s="257">
        <v>154.35312752812516</v>
      </c>
      <c r="BP10" s="257">
        <v>129.85184372983497</v>
      </c>
      <c r="BQ10" s="257">
        <v>0</v>
      </c>
      <c r="BR10" s="257">
        <v>0</v>
      </c>
      <c r="BS10" s="257">
        <v>0</v>
      </c>
      <c r="BT10" s="257">
        <v>0</v>
      </c>
      <c r="BU10" s="257">
        <v>0</v>
      </c>
      <c r="BV10" s="257">
        <v>0</v>
      </c>
      <c r="BW10" s="257">
        <v>0</v>
      </c>
    </row>
    <row r="11" spans="1:253" s="132" customFormat="1" ht="26.1" customHeight="1" x14ac:dyDescent="0.2">
      <c r="A11" s="266"/>
      <c r="B11" s="267" t="s">
        <v>421</v>
      </c>
      <c r="C11" s="265"/>
      <c r="D11" s="257">
        <v>0</v>
      </c>
      <c r="E11" s="257">
        <v>0</v>
      </c>
      <c r="F11" s="257">
        <v>0</v>
      </c>
      <c r="G11" s="257">
        <v>0</v>
      </c>
      <c r="H11" s="257">
        <v>0</v>
      </c>
      <c r="I11" s="257">
        <v>0</v>
      </c>
      <c r="J11" s="257">
        <v>0</v>
      </c>
      <c r="K11" s="257">
        <v>0</v>
      </c>
      <c r="L11" s="257">
        <v>0</v>
      </c>
      <c r="M11" s="257">
        <v>0</v>
      </c>
      <c r="N11" s="257">
        <v>0</v>
      </c>
      <c r="O11" s="257">
        <v>0</v>
      </c>
      <c r="P11" s="257">
        <v>0</v>
      </c>
      <c r="Q11" s="257">
        <v>0</v>
      </c>
      <c r="R11" s="257">
        <v>0</v>
      </c>
      <c r="S11" s="257">
        <v>0</v>
      </c>
      <c r="T11" s="257">
        <v>0</v>
      </c>
      <c r="U11" s="257">
        <v>0</v>
      </c>
      <c r="V11" s="257">
        <v>0</v>
      </c>
      <c r="W11" s="257">
        <v>0</v>
      </c>
      <c r="X11" s="257">
        <v>0</v>
      </c>
      <c r="Y11" s="257">
        <v>0</v>
      </c>
      <c r="Z11" s="257">
        <v>0</v>
      </c>
      <c r="AA11" s="257">
        <v>0</v>
      </c>
      <c r="AB11" s="257">
        <v>0</v>
      </c>
      <c r="AC11" s="257">
        <v>0</v>
      </c>
      <c r="AD11" s="257">
        <v>0</v>
      </c>
      <c r="AE11" s="257">
        <v>0</v>
      </c>
      <c r="AF11" s="257">
        <v>0</v>
      </c>
      <c r="AG11" s="257">
        <v>0</v>
      </c>
      <c r="AH11" s="257">
        <v>0</v>
      </c>
      <c r="AI11" s="257">
        <v>0</v>
      </c>
      <c r="AJ11" s="257">
        <v>0</v>
      </c>
      <c r="AK11" s="257">
        <v>0</v>
      </c>
      <c r="AL11" s="257">
        <v>0</v>
      </c>
      <c r="AM11" s="257">
        <v>0</v>
      </c>
      <c r="AN11" s="257">
        <v>0</v>
      </c>
      <c r="AO11" s="257">
        <v>0</v>
      </c>
      <c r="AP11" s="257">
        <v>0</v>
      </c>
      <c r="AQ11" s="257">
        <v>0</v>
      </c>
      <c r="AR11" s="257">
        <v>0</v>
      </c>
      <c r="AS11" s="257">
        <v>0</v>
      </c>
      <c r="AT11" s="257">
        <v>0</v>
      </c>
      <c r="AU11" s="257">
        <v>0</v>
      </c>
      <c r="AV11" s="257">
        <v>0</v>
      </c>
      <c r="AW11" s="257">
        <v>0</v>
      </c>
      <c r="AX11" s="257">
        <v>0</v>
      </c>
      <c r="AY11" s="257">
        <v>0</v>
      </c>
      <c r="AZ11" s="257">
        <v>0</v>
      </c>
      <c r="BA11" s="257">
        <v>0</v>
      </c>
      <c r="BB11" s="257">
        <v>0</v>
      </c>
      <c r="BC11" s="257">
        <v>0</v>
      </c>
      <c r="BD11" s="257">
        <v>0</v>
      </c>
      <c r="BE11" s="257">
        <v>0</v>
      </c>
      <c r="BF11" s="257">
        <v>0</v>
      </c>
      <c r="BG11" s="257">
        <v>0</v>
      </c>
      <c r="BH11" s="257">
        <v>0</v>
      </c>
      <c r="BI11" s="257">
        <v>0</v>
      </c>
      <c r="BJ11" s="257">
        <v>0</v>
      </c>
      <c r="BK11" s="257">
        <v>0</v>
      </c>
      <c r="BL11" s="257">
        <v>1640.5339423645937</v>
      </c>
      <c r="BM11" s="257">
        <v>1684.6942545741524</v>
      </c>
      <c r="BN11" s="257">
        <v>1704.7825727712873</v>
      </c>
      <c r="BO11" s="257">
        <v>1660.9634499654603</v>
      </c>
      <c r="BP11" s="257">
        <v>1590.5767319556921</v>
      </c>
      <c r="BQ11" s="257">
        <v>0</v>
      </c>
      <c r="BR11" s="257">
        <v>0</v>
      </c>
      <c r="BS11" s="257">
        <v>0</v>
      </c>
      <c r="BT11" s="257">
        <v>0</v>
      </c>
      <c r="BU11" s="257">
        <v>0</v>
      </c>
      <c r="BV11" s="257">
        <v>0</v>
      </c>
      <c r="BW11" s="257">
        <v>0</v>
      </c>
    </row>
    <row r="12" spans="1:253" s="132" customFormat="1" x14ac:dyDescent="0.2">
      <c r="A12" s="266"/>
      <c r="B12" s="267" t="s">
        <v>422</v>
      </c>
      <c r="C12" s="265"/>
      <c r="D12" s="257">
        <v>0</v>
      </c>
      <c r="E12" s="257">
        <v>0</v>
      </c>
      <c r="F12" s="257">
        <v>0</v>
      </c>
      <c r="G12" s="257">
        <v>0</v>
      </c>
      <c r="H12" s="257">
        <v>0</v>
      </c>
      <c r="I12" s="257">
        <v>0</v>
      </c>
      <c r="J12" s="257">
        <v>0</v>
      </c>
      <c r="K12" s="257">
        <v>0</v>
      </c>
      <c r="L12" s="257">
        <v>0</v>
      </c>
      <c r="M12" s="257">
        <v>0</v>
      </c>
      <c r="N12" s="257">
        <v>0</v>
      </c>
      <c r="O12" s="257">
        <v>0</v>
      </c>
      <c r="P12" s="257">
        <v>0</v>
      </c>
      <c r="Q12" s="257">
        <v>0</v>
      </c>
      <c r="R12" s="257">
        <v>0</v>
      </c>
      <c r="S12" s="257">
        <v>0</v>
      </c>
      <c r="T12" s="257">
        <v>0</v>
      </c>
      <c r="U12" s="257">
        <v>0</v>
      </c>
      <c r="V12" s="257">
        <v>0</v>
      </c>
      <c r="W12" s="257">
        <v>0</v>
      </c>
      <c r="X12" s="257">
        <v>0</v>
      </c>
      <c r="Y12" s="257">
        <v>0</v>
      </c>
      <c r="Z12" s="257">
        <v>0</v>
      </c>
      <c r="AA12" s="257">
        <v>0</v>
      </c>
      <c r="AB12" s="257">
        <v>0</v>
      </c>
      <c r="AC12" s="257">
        <v>0</v>
      </c>
      <c r="AD12" s="257">
        <v>0</v>
      </c>
      <c r="AE12" s="257">
        <v>0</v>
      </c>
      <c r="AF12" s="257">
        <v>0</v>
      </c>
      <c r="AG12" s="257">
        <v>0</v>
      </c>
      <c r="AH12" s="257">
        <v>0</v>
      </c>
      <c r="AI12" s="257">
        <v>0</v>
      </c>
      <c r="AJ12" s="257">
        <v>0</v>
      </c>
      <c r="AK12" s="257">
        <v>0</v>
      </c>
      <c r="AL12" s="257">
        <v>0</v>
      </c>
      <c r="AM12" s="257">
        <v>0</v>
      </c>
      <c r="AN12" s="257">
        <v>0</v>
      </c>
      <c r="AO12" s="257">
        <v>0</v>
      </c>
      <c r="AP12" s="257">
        <v>0</v>
      </c>
      <c r="AQ12" s="257">
        <v>0</v>
      </c>
      <c r="AR12" s="257">
        <v>0</v>
      </c>
      <c r="AS12" s="257">
        <v>0</v>
      </c>
      <c r="AT12" s="257">
        <v>0</v>
      </c>
      <c r="AU12" s="257">
        <v>0</v>
      </c>
      <c r="AV12" s="257">
        <v>0</v>
      </c>
      <c r="AW12" s="257">
        <v>0</v>
      </c>
      <c r="AX12" s="257">
        <v>0</v>
      </c>
      <c r="AY12" s="257">
        <v>0</v>
      </c>
      <c r="AZ12" s="257">
        <v>0</v>
      </c>
      <c r="BA12" s="257">
        <v>0</v>
      </c>
      <c r="BB12" s="257">
        <v>0</v>
      </c>
      <c r="BC12" s="257">
        <v>0</v>
      </c>
      <c r="BD12" s="257">
        <v>0</v>
      </c>
      <c r="BE12" s="257">
        <v>0</v>
      </c>
      <c r="BF12" s="257">
        <v>0</v>
      </c>
      <c r="BG12" s="257">
        <v>0</v>
      </c>
      <c r="BH12" s="257">
        <v>0</v>
      </c>
      <c r="BI12" s="257">
        <v>0</v>
      </c>
      <c r="BJ12" s="257">
        <v>0</v>
      </c>
      <c r="BK12" s="257">
        <v>0</v>
      </c>
      <c r="BL12" s="257">
        <v>23.082844298202023</v>
      </c>
      <c r="BM12" s="257">
        <v>28.427885672585596</v>
      </c>
      <c r="BN12" s="257">
        <v>34.419420881684694</v>
      </c>
      <c r="BO12" s="257">
        <v>38.184232300479046</v>
      </c>
      <c r="BP12" s="257">
        <v>45.841252968819461</v>
      </c>
      <c r="BQ12" s="257">
        <v>0</v>
      </c>
      <c r="BR12" s="257">
        <v>0</v>
      </c>
      <c r="BS12" s="257">
        <v>0</v>
      </c>
      <c r="BT12" s="257">
        <v>0</v>
      </c>
      <c r="BU12" s="257">
        <v>0</v>
      </c>
      <c r="BV12" s="257">
        <v>0</v>
      </c>
      <c r="BW12" s="257">
        <v>0</v>
      </c>
    </row>
    <row r="13" spans="1:253" s="132" customFormat="1" x14ac:dyDescent="0.2">
      <c r="A13" s="266"/>
      <c r="B13" s="267" t="s">
        <v>423</v>
      </c>
      <c r="C13" s="265"/>
      <c r="D13" s="257">
        <v>0</v>
      </c>
      <c r="E13" s="257">
        <v>0</v>
      </c>
      <c r="F13" s="257">
        <v>0</v>
      </c>
      <c r="G13" s="257">
        <v>0</v>
      </c>
      <c r="H13" s="257">
        <v>0</v>
      </c>
      <c r="I13" s="257">
        <v>0</v>
      </c>
      <c r="J13" s="257">
        <v>0</v>
      </c>
      <c r="K13" s="257">
        <v>0</v>
      </c>
      <c r="L13" s="257">
        <v>0</v>
      </c>
      <c r="M13" s="257">
        <v>0</v>
      </c>
      <c r="N13" s="257">
        <v>0</v>
      </c>
      <c r="O13" s="257">
        <v>0</v>
      </c>
      <c r="P13" s="257">
        <v>0</v>
      </c>
      <c r="Q13" s="257">
        <v>0</v>
      </c>
      <c r="R13" s="257">
        <v>0</v>
      </c>
      <c r="S13" s="257">
        <v>0</v>
      </c>
      <c r="T13" s="257">
        <v>0</v>
      </c>
      <c r="U13" s="257">
        <v>0</v>
      </c>
      <c r="V13" s="257">
        <v>0</v>
      </c>
      <c r="W13" s="257">
        <v>0</v>
      </c>
      <c r="X13" s="257">
        <v>0</v>
      </c>
      <c r="Y13" s="257">
        <v>0</v>
      </c>
      <c r="Z13" s="257">
        <v>0</v>
      </c>
      <c r="AA13" s="257">
        <v>0</v>
      </c>
      <c r="AB13" s="257">
        <v>0</v>
      </c>
      <c r="AC13" s="257">
        <v>0</v>
      </c>
      <c r="AD13" s="257">
        <v>0</v>
      </c>
      <c r="AE13" s="257">
        <v>0</v>
      </c>
      <c r="AF13" s="257">
        <v>0</v>
      </c>
      <c r="AG13" s="257">
        <v>0</v>
      </c>
      <c r="AH13" s="257">
        <v>0</v>
      </c>
      <c r="AI13" s="257">
        <v>0</v>
      </c>
      <c r="AJ13" s="257">
        <v>0</v>
      </c>
      <c r="AK13" s="257">
        <v>0</v>
      </c>
      <c r="AL13" s="257">
        <v>0</v>
      </c>
      <c r="AM13" s="257">
        <v>0</v>
      </c>
      <c r="AN13" s="257">
        <v>0</v>
      </c>
      <c r="AO13" s="257">
        <v>0</v>
      </c>
      <c r="AP13" s="257">
        <v>0</v>
      </c>
      <c r="AQ13" s="257">
        <v>0</v>
      </c>
      <c r="AR13" s="257">
        <v>0</v>
      </c>
      <c r="AS13" s="257">
        <v>0</v>
      </c>
      <c r="AT13" s="257">
        <v>0</v>
      </c>
      <c r="AU13" s="257">
        <v>0</v>
      </c>
      <c r="AV13" s="257">
        <v>0</v>
      </c>
      <c r="AW13" s="257">
        <v>0</v>
      </c>
      <c r="AX13" s="257">
        <v>0</v>
      </c>
      <c r="AY13" s="257">
        <v>0</v>
      </c>
      <c r="AZ13" s="257">
        <v>0</v>
      </c>
      <c r="BA13" s="257">
        <v>0</v>
      </c>
      <c r="BB13" s="257">
        <v>0</v>
      </c>
      <c r="BC13" s="257">
        <v>0</v>
      </c>
      <c r="BD13" s="257">
        <v>0</v>
      </c>
      <c r="BE13" s="257">
        <v>0</v>
      </c>
      <c r="BF13" s="257">
        <v>0</v>
      </c>
      <c r="BG13" s="257">
        <v>0</v>
      </c>
      <c r="BH13" s="257">
        <v>0</v>
      </c>
      <c r="BI13" s="257">
        <v>0</v>
      </c>
      <c r="BJ13" s="257">
        <v>0</v>
      </c>
      <c r="BK13" s="257">
        <v>0</v>
      </c>
      <c r="BL13" s="257">
        <v>5.4657403293191589</v>
      </c>
      <c r="BM13" s="257">
        <v>6.0969998242253682</v>
      </c>
      <c r="BN13" s="257">
        <v>6.8956510417745456</v>
      </c>
      <c r="BO13" s="257">
        <v>6.7893805407546886</v>
      </c>
      <c r="BP13" s="257">
        <v>6.7126372311936491</v>
      </c>
      <c r="BQ13" s="257">
        <v>0</v>
      </c>
      <c r="BR13" s="257">
        <v>0</v>
      </c>
      <c r="BS13" s="257">
        <v>0</v>
      </c>
      <c r="BT13" s="257">
        <v>0</v>
      </c>
      <c r="BU13" s="257">
        <v>0</v>
      </c>
      <c r="BV13" s="257">
        <v>0</v>
      </c>
      <c r="BW13" s="257">
        <v>0</v>
      </c>
    </row>
    <row r="14" spans="1:253" s="132" customFormat="1" x14ac:dyDescent="0.2">
      <c r="A14" s="266"/>
      <c r="B14" s="267" t="s">
        <v>18</v>
      </c>
      <c r="C14" s="265"/>
      <c r="D14" s="257">
        <v>0</v>
      </c>
      <c r="E14" s="257">
        <v>0</v>
      </c>
      <c r="F14" s="257">
        <v>0</v>
      </c>
      <c r="G14" s="257">
        <v>0</v>
      </c>
      <c r="H14" s="257">
        <v>0</v>
      </c>
      <c r="I14" s="257">
        <v>0</v>
      </c>
      <c r="J14" s="257">
        <v>0</v>
      </c>
      <c r="K14" s="257">
        <v>0</v>
      </c>
      <c r="L14" s="257">
        <v>0</v>
      </c>
      <c r="M14" s="257">
        <v>0</v>
      </c>
      <c r="N14" s="257">
        <v>0</v>
      </c>
      <c r="O14" s="257">
        <v>0</v>
      </c>
      <c r="P14" s="257">
        <v>0</v>
      </c>
      <c r="Q14" s="257">
        <v>0</v>
      </c>
      <c r="R14" s="257">
        <v>0</v>
      </c>
      <c r="S14" s="257">
        <v>0</v>
      </c>
      <c r="T14" s="257">
        <v>0</v>
      </c>
      <c r="U14" s="257">
        <v>0</v>
      </c>
      <c r="V14" s="257">
        <v>0</v>
      </c>
      <c r="W14" s="257">
        <v>0</v>
      </c>
      <c r="X14" s="257">
        <v>0</v>
      </c>
      <c r="Y14" s="257">
        <v>0</v>
      </c>
      <c r="Z14" s="257">
        <v>0</v>
      </c>
      <c r="AA14" s="257">
        <v>0</v>
      </c>
      <c r="AB14" s="257">
        <v>0</v>
      </c>
      <c r="AC14" s="257">
        <v>0</v>
      </c>
      <c r="AD14" s="257">
        <v>0</v>
      </c>
      <c r="AE14" s="257">
        <v>0</v>
      </c>
      <c r="AF14" s="257">
        <v>0</v>
      </c>
      <c r="AG14" s="257">
        <v>0</v>
      </c>
      <c r="AH14" s="257">
        <v>0</v>
      </c>
      <c r="AI14" s="257">
        <v>0</v>
      </c>
      <c r="AJ14" s="257">
        <v>0</v>
      </c>
      <c r="AK14" s="257">
        <v>0</v>
      </c>
      <c r="AL14" s="257">
        <v>0</v>
      </c>
      <c r="AM14" s="257">
        <v>0</v>
      </c>
      <c r="AN14" s="257">
        <v>0</v>
      </c>
      <c r="AO14" s="257">
        <v>0</v>
      </c>
      <c r="AP14" s="257">
        <v>0</v>
      </c>
      <c r="AQ14" s="257">
        <v>0</v>
      </c>
      <c r="AR14" s="257">
        <v>0</v>
      </c>
      <c r="AS14" s="257">
        <v>0</v>
      </c>
      <c r="AT14" s="257">
        <v>0</v>
      </c>
      <c r="AU14" s="257">
        <v>0</v>
      </c>
      <c r="AV14" s="257">
        <v>0</v>
      </c>
      <c r="AW14" s="257">
        <v>0</v>
      </c>
      <c r="AX14" s="257">
        <v>0</v>
      </c>
      <c r="AY14" s="257">
        <v>0</v>
      </c>
      <c r="AZ14" s="257">
        <v>0</v>
      </c>
      <c r="BA14" s="257">
        <v>0</v>
      </c>
      <c r="BB14" s="257">
        <v>0</v>
      </c>
      <c r="BC14" s="257">
        <v>0</v>
      </c>
      <c r="BD14" s="257">
        <v>0</v>
      </c>
      <c r="BE14" s="257">
        <v>0</v>
      </c>
      <c r="BF14" s="257">
        <v>0</v>
      </c>
      <c r="BG14" s="257">
        <v>0</v>
      </c>
      <c r="BH14" s="257">
        <v>0</v>
      </c>
      <c r="BI14" s="257">
        <v>0</v>
      </c>
      <c r="BJ14" s="257">
        <v>0</v>
      </c>
      <c r="BK14" s="257">
        <v>0</v>
      </c>
      <c r="BL14" s="257">
        <v>311.10320714739561</v>
      </c>
      <c r="BM14" s="257">
        <v>322.0954267879905</v>
      </c>
      <c r="BN14" s="257">
        <v>328.73751436019393</v>
      </c>
      <c r="BO14" s="257">
        <v>321.81967597883261</v>
      </c>
      <c r="BP14" s="257">
        <v>330.48284130260879</v>
      </c>
      <c r="BQ14" s="257">
        <v>0</v>
      </c>
      <c r="BR14" s="257">
        <v>0</v>
      </c>
      <c r="BS14" s="257">
        <v>0</v>
      </c>
      <c r="BT14" s="257">
        <v>0</v>
      </c>
      <c r="BU14" s="257">
        <v>0</v>
      </c>
      <c r="BV14" s="257">
        <v>0</v>
      </c>
      <c r="BW14" s="257">
        <v>0</v>
      </c>
    </row>
    <row r="15" spans="1:253" s="132" customFormat="1" x14ac:dyDescent="0.2">
      <c r="A15" s="266"/>
      <c r="B15" s="267" t="s">
        <v>424</v>
      </c>
      <c r="C15" s="265"/>
      <c r="D15" s="257">
        <v>0</v>
      </c>
      <c r="E15" s="257">
        <v>0</v>
      </c>
      <c r="F15" s="257">
        <v>0</v>
      </c>
      <c r="G15" s="257">
        <v>0</v>
      </c>
      <c r="H15" s="257">
        <v>0</v>
      </c>
      <c r="I15" s="257">
        <v>0</v>
      </c>
      <c r="J15" s="257">
        <v>0</v>
      </c>
      <c r="K15" s="257">
        <v>0</v>
      </c>
      <c r="L15" s="257">
        <v>0</v>
      </c>
      <c r="M15" s="257">
        <v>0</v>
      </c>
      <c r="N15" s="257">
        <v>0</v>
      </c>
      <c r="O15" s="257">
        <v>0</v>
      </c>
      <c r="P15" s="257">
        <v>0</v>
      </c>
      <c r="Q15" s="257">
        <v>0</v>
      </c>
      <c r="R15" s="257">
        <v>0</v>
      </c>
      <c r="S15" s="257">
        <v>0</v>
      </c>
      <c r="T15" s="257">
        <v>0</v>
      </c>
      <c r="U15" s="257">
        <v>0</v>
      </c>
      <c r="V15" s="257">
        <v>0</v>
      </c>
      <c r="W15" s="257">
        <v>0</v>
      </c>
      <c r="X15" s="257">
        <v>0</v>
      </c>
      <c r="Y15" s="257">
        <v>0</v>
      </c>
      <c r="Z15" s="257">
        <v>0</v>
      </c>
      <c r="AA15" s="257">
        <v>0</v>
      </c>
      <c r="AB15" s="257">
        <v>0</v>
      </c>
      <c r="AC15" s="257">
        <v>0</v>
      </c>
      <c r="AD15" s="257">
        <v>0</v>
      </c>
      <c r="AE15" s="257">
        <v>0</v>
      </c>
      <c r="AF15" s="257">
        <v>0</v>
      </c>
      <c r="AG15" s="257">
        <v>0</v>
      </c>
      <c r="AH15" s="257">
        <v>0</v>
      </c>
      <c r="AI15" s="257">
        <v>0</v>
      </c>
      <c r="AJ15" s="257">
        <v>0</v>
      </c>
      <c r="AK15" s="257">
        <v>0</v>
      </c>
      <c r="AL15" s="257">
        <v>0</v>
      </c>
      <c r="AM15" s="257">
        <v>0</v>
      </c>
      <c r="AN15" s="257">
        <v>0</v>
      </c>
      <c r="AO15" s="257">
        <v>0</v>
      </c>
      <c r="AP15" s="257">
        <v>0</v>
      </c>
      <c r="AQ15" s="257">
        <v>0</v>
      </c>
      <c r="AR15" s="257">
        <v>0</v>
      </c>
      <c r="AS15" s="257">
        <v>0</v>
      </c>
      <c r="AT15" s="257">
        <v>0</v>
      </c>
      <c r="AU15" s="257">
        <v>0</v>
      </c>
      <c r="AV15" s="257">
        <v>0</v>
      </c>
      <c r="AW15" s="257">
        <v>0</v>
      </c>
      <c r="AX15" s="257">
        <v>0</v>
      </c>
      <c r="AY15" s="257">
        <v>0</v>
      </c>
      <c r="AZ15" s="257">
        <v>0</v>
      </c>
      <c r="BA15" s="257">
        <v>0</v>
      </c>
      <c r="BB15" s="257">
        <v>0</v>
      </c>
      <c r="BC15" s="257">
        <v>0</v>
      </c>
      <c r="BD15" s="257">
        <v>0</v>
      </c>
      <c r="BE15" s="257">
        <v>0</v>
      </c>
      <c r="BF15" s="257">
        <v>0</v>
      </c>
      <c r="BG15" s="257">
        <v>0</v>
      </c>
      <c r="BH15" s="257">
        <v>0</v>
      </c>
      <c r="BI15" s="257">
        <v>0</v>
      </c>
      <c r="BJ15" s="257">
        <v>0</v>
      </c>
      <c r="BK15" s="257">
        <v>0</v>
      </c>
      <c r="BL15" s="257">
        <v>202.19597112502819</v>
      </c>
      <c r="BM15" s="257">
        <v>298.50971591364902</v>
      </c>
      <c r="BN15" s="257">
        <v>408.00421011928688</v>
      </c>
      <c r="BO15" s="257">
        <v>472.31268500113845</v>
      </c>
      <c r="BP15" s="257">
        <v>527.80568466400962</v>
      </c>
      <c r="BQ15" s="257">
        <v>0</v>
      </c>
      <c r="BR15" s="257">
        <v>0</v>
      </c>
      <c r="BS15" s="257">
        <v>0</v>
      </c>
      <c r="BT15" s="257">
        <v>0</v>
      </c>
      <c r="BU15" s="257">
        <v>0</v>
      </c>
      <c r="BV15" s="257">
        <v>0</v>
      </c>
      <c r="BW15" s="257">
        <v>0</v>
      </c>
    </row>
    <row r="16" spans="1:253" s="132" customFormat="1" ht="26.1" customHeight="1" x14ac:dyDescent="0.2">
      <c r="A16" s="266"/>
      <c r="B16" s="43" t="s">
        <v>425</v>
      </c>
      <c r="C16" s="40"/>
      <c r="D16" s="257">
        <f t="shared" ref="D16:AI16" si="0">D19</f>
        <v>0</v>
      </c>
      <c r="E16" s="257">
        <f t="shared" si="0"/>
        <v>0</v>
      </c>
      <c r="F16" s="257">
        <f t="shared" si="0"/>
        <v>0</v>
      </c>
      <c r="G16" s="257">
        <f t="shared" si="0"/>
        <v>0</v>
      </c>
      <c r="H16" s="257">
        <f t="shared" si="0"/>
        <v>0</v>
      </c>
      <c r="I16" s="257">
        <f t="shared" si="0"/>
        <v>0</v>
      </c>
      <c r="J16" s="257">
        <f t="shared" si="0"/>
        <v>0</v>
      </c>
      <c r="K16" s="257">
        <f t="shared" si="0"/>
        <v>0</v>
      </c>
      <c r="L16" s="257">
        <f t="shared" si="0"/>
        <v>0</v>
      </c>
      <c r="M16" s="257">
        <f t="shared" si="0"/>
        <v>0</v>
      </c>
      <c r="N16" s="257">
        <f t="shared" si="0"/>
        <v>0</v>
      </c>
      <c r="O16" s="257">
        <f t="shared" si="0"/>
        <v>0</v>
      </c>
      <c r="P16" s="257">
        <f t="shared" si="0"/>
        <v>0</v>
      </c>
      <c r="Q16" s="257">
        <f t="shared" si="0"/>
        <v>0</v>
      </c>
      <c r="R16" s="257">
        <f t="shared" si="0"/>
        <v>0</v>
      </c>
      <c r="S16" s="257">
        <f t="shared" si="0"/>
        <v>0</v>
      </c>
      <c r="T16" s="257">
        <f t="shared" si="0"/>
        <v>0</v>
      </c>
      <c r="U16" s="257">
        <f t="shared" si="0"/>
        <v>0</v>
      </c>
      <c r="V16" s="257">
        <f t="shared" si="0"/>
        <v>0</v>
      </c>
      <c r="W16" s="257">
        <f t="shared" si="0"/>
        <v>0</v>
      </c>
      <c r="X16" s="257">
        <f t="shared" si="0"/>
        <v>0</v>
      </c>
      <c r="Y16" s="257">
        <f t="shared" si="0"/>
        <v>0</v>
      </c>
      <c r="Z16" s="257">
        <f t="shared" si="0"/>
        <v>0</v>
      </c>
      <c r="AA16" s="257">
        <f t="shared" si="0"/>
        <v>0</v>
      </c>
      <c r="AB16" s="257">
        <f t="shared" si="0"/>
        <v>0</v>
      </c>
      <c r="AC16" s="257">
        <f t="shared" si="0"/>
        <v>0</v>
      </c>
      <c r="AD16" s="257">
        <f t="shared" si="0"/>
        <v>0</v>
      </c>
      <c r="AE16" s="257">
        <f t="shared" si="0"/>
        <v>0</v>
      </c>
      <c r="AF16" s="257">
        <f t="shared" si="0"/>
        <v>0</v>
      </c>
      <c r="AG16" s="257">
        <f t="shared" si="0"/>
        <v>0</v>
      </c>
      <c r="AH16" s="257">
        <f t="shared" si="0"/>
        <v>189.0604099893182</v>
      </c>
      <c r="AI16" s="257">
        <f t="shared" si="0"/>
        <v>217.24186395918002</v>
      </c>
      <c r="AJ16" s="257">
        <f t="shared" ref="AJ16:BK16" si="1">AJ19</f>
        <v>291.64676658977385</v>
      </c>
      <c r="AK16" s="257">
        <f t="shared" si="1"/>
        <v>435.79447132057123</v>
      </c>
      <c r="AL16" s="257">
        <f t="shared" si="1"/>
        <v>531.64070822038082</v>
      </c>
      <c r="AM16" s="257">
        <f t="shared" si="1"/>
        <v>599.91337522552976</v>
      </c>
      <c r="AN16" s="257">
        <f t="shared" si="1"/>
        <v>667.59777746960162</v>
      </c>
      <c r="AO16" s="257">
        <f t="shared" si="1"/>
        <v>730.54411349699535</v>
      </c>
      <c r="AP16" s="257">
        <f t="shared" si="1"/>
        <v>805.60849456809274</v>
      </c>
      <c r="AQ16" s="257">
        <f t="shared" si="1"/>
        <v>838.18835992187337</v>
      </c>
      <c r="AR16" s="257">
        <f t="shared" si="1"/>
        <v>760.26900000000001</v>
      </c>
      <c r="AS16" s="257">
        <f t="shared" si="1"/>
        <v>936.29321192193368</v>
      </c>
      <c r="AT16" s="257">
        <f t="shared" si="1"/>
        <v>1162.117</v>
      </c>
      <c r="AU16" s="257">
        <f t="shared" si="1"/>
        <v>670.327</v>
      </c>
      <c r="AV16" s="257">
        <f t="shared" si="1"/>
        <v>724.20100000000002</v>
      </c>
      <c r="AW16" s="257">
        <f t="shared" si="1"/>
        <v>941.47799999999995</v>
      </c>
      <c r="AX16" s="257">
        <f t="shared" si="1"/>
        <v>973.24916299999973</v>
      </c>
      <c r="AY16" s="257">
        <f t="shared" si="1"/>
        <v>991.50290500000006</v>
      </c>
      <c r="AZ16" s="257">
        <f t="shared" si="1"/>
        <v>1035.1050220000002</v>
      </c>
      <c r="BA16" s="257">
        <f t="shared" si="1"/>
        <v>1079.5440269999999</v>
      </c>
      <c r="BB16" s="257">
        <f t="shared" si="1"/>
        <v>1124.7226409999994</v>
      </c>
      <c r="BC16" s="257">
        <f t="shared" si="1"/>
        <v>1163.735510948489</v>
      </c>
      <c r="BD16" s="257">
        <f t="shared" si="1"/>
        <v>1229.3620240181656</v>
      </c>
      <c r="BE16" s="257">
        <f t="shared" si="1"/>
        <v>1349.4457237699216</v>
      </c>
      <c r="BF16" s="257">
        <f t="shared" si="1"/>
        <v>1430.8457317625675</v>
      </c>
      <c r="BG16" s="257">
        <f t="shared" si="1"/>
        <v>1612.517104499429</v>
      </c>
      <c r="BH16" s="257">
        <f t="shared" si="1"/>
        <v>1828.5273484448542</v>
      </c>
      <c r="BI16" s="257">
        <f t="shared" si="1"/>
        <v>1843.2959341159444</v>
      </c>
      <c r="BJ16" s="257">
        <f t="shared" si="1"/>
        <v>2003.9939900362206</v>
      </c>
      <c r="BK16" s="257">
        <f t="shared" si="1"/>
        <v>2046.6136160962108</v>
      </c>
      <c r="BL16" s="257">
        <v>2162.8252108384918</v>
      </c>
      <c r="BM16" s="257">
        <v>2239.7459853678515</v>
      </c>
      <c r="BN16" s="257">
        <v>2273.0145576027198</v>
      </c>
      <c r="BO16" s="257">
        <v>2227.1295013956719</v>
      </c>
      <c r="BP16" s="257">
        <v>2136.5856605519407</v>
      </c>
      <c r="BQ16" s="257">
        <v>0</v>
      </c>
      <c r="BR16" s="257">
        <v>0</v>
      </c>
      <c r="BS16" s="257">
        <v>0</v>
      </c>
      <c r="BT16" s="257">
        <v>0</v>
      </c>
      <c r="BU16" s="257">
        <v>0</v>
      </c>
      <c r="BV16" s="257">
        <v>0</v>
      </c>
      <c r="BW16" s="257">
        <v>0</v>
      </c>
    </row>
    <row r="17" spans="1:75" s="132" customFormat="1" x14ac:dyDescent="0.2">
      <c r="A17" s="266"/>
      <c r="B17" s="43" t="s">
        <v>426</v>
      </c>
      <c r="C17" s="40"/>
      <c r="D17" s="257">
        <f t="shared" ref="D17:AI17" si="2">SUM(D20:D23)</f>
        <v>0</v>
      </c>
      <c r="E17" s="257">
        <f t="shared" si="2"/>
        <v>0</v>
      </c>
      <c r="F17" s="257">
        <f t="shared" si="2"/>
        <v>0</v>
      </c>
      <c r="G17" s="257">
        <f t="shared" si="2"/>
        <v>0</v>
      </c>
      <c r="H17" s="257">
        <f t="shared" si="2"/>
        <v>0</v>
      </c>
      <c r="I17" s="257">
        <f t="shared" si="2"/>
        <v>0</v>
      </c>
      <c r="J17" s="257">
        <f t="shared" si="2"/>
        <v>0</v>
      </c>
      <c r="K17" s="257">
        <f t="shared" si="2"/>
        <v>0</v>
      </c>
      <c r="L17" s="257">
        <f t="shared" si="2"/>
        <v>0</v>
      </c>
      <c r="M17" s="257">
        <f t="shared" si="2"/>
        <v>0</v>
      </c>
      <c r="N17" s="257">
        <f t="shared" si="2"/>
        <v>0</v>
      </c>
      <c r="O17" s="257">
        <f t="shared" si="2"/>
        <v>0</v>
      </c>
      <c r="P17" s="257">
        <f t="shared" si="2"/>
        <v>0</v>
      </c>
      <c r="Q17" s="257">
        <f t="shared" si="2"/>
        <v>0</v>
      </c>
      <c r="R17" s="257">
        <f t="shared" si="2"/>
        <v>0</v>
      </c>
      <c r="S17" s="257">
        <f t="shared" si="2"/>
        <v>0</v>
      </c>
      <c r="T17" s="257">
        <f t="shared" si="2"/>
        <v>0</v>
      </c>
      <c r="U17" s="257">
        <f t="shared" si="2"/>
        <v>0</v>
      </c>
      <c r="V17" s="257">
        <f t="shared" si="2"/>
        <v>0</v>
      </c>
      <c r="W17" s="257">
        <f t="shared" si="2"/>
        <v>0</v>
      </c>
      <c r="X17" s="257">
        <f t="shared" si="2"/>
        <v>0</v>
      </c>
      <c r="Y17" s="257">
        <f t="shared" si="2"/>
        <v>0</v>
      </c>
      <c r="Z17" s="257">
        <f t="shared" si="2"/>
        <v>0</v>
      </c>
      <c r="AA17" s="257">
        <f t="shared" si="2"/>
        <v>0</v>
      </c>
      <c r="AB17" s="257">
        <f t="shared" si="2"/>
        <v>0</v>
      </c>
      <c r="AC17" s="257">
        <f t="shared" si="2"/>
        <v>0</v>
      </c>
      <c r="AD17" s="257">
        <f t="shared" si="2"/>
        <v>0</v>
      </c>
      <c r="AE17" s="257">
        <f t="shared" si="2"/>
        <v>0</v>
      </c>
      <c r="AF17" s="257">
        <f t="shared" si="2"/>
        <v>0</v>
      </c>
      <c r="AG17" s="257">
        <f t="shared" si="2"/>
        <v>0</v>
      </c>
      <c r="AH17" s="257">
        <f t="shared" si="2"/>
        <v>196.93959001068183</v>
      </c>
      <c r="AI17" s="257">
        <f t="shared" si="2"/>
        <v>227.75813604082006</v>
      </c>
      <c r="AJ17" s="257">
        <f t="shared" ref="AJ17:BK17" si="3">SUM(AJ20:AJ23)</f>
        <v>307.35323341022615</v>
      </c>
      <c r="AK17" s="257">
        <f t="shared" si="3"/>
        <v>454.80552867942873</v>
      </c>
      <c r="AL17" s="257">
        <f t="shared" si="3"/>
        <v>551.35929177961918</v>
      </c>
      <c r="AM17" s="257">
        <f t="shared" si="3"/>
        <v>618.08662477447024</v>
      </c>
      <c r="AN17" s="257">
        <f t="shared" si="3"/>
        <v>686.40222253039815</v>
      </c>
      <c r="AO17" s="257">
        <f t="shared" si="3"/>
        <v>748.45588650300476</v>
      </c>
      <c r="AP17" s="257">
        <f t="shared" si="3"/>
        <v>829.39150543190704</v>
      </c>
      <c r="AQ17" s="257">
        <f t="shared" si="3"/>
        <v>862.81164007812663</v>
      </c>
      <c r="AR17" s="257">
        <f t="shared" si="3"/>
        <v>604.86500000000012</v>
      </c>
      <c r="AS17" s="257">
        <f t="shared" si="3"/>
        <v>763.36878807806625</v>
      </c>
      <c r="AT17" s="257">
        <f t="shared" si="3"/>
        <v>960.69299999999987</v>
      </c>
      <c r="AU17" s="257">
        <f t="shared" si="3"/>
        <v>733.84</v>
      </c>
      <c r="AV17" s="257">
        <f t="shared" si="3"/>
        <v>968.37500000000023</v>
      </c>
      <c r="AW17" s="257">
        <f t="shared" si="3"/>
        <v>998.42199999999991</v>
      </c>
      <c r="AX17" s="257">
        <f t="shared" si="3"/>
        <v>1103.9621309999998</v>
      </c>
      <c r="AY17" s="257">
        <f t="shared" si="3"/>
        <v>1197.1680269999999</v>
      </c>
      <c r="AZ17" s="257">
        <f t="shared" si="3"/>
        <v>1275.5067700000002</v>
      </c>
      <c r="BA17" s="257">
        <f t="shared" si="3"/>
        <v>1315.1345980000001</v>
      </c>
      <c r="BB17" s="257">
        <f t="shared" si="3"/>
        <v>1327.6819739999989</v>
      </c>
      <c r="BC17" s="257">
        <f t="shared" si="3"/>
        <v>1347.1518148446023</v>
      </c>
      <c r="BD17" s="257">
        <f t="shared" si="3"/>
        <v>1345.1564549999996</v>
      </c>
      <c r="BE17" s="257">
        <f t="shared" si="3"/>
        <v>1336.3771304102056</v>
      </c>
      <c r="BF17" s="257">
        <f t="shared" si="3"/>
        <v>1403.0935666124119</v>
      </c>
      <c r="BG17" s="257">
        <f t="shared" si="3"/>
        <v>1613.6138907605705</v>
      </c>
      <c r="BH17" s="257">
        <f t="shared" si="3"/>
        <v>1728.4576144734931</v>
      </c>
      <c r="BI17" s="257">
        <f t="shared" si="3"/>
        <v>1930.7936408840555</v>
      </c>
      <c r="BJ17" s="257">
        <f t="shared" si="3"/>
        <v>1937.0327149637794</v>
      </c>
      <c r="BK17" s="257">
        <f t="shared" si="3"/>
        <v>1980.0739629037898</v>
      </c>
      <c r="BL17" s="257">
        <f t="shared" ref="BL17:BV17" si="4">BL4-BL16</f>
        <v>2071.6184511615079</v>
      </c>
      <c r="BM17" s="257">
        <f t="shared" si="4"/>
        <v>2457.9322396321481</v>
      </c>
      <c r="BN17" s="257">
        <f t="shared" si="4"/>
        <v>2651.7587673972803</v>
      </c>
      <c r="BO17" s="257">
        <f t="shared" si="4"/>
        <v>2691.2493936043288</v>
      </c>
      <c r="BP17" s="257">
        <f t="shared" si="4"/>
        <v>2775.3624294480583</v>
      </c>
      <c r="BQ17" s="257">
        <f t="shared" si="4"/>
        <v>1.871</v>
      </c>
      <c r="BR17" s="257">
        <f t="shared" si="4"/>
        <v>0</v>
      </c>
      <c r="BS17" s="257">
        <f t="shared" si="4"/>
        <v>0</v>
      </c>
      <c r="BT17" s="257">
        <f t="shared" si="4"/>
        <v>0</v>
      </c>
      <c r="BU17" s="257">
        <f t="shared" si="4"/>
        <v>0</v>
      </c>
      <c r="BV17" s="257">
        <f t="shared" si="4"/>
        <v>0</v>
      </c>
      <c r="BW17" s="257">
        <f>BW4-BW16</f>
        <v>0</v>
      </c>
    </row>
    <row r="18" spans="1:75" s="132" customFormat="1" ht="26.1" customHeight="1" x14ac:dyDescent="0.2">
      <c r="A18" s="59"/>
      <c r="B18" s="268" t="s">
        <v>427</v>
      </c>
      <c r="C18" s="265"/>
      <c r="D18" s="257" t="s">
        <v>123</v>
      </c>
      <c r="E18" s="257" t="s">
        <v>123</v>
      </c>
      <c r="F18" s="257" t="s">
        <v>123</v>
      </c>
      <c r="G18" s="257" t="s">
        <v>123</v>
      </c>
      <c r="H18" s="257" t="s">
        <v>123</v>
      </c>
      <c r="I18" s="257" t="s">
        <v>123</v>
      </c>
      <c r="J18" s="257" t="s">
        <v>123</v>
      </c>
      <c r="K18" s="257" t="s">
        <v>123</v>
      </c>
      <c r="L18" s="257" t="s">
        <v>123</v>
      </c>
      <c r="M18" s="257" t="s">
        <v>123</v>
      </c>
      <c r="N18" s="257" t="s">
        <v>123</v>
      </c>
      <c r="O18" s="257" t="s">
        <v>123</v>
      </c>
      <c r="P18" s="257" t="s">
        <v>123</v>
      </c>
      <c r="Q18" s="257" t="s">
        <v>123</v>
      </c>
      <c r="R18" s="257" t="s">
        <v>123</v>
      </c>
      <c r="S18" s="257" t="s">
        <v>123</v>
      </c>
      <c r="T18" s="257" t="s">
        <v>123</v>
      </c>
      <c r="U18" s="257" t="s">
        <v>123</v>
      </c>
      <c r="V18" s="257" t="s">
        <v>123</v>
      </c>
      <c r="W18" s="257" t="s">
        <v>123</v>
      </c>
      <c r="X18" s="257" t="s">
        <v>123</v>
      </c>
      <c r="Y18" s="257" t="s">
        <v>123</v>
      </c>
      <c r="Z18" s="257" t="s">
        <v>123</v>
      </c>
      <c r="AA18" s="257" t="s">
        <v>123</v>
      </c>
      <c r="AB18" s="257" t="s">
        <v>123</v>
      </c>
      <c r="AC18" s="257" t="s">
        <v>123</v>
      </c>
      <c r="AD18" s="257" t="s">
        <v>123</v>
      </c>
      <c r="AE18" s="257" t="s">
        <v>123</v>
      </c>
      <c r="AF18" s="257" t="s">
        <v>123</v>
      </c>
      <c r="AG18" s="257" t="s">
        <v>123</v>
      </c>
      <c r="AH18" s="257" t="s">
        <v>123</v>
      </c>
      <c r="AI18" s="257" t="s">
        <v>123</v>
      </c>
      <c r="AJ18" s="257" t="s">
        <v>123</v>
      </c>
      <c r="AK18" s="257" t="s">
        <v>123</v>
      </c>
      <c r="AL18" s="257" t="s">
        <v>123</v>
      </c>
      <c r="AM18" s="257" t="s">
        <v>123</v>
      </c>
      <c r="AN18" s="257" t="s">
        <v>123</v>
      </c>
      <c r="AO18" s="257" t="s">
        <v>123</v>
      </c>
      <c r="AP18" s="257" t="s">
        <v>123</v>
      </c>
      <c r="AQ18" s="257" t="s">
        <v>123</v>
      </c>
      <c r="AR18" s="257" t="s">
        <v>123</v>
      </c>
      <c r="AS18" s="257" t="s">
        <v>123</v>
      </c>
      <c r="AT18" s="257" t="s">
        <v>123</v>
      </c>
      <c r="AU18" s="257" t="s">
        <v>123</v>
      </c>
      <c r="AV18" s="257" t="s">
        <v>123</v>
      </c>
      <c r="AW18" s="257" t="s">
        <v>123</v>
      </c>
      <c r="AX18" s="257" t="s">
        <v>123</v>
      </c>
      <c r="AY18" s="257" t="s">
        <v>123</v>
      </c>
      <c r="AZ18" s="257" t="s">
        <v>123</v>
      </c>
      <c r="BA18" s="257" t="s">
        <v>123</v>
      </c>
      <c r="BB18" s="257" t="s">
        <v>123</v>
      </c>
      <c r="BC18" s="257" t="s">
        <v>123</v>
      </c>
      <c r="BD18" s="257" t="s">
        <v>123</v>
      </c>
      <c r="BE18" s="257" t="s">
        <v>123</v>
      </c>
      <c r="BF18" s="257" t="s">
        <v>123</v>
      </c>
      <c r="BG18" s="257" t="s">
        <v>123</v>
      </c>
      <c r="BH18" s="257" t="s">
        <v>123</v>
      </c>
      <c r="BI18" s="257" t="s">
        <v>123</v>
      </c>
      <c r="BJ18" s="257" t="s">
        <v>123</v>
      </c>
      <c r="BK18" s="257" t="s">
        <v>123</v>
      </c>
      <c r="BL18" s="257" t="s">
        <v>123</v>
      </c>
      <c r="BM18" s="257" t="s">
        <v>123</v>
      </c>
      <c r="BN18" s="257" t="s">
        <v>123</v>
      </c>
      <c r="BO18" s="257" t="s">
        <v>123</v>
      </c>
      <c r="BP18" s="257" t="s">
        <v>123</v>
      </c>
      <c r="BQ18" s="257" t="s">
        <v>123</v>
      </c>
      <c r="BR18" s="257" t="s">
        <v>123</v>
      </c>
      <c r="BS18" s="257" t="s">
        <v>123</v>
      </c>
      <c r="BT18" s="257" t="s">
        <v>123</v>
      </c>
      <c r="BU18" s="257" t="s">
        <v>123</v>
      </c>
      <c r="BV18" s="257" t="s">
        <v>123</v>
      </c>
      <c r="BW18" s="257" t="s">
        <v>123</v>
      </c>
    </row>
    <row r="19" spans="1:75" s="132" customFormat="1" x14ac:dyDescent="0.2">
      <c r="A19" s="266"/>
      <c r="B19" s="43" t="s">
        <v>428</v>
      </c>
      <c r="C19" s="265"/>
      <c r="D19" s="257">
        <v>0</v>
      </c>
      <c r="E19" s="257">
        <v>0</v>
      </c>
      <c r="F19" s="257">
        <v>0</v>
      </c>
      <c r="G19" s="257">
        <v>0</v>
      </c>
      <c r="H19" s="257">
        <v>0</v>
      </c>
      <c r="I19" s="257">
        <v>0</v>
      </c>
      <c r="J19" s="257">
        <v>0</v>
      </c>
      <c r="K19" s="257">
        <v>0</v>
      </c>
      <c r="L19" s="257">
        <v>0</v>
      </c>
      <c r="M19" s="257">
        <v>0</v>
      </c>
      <c r="N19" s="257">
        <v>0</v>
      </c>
      <c r="O19" s="257">
        <v>0</v>
      </c>
      <c r="P19" s="257">
        <v>0</v>
      </c>
      <c r="Q19" s="257">
        <v>0</v>
      </c>
      <c r="R19" s="257">
        <v>0</v>
      </c>
      <c r="S19" s="257">
        <v>0</v>
      </c>
      <c r="T19" s="257">
        <v>0</v>
      </c>
      <c r="U19" s="257">
        <v>0</v>
      </c>
      <c r="V19" s="257">
        <v>0</v>
      </c>
      <c r="W19" s="257">
        <v>0</v>
      </c>
      <c r="X19" s="257">
        <v>0</v>
      </c>
      <c r="Y19" s="257">
        <v>0</v>
      </c>
      <c r="Z19" s="257">
        <v>0</v>
      </c>
      <c r="AA19" s="257">
        <v>0</v>
      </c>
      <c r="AB19" s="257">
        <v>0</v>
      </c>
      <c r="AC19" s="257">
        <v>0</v>
      </c>
      <c r="AD19" s="257">
        <v>0</v>
      </c>
      <c r="AE19" s="257">
        <v>0</v>
      </c>
      <c r="AF19" s="257">
        <v>0</v>
      </c>
      <c r="AG19" s="257">
        <v>0</v>
      </c>
      <c r="AH19" s="257">
        <v>189.0604099893182</v>
      </c>
      <c r="AI19" s="257">
        <v>217.24186395918002</v>
      </c>
      <c r="AJ19" s="257">
        <v>291.64676658977385</v>
      </c>
      <c r="AK19" s="257">
        <v>435.79447132057123</v>
      </c>
      <c r="AL19" s="257">
        <v>531.64070822038082</v>
      </c>
      <c r="AM19" s="257">
        <v>599.91337522552976</v>
      </c>
      <c r="AN19" s="257">
        <v>667.59777746960162</v>
      </c>
      <c r="AO19" s="257">
        <v>730.54411349699535</v>
      </c>
      <c r="AP19" s="257">
        <v>805.60849456809274</v>
      </c>
      <c r="AQ19" s="257">
        <v>838.18835992187337</v>
      </c>
      <c r="AR19" s="257">
        <v>760.26900000000001</v>
      </c>
      <c r="AS19" s="257">
        <v>936.29321192193368</v>
      </c>
      <c r="AT19" s="257">
        <v>1162.117</v>
      </c>
      <c r="AU19" s="257">
        <v>670.327</v>
      </c>
      <c r="AV19" s="257">
        <v>724.20100000000002</v>
      </c>
      <c r="AW19" s="257">
        <v>941.47799999999995</v>
      </c>
      <c r="AX19" s="257">
        <v>973.24916299999973</v>
      </c>
      <c r="AY19" s="257">
        <v>991.50290500000006</v>
      </c>
      <c r="AZ19" s="257">
        <v>1035.1050220000002</v>
      </c>
      <c r="BA19" s="257">
        <v>1079.5440269999999</v>
      </c>
      <c r="BB19" s="257">
        <v>1124.7226409999994</v>
      </c>
      <c r="BC19" s="257">
        <v>1163.735510948489</v>
      </c>
      <c r="BD19" s="257">
        <v>1229.3620240181656</v>
      </c>
      <c r="BE19" s="257">
        <v>1349.4457237699216</v>
      </c>
      <c r="BF19" s="257">
        <v>1430.8457317625675</v>
      </c>
      <c r="BG19" s="257">
        <v>1612.517104499429</v>
      </c>
      <c r="BH19" s="257">
        <v>1828.5273484448542</v>
      </c>
      <c r="BI19" s="257">
        <v>1843.2959341159444</v>
      </c>
      <c r="BJ19" s="257">
        <v>2003.9939900362206</v>
      </c>
      <c r="BK19" s="257">
        <v>2046.6136160962108</v>
      </c>
      <c r="BL19" s="257">
        <v>2162.8252108384918</v>
      </c>
      <c r="BM19" s="257">
        <v>2239.7459853678515</v>
      </c>
      <c r="BN19" s="257">
        <v>2273.0145576027198</v>
      </c>
      <c r="BO19" s="257">
        <v>2227.1295013956719</v>
      </c>
      <c r="BP19" s="257">
        <v>2136.5856605519407</v>
      </c>
      <c r="BQ19" s="257">
        <v>0</v>
      </c>
      <c r="BR19" s="257">
        <v>0</v>
      </c>
      <c r="BS19" s="257">
        <v>0</v>
      </c>
      <c r="BT19" s="257">
        <v>0</v>
      </c>
      <c r="BU19" s="257">
        <v>0</v>
      </c>
      <c r="BV19" s="257">
        <v>0</v>
      </c>
      <c r="BW19" s="257">
        <v>0</v>
      </c>
    </row>
    <row r="20" spans="1:75" s="132" customFormat="1" x14ac:dyDescent="0.2">
      <c r="A20" s="266"/>
      <c r="B20" s="43" t="s">
        <v>429</v>
      </c>
      <c r="C20" s="265"/>
      <c r="D20" s="257">
        <v>0</v>
      </c>
      <c r="E20" s="257">
        <v>0</v>
      </c>
      <c r="F20" s="257">
        <v>0</v>
      </c>
      <c r="G20" s="257">
        <v>0</v>
      </c>
      <c r="H20" s="257">
        <v>0</v>
      </c>
      <c r="I20" s="257">
        <v>0</v>
      </c>
      <c r="J20" s="257">
        <v>0</v>
      </c>
      <c r="K20" s="257">
        <v>0</v>
      </c>
      <c r="L20" s="257">
        <v>0</v>
      </c>
      <c r="M20" s="257">
        <v>0</v>
      </c>
      <c r="N20" s="257">
        <v>0</v>
      </c>
      <c r="O20" s="257">
        <v>0</v>
      </c>
      <c r="P20" s="257">
        <v>0</v>
      </c>
      <c r="Q20" s="257">
        <v>0</v>
      </c>
      <c r="R20" s="257">
        <v>0</v>
      </c>
      <c r="S20" s="257">
        <v>0</v>
      </c>
      <c r="T20" s="257">
        <v>0</v>
      </c>
      <c r="U20" s="257">
        <v>0</v>
      </c>
      <c r="V20" s="257">
        <v>0</v>
      </c>
      <c r="W20" s="257">
        <v>0</v>
      </c>
      <c r="X20" s="257">
        <v>0</v>
      </c>
      <c r="Y20" s="257">
        <v>0</v>
      </c>
      <c r="Z20" s="257">
        <v>0</v>
      </c>
      <c r="AA20" s="257">
        <v>0</v>
      </c>
      <c r="AB20" s="257">
        <v>0</v>
      </c>
      <c r="AC20" s="257">
        <v>0</v>
      </c>
      <c r="AD20" s="257">
        <v>0</v>
      </c>
      <c r="AE20" s="257">
        <v>0</v>
      </c>
      <c r="AF20" s="257">
        <v>0</v>
      </c>
      <c r="AG20" s="257">
        <v>0</v>
      </c>
      <c r="AH20" s="257">
        <v>27.502827272667155</v>
      </c>
      <c r="AI20" s="257">
        <v>31.585852043726426</v>
      </c>
      <c r="AJ20" s="257">
        <v>42.384582121077884</v>
      </c>
      <c r="AK20" s="257">
        <v>63.213077234706887</v>
      </c>
      <c r="AL20" s="257">
        <v>76.776376134597115</v>
      </c>
      <c r="AM20" s="257">
        <v>86.294927523123278</v>
      </c>
      <c r="AN20" s="257">
        <v>96.19980924653629</v>
      </c>
      <c r="AO20" s="257">
        <v>104.64116166965778</v>
      </c>
      <c r="AP20" s="257">
        <v>116.03413200590694</v>
      </c>
      <c r="AQ20" s="257">
        <v>120.6229520803748</v>
      </c>
      <c r="AR20" s="257">
        <v>83.058999999999997</v>
      </c>
      <c r="AS20" s="257">
        <v>114.8284154022263</v>
      </c>
      <c r="AT20" s="257">
        <v>166.71700000000001</v>
      </c>
      <c r="AU20" s="257">
        <v>112.279</v>
      </c>
      <c r="AV20" s="257">
        <v>146.14699999999999</v>
      </c>
      <c r="AW20" s="257">
        <v>188.857</v>
      </c>
      <c r="AX20" s="257">
        <v>237.89668399999994</v>
      </c>
      <c r="AY20" s="257">
        <v>279.43384600000002</v>
      </c>
      <c r="AZ20" s="257">
        <v>318.77796300000006</v>
      </c>
      <c r="BA20" s="257">
        <v>366.771837</v>
      </c>
      <c r="BB20" s="257">
        <v>408.74446599999976</v>
      </c>
      <c r="BC20" s="257">
        <v>444.9005951357899</v>
      </c>
      <c r="BD20" s="257">
        <v>486.32011499999982</v>
      </c>
      <c r="BE20" s="257">
        <v>528.76477520781191</v>
      </c>
      <c r="BF20" s="257">
        <v>593.43878223860281</v>
      </c>
      <c r="BG20" s="257">
        <v>700.71103272999665</v>
      </c>
      <c r="BH20" s="257">
        <v>750.02694315173312</v>
      </c>
      <c r="BI20" s="257">
        <v>839.96132516636135</v>
      </c>
      <c r="BJ20" s="257">
        <v>805.30950638016247</v>
      </c>
      <c r="BK20" s="257">
        <v>828.09404862651547</v>
      </c>
      <c r="BL20" s="257">
        <v>869.82127433533924</v>
      </c>
      <c r="BM20" s="257">
        <v>950.96467470191726</v>
      </c>
      <c r="BN20" s="257">
        <v>1008.5423032163782</v>
      </c>
      <c r="BO20" s="257">
        <v>1020.7892962954842</v>
      </c>
      <c r="BP20" s="257">
        <v>1035.9458838204823</v>
      </c>
      <c r="BQ20" s="257">
        <v>0</v>
      </c>
      <c r="BR20" s="257">
        <v>0</v>
      </c>
      <c r="BS20" s="257">
        <v>0</v>
      </c>
      <c r="BT20" s="257">
        <v>0</v>
      </c>
      <c r="BU20" s="257">
        <v>0</v>
      </c>
      <c r="BV20" s="257">
        <v>0</v>
      </c>
      <c r="BW20" s="257">
        <v>0</v>
      </c>
    </row>
    <row r="21" spans="1:75" s="132" customFormat="1" x14ac:dyDescent="0.2">
      <c r="A21" s="266"/>
      <c r="B21" s="43" t="s">
        <v>430</v>
      </c>
      <c r="C21" s="265"/>
      <c r="D21" s="257">
        <v>0</v>
      </c>
      <c r="E21" s="257">
        <v>0</v>
      </c>
      <c r="F21" s="257">
        <v>0</v>
      </c>
      <c r="G21" s="257">
        <v>0</v>
      </c>
      <c r="H21" s="257">
        <v>0</v>
      </c>
      <c r="I21" s="257">
        <v>0</v>
      </c>
      <c r="J21" s="257">
        <v>0</v>
      </c>
      <c r="K21" s="257">
        <v>0</v>
      </c>
      <c r="L21" s="257">
        <v>0</v>
      </c>
      <c r="M21" s="257">
        <v>0</v>
      </c>
      <c r="N21" s="257">
        <v>0</v>
      </c>
      <c r="O21" s="257">
        <v>0</v>
      </c>
      <c r="P21" s="257">
        <v>0</v>
      </c>
      <c r="Q21" s="257">
        <v>0</v>
      </c>
      <c r="R21" s="257">
        <v>0</v>
      </c>
      <c r="S21" s="257">
        <v>0</v>
      </c>
      <c r="T21" s="257">
        <v>0</v>
      </c>
      <c r="U21" s="257">
        <v>0</v>
      </c>
      <c r="V21" s="257">
        <v>0</v>
      </c>
      <c r="W21" s="257">
        <v>0</v>
      </c>
      <c r="X21" s="257">
        <v>0</v>
      </c>
      <c r="Y21" s="257">
        <v>0</v>
      </c>
      <c r="Z21" s="257">
        <v>0</v>
      </c>
      <c r="AA21" s="257">
        <v>0</v>
      </c>
      <c r="AB21" s="257">
        <v>0</v>
      </c>
      <c r="AC21" s="257">
        <v>0</v>
      </c>
      <c r="AD21" s="257">
        <v>0</v>
      </c>
      <c r="AE21" s="257">
        <v>0</v>
      </c>
      <c r="AF21" s="257">
        <v>0</v>
      </c>
      <c r="AG21" s="257">
        <v>0</v>
      </c>
      <c r="AH21" s="257">
        <v>88.945632781705058</v>
      </c>
      <c r="AI21" s="257">
        <v>102.63989716099778</v>
      </c>
      <c r="AJ21" s="257">
        <v>138.3856917255178</v>
      </c>
      <c r="AK21" s="257">
        <v>205.51754927689734</v>
      </c>
      <c r="AL21" s="257">
        <v>249.99250242525952</v>
      </c>
      <c r="AM21" s="257">
        <v>281.05739095461479</v>
      </c>
      <c r="AN21" s="257">
        <v>312.24655644943772</v>
      </c>
      <c r="AO21" s="257">
        <v>341.18609501439198</v>
      </c>
      <c r="AP21" s="257">
        <v>377.30402508543466</v>
      </c>
      <c r="AQ21" s="257">
        <v>392.27715570427546</v>
      </c>
      <c r="AR21" s="257">
        <v>216.39</v>
      </c>
      <c r="AS21" s="257">
        <v>243.14730758287362</v>
      </c>
      <c r="AT21" s="257">
        <v>222.857</v>
      </c>
      <c r="AU21" s="257">
        <v>185.916</v>
      </c>
      <c r="AV21" s="257">
        <v>219.042</v>
      </c>
      <c r="AW21" s="257">
        <v>306.87099999999998</v>
      </c>
      <c r="AX21" s="257">
        <v>345.70058699999993</v>
      </c>
      <c r="AY21" s="257">
        <v>383.72152899999998</v>
      </c>
      <c r="AZ21" s="257">
        <v>408.69452700000005</v>
      </c>
      <c r="BA21" s="257">
        <v>423.69869799999998</v>
      </c>
      <c r="BB21" s="257">
        <v>442.26725699999969</v>
      </c>
      <c r="BC21" s="257">
        <v>458.38614234181148</v>
      </c>
      <c r="BD21" s="257">
        <v>449.61359899999985</v>
      </c>
      <c r="BE21" s="257">
        <v>447.65738801479245</v>
      </c>
      <c r="BF21" s="257">
        <v>456.77495423193301</v>
      </c>
      <c r="BG21" s="257">
        <v>524.55682653580504</v>
      </c>
      <c r="BH21" s="257">
        <v>571.40950903414523</v>
      </c>
      <c r="BI21" s="257">
        <v>632.58899092529441</v>
      </c>
      <c r="BJ21" s="257">
        <v>623.4840715467576</v>
      </c>
      <c r="BK21" s="257">
        <v>618.93076704709995</v>
      </c>
      <c r="BL21" s="257">
        <v>631.6028273544332</v>
      </c>
      <c r="BM21" s="257">
        <v>678.72746288485951</v>
      </c>
      <c r="BN21" s="257">
        <v>743.17843271133438</v>
      </c>
      <c r="BO21" s="257">
        <v>750.37605441262167</v>
      </c>
      <c r="BP21" s="257">
        <v>756.7359161644182</v>
      </c>
      <c r="BQ21" s="257">
        <v>0</v>
      </c>
      <c r="BR21" s="257">
        <v>0</v>
      </c>
      <c r="BS21" s="257">
        <v>0</v>
      </c>
      <c r="BT21" s="257">
        <v>0</v>
      </c>
      <c r="BU21" s="257">
        <v>0</v>
      </c>
      <c r="BV21" s="257">
        <v>0</v>
      </c>
      <c r="BW21" s="257">
        <v>0</v>
      </c>
    </row>
    <row r="22" spans="1:75" s="132" customFormat="1" x14ac:dyDescent="0.2">
      <c r="A22" s="266"/>
      <c r="B22" s="43" t="s">
        <v>264</v>
      </c>
      <c r="C22" s="265"/>
      <c r="D22" s="257">
        <v>0</v>
      </c>
      <c r="E22" s="257">
        <v>0</v>
      </c>
      <c r="F22" s="257">
        <v>0</v>
      </c>
      <c r="G22" s="257">
        <v>0</v>
      </c>
      <c r="H22" s="257">
        <v>0</v>
      </c>
      <c r="I22" s="257">
        <v>0</v>
      </c>
      <c r="J22" s="257">
        <v>0</v>
      </c>
      <c r="K22" s="257">
        <v>0</v>
      </c>
      <c r="L22" s="257">
        <v>0</v>
      </c>
      <c r="M22" s="257">
        <v>0</v>
      </c>
      <c r="N22" s="257">
        <v>0</v>
      </c>
      <c r="O22" s="257">
        <v>0</v>
      </c>
      <c r="P22" s="257">
        <v>0</v>
      </c>
      <c r="Q22" s="257">
        <v>0</v>
      </c>
      <c r="R22" s="257">
        <v>0</v>
      </c>
      <c r="S22" s="257">
        <v>0</v>
      </c>
      <c r="T22" s="257">
        <v>0</v>
      </c>
      <c r="U22" s="257">
        <v>0</v>
      </c>
      <c r="V22" s="257">
        <v>0</v>
      </c>
      <c r="W22" s="257">
        <v>0</v>
      </c>
      <c r="X22" s="257">
        <v>0</v>
      </c>
      <c r="Y22" s="257">
        <v>0</v>
      </c>
      <c r="Z22" s="257">
        <v>0</v>
      </c>
      <c r="AA22" s="257">
        <v>0</v>
      </c>
      <c r="AB22" s="257">
        <v>0</v>
      </c>
      <c r="AC22" s="257">
        <v>0</v>
      </c>
      <c r="AD22" s="257">
        <v>0</v>
      </c>
      <c r="AE22" s="257">
        <v>0</v>
      </c>
      <c r="AF22" s="257">
        <v>0</v>
      </c>
      <c r="AG22" s="257">
        <v>0</v>
      </c>
      <c r="AH22" s="257">
        <v>73.242794596669199</v>
      </c>
      <c r="AI22" s="257">
        <v>85.168081893459714</v>
      </c>
      <c r="AJ22" s="257">
        <v>115.30566723086193</v>
      </c>
      <c r="AK22" s="257">
        <v>169.32691721496712</v>
      </c>
      <c r="AL22" s="257">
        <v>204.21808645897408</v>
      </c>
      <c r="AM22" s="257">
        <v>227.83044737490729</v>
      </c>
      <c r="AN22" s="257">
        <v>252.51033820403745</v>
      </c>
      <c r="AO22" s="257">
        <v>274.82477751762963</v>
      </c>
      <c r="AP22" s="257">
        <v>305.30618267506998</v>
      </c>
      <c r="AQ22" s="257">
        <v>317.94417999582299</v>
      </c>
      <c r="AR22" s="257">
        <v>223.36600000000001</v>
      </c>
      <c r="AS22" s="257">
        <v>286.63975529133552</v>
      </c>
      <c r="AT22" s="257">
        <v>372.90100000000001</v>
      </c>
      <c r="AU22" s="257">
        <v>327.95400000000001</v>
      </c>
      <c r="AV22" s="257">
        <v>480.35</v>
      </c>
      <c r="AW22" s="257">
        <v>380.02</v>
      </c>
      <c r="AX22" s="257">
        <v>382.28165999999993</v>
      </c>
      <c r="AY22" s="257">
        <v>366.89570099999997</v>
      </c>
      <c r="AZ22" s="257">
        <v>361.93527000000006</v>
      </c>
      <c r="BA22" s="257">
        <v>314.93220000000008</v>
      </c>
      <c r="BB22" s="257">
        <v>270.82839699999982</v>
      </c>
      <c r="BC22" s="257">
        <v>249.93090682948699</v>
      </c>
      <c r="BD22" s="257">
        <v>226.13233899999992</v>
      </c>
      <c r="BE22" s="257">
        <v>192.60883676756498</v>
      </c>
      <c r="BF22" s="257">
        <v>192.05057165464862</v>
      </c>
      <c r="BG22" s="257">
        <v>171.31617186991193</v>
      </c>
      <c r="BH22" s="257">
        <v>217.85321717670377</v>
      </c>
      <c r="BI22" s="257">
        <v>241.13550347906477</v>
      </c>
      <c r="BJ22" s="257">
        <v>243.50566881771863</v>
      </c>
      <c r="BK22" s="257">
        <v>242.59360966221021</v>
      </c>
      <c r="BL22" s="257">
        <v>285.76615929922252</v>
      </c>
      <c r="BM22" s="257">
        <v>460.43987830568727</v>
      </c>
      <c r="BN22" s="257">
        <v>455.5631536628552</v>
      </c>
      <c r="BO22" s="257">
        <v>451.67751435741542</v>
      </c>
      <c r="BP22" s="257">
        <v>463.81295775151688</v>
      </c>
      <c r="BQ22" s="257">
        <v>0</v>
      </c>
      <c r="BR22" s="257">
        <v>0</v>
      </c>
      <c r="BS22" s="257">
        <v>0</v>
      </c>
      <c r="BT22" s="257">
        <v>0</v>
      </c>
      <c r="BU22" s="257">
        <v>0</v>
      </c>
      <c r="BV22" s="257">
        <v>0</v>
      </c>
      <c r="BW22" s="257">
        <v>0</v>
      </c>
    </row>
    <row r="23" spans="1:75" s="132" customFormat="1" x14ac:dyDescent="0.2">
      <c r="A23" s="266"/>
      <c r="B23" s="43" t="s">
        <v>431</v>
      </c>
      <c r="C23" s="265"/>
      <c r="D23" s="257">
        <v>0</v>
      </c>
      <c r="E23" s="257">
        <v>0</v>
      </c>
      <c r="F23" s="257">
        <v>0</v>
      </c>
      <c r="G23" s="257">
        <v>0</v>
      </c>
      <c r="H23" s="257">
        <v>0</v>
      </c>
      <c r="I23" s="257">
        <v>0</v>
      </c>
      <c r="J23" s="257">
        <v>0</v>
      </c>
      <c r="K23" s="257">
        <v>0</v>
      </c>
      <c r="L23" s="257">
        <v>0</v>
      </c>
      <c r="M23" s="257">
        <v>0</v>
      </c>
      <c r="N23" s="257">
        <v>0</v>
      </c>
      <c r="O23" s="257">
        <v>0</v>
      </c>
      <c r="P23" s="257">
        <v>0</v>
      </c>
      <c r="Q23" s="257">
        <v>0</v>
      </c>
      <c r="R23" s="257">
        <v>0</v>
      </c>
      <c r="S23" s="257">
        <v>0</v>
      </c>
      <c r="T23" s="257">
        <v>0</v>
      </c>
      <c r="U23" s="257">
        <v>0</v>
      </c>
      <c r="V23" s="257">
        <v>0</v>
      </c>
      <c r="W23" s="257">
        <v>0</v>
      </c>
      <c r="X23" s="257">
        <v>0</v>
      </c>
      <c r="Y23" s="257">
        <v>0</v>
      </c>
      <c r="Z23" s="257">
        <v>0</v>
      </c>
      <c r="AA23" s="257">
        <v>0</v>
      </c>
      <c r="AB23" s="257">
        <v>0</v>
      </c>
      <c r="AC23" s="257">
        <v>0</v>
      </c>
      <c r="AD23" s="257">
        <v>0</v>
      </c>
      <c r="AE23" s="257">
        <v>0</v>
      </c>
      <c r="AF23" s="257">
        <v>0</v>
      </c>
      <c r="AG23" s="257">
        <v>0</v>
      </c>
      <c r="AH23" s="257">
        <v>7.2483353596404072</v>
      </c>
      <c r="AI23" s="257">
        <v>8.3643049426361529</v>
      </c>
      <c r="AJ23" s="257">
        <v>11.277292332768525</v>
      </c>
      <c r="AK23" s="257">
        <v>16.747984952857394</v>
      </c>
      <c r="AL23" s="257">
        <v>20.372326760788525</v>
      </c>
      <c r="AM23" s="257">
        <v>22.903858921824849</v>
      </c>
      <c r="AN23" s="257">
        <v>25.445518630386744</v>
      </c>
      <c r="AO23" s="257">
        <v>27.803852301325378</v>
      </c>
      <c r="AP23" s="257">
        <v>30.747165665495459</v>
      </c>
      <c r="AQ23" s="257">
        <v>31.967352297653349</v>
      </c>
      <c r="AR23" s="257">
        <v>82.050000000000196</v>
      </c>
      <c r="AS23" s="257">
        <v>118.75330980163085</v>
      </c>
      <c r="AT23" s="257">
        <v>198.21799999999985</v>
      </c>
      <c r="AU23" s="257">
        <v>107.69100000000003</v>
      </c>
      <c r="AV23" s="257">
        <v>122.83600000000021</v>
      </c>
      <c r="AW23" s="257">
        <v>122.67399999999998</v>
      </c>
      <c r="AX23" s="257">
        <v>138.08320000000001</v>
      </c>
      <c r="AY23" s="257">
        <v>167.11695100000003</v>
      </c>
      <c r="AZ23" s="257">
        <v>186.09901000000005</v>
      </c>
      <c r="BA23" s="257">
        <v>209.73186299999998</v>
      </c>
      <c r="BB23" s="257">
        <v>205.84185399999987</v>
      </c>
      <c r="BC23" s="257">
        <v>193.93417053751386</v>
      </c>
      <c r="BD23" s="257">
        <v>183.09040199999998</v>
      </c>
      <c r="BE23" s="257">
        <v>167.34613042003627</v>
      </c>
      <c r="BF23" s="257">
        <v>160.82925848722746</v>
      </c>
      <c r="BG23" s="257">
        <v>217.02985962485695</v>
      </c>
      <c r="BH23" s="257">
        <v>189.16794511091098</v>
      </c>
      <c r="BI23" s="257">
        <v>217.10782131333502</v>
      </c>
      <c r="BJ23" s="257">
        <v>264.73346821914066</v>
      </c>
      <c r="BK23" s="257">
        <v>290.45553756796437</v>
      </c>
      <c r="BL23" s="257">
        <v>284.42819017251315</v>
      </c>
      <c r="BM23" s="257">
        <v>367.80022373968399</v>
      </c>
      <c r="BN23" s="257">
        <v>444.4748778067123</v>
      </c>
      <c r="BO23" s="257">
        <v>468.40652853880829</v>
      </c>
      <c r="BP23" s="257">
        <v>518.86767171164104</v>
      </c>
      <c r="BQ23" s="257">
        <v>0</v>
      </c>
      <c r="BR23" s="257">
        <v>0</v>
      </c>
      <c r="BS23" s="257">
        <v>0</v>
      </c>
      <c r="BT23" s="257">
        <v>0</v>
      </c>
      <c r="BU23" s="257">
        <v>0</v>
      </c>
      <c r="BV23" s="257">
        <v>0</v>
      </c>
      <c r="BW23" s="257">
        <v>0</v>
      </c>
    </row>
    <row r="24" spans="1:75" s="132" customFormat="1" ht="26.1" customHeight="1" x14ac:dyDescent="0.2">
      <c r="A24" s="266"/>
      <c r="B24" s="43" t="s">
        <v>432</v>
      </c>
      <c r="C24" s="265"/>
      <c r="D24" s="257">
        <f t="shared" ref="D24:AI24" si="5">SUM(D20:D23)</f>
        <v>0</v>
      </c>
      <c r="E24" s="257">
        <f t="shared" si="5"/>
        <v>0</v>
      </c>
      <c r="F24" s="257">
        <f t="shared" si="5"/>
        <v>0</v>
      </c>
      <c r="G24" s="257">
        <f t="shared" si="5"/>
        <v>0</v>
      </c>
      <c r="H24" s="257">
        <f t="shared" si="5"/>
        <v>0</v>
      </c>
      <c r="I24" s="257">
        <f t="shared" si="5"/>
        <v>0</v>
      </c>
      <c r="J24" s="257">
        <f t="shared" si="5"/>
        <v>0</v>
      </c>
      <c r="K24" s="257">
        <f t="shared" si="5"/>
        <v>0</v>
      </c>
      <c r="L24" s="257">
        <f t="shared" si="5"/>
        <v>0</v>
      </c>
      <c r="M24" s="257">
        <f t="shared" si="5"/>
        <v>0</v>
      </c>
      <c r="N24" s="257">
        <f t="shared" si="5"/>
        <v>0</v>
      </c>
      <c r="O24" s="257">
        <f t="shared" si="5"/>
        <v>0</v>
      </c>
      <c r="P24" s="257">
        <f t="shared" si="5"/>
        <v>0</v>
      </c>
      <c r="Q24" s="257">
        <f t="shared" si="5"/>
        <v>0</v>
      </c>
      <c r="R24" s="257">
        <f t="shared" si="5"/>
        <v>0</v>
      </c>
      <c r="S24" s="257">
        <f t="shared" si="5"/>
        <v>0</v>
      </c>
      <c r="T24" s="257">
        <f t="shared" si="5"/>
        <v>0</v>
      </c>
      <c r="U24" s="257">
        <f t="shared" si="5"/>
        <v>0</v>
      </c>
      <c r="V24" s="257">
        <f t="shared" si="5"/>
        <v>0</v>
      </c>
      <c r="W24" s="257">
        <f t="shared" si="5"/>
        <v>0</v>
      </c>
      <c r="X24" s="257">
        <f t="shared" si="5"/>
        <v>0</v>
      </c>
      <c r="Y24" s="257">
        <f t="shared" si="5"/>
        <v>0</v>
      </c>
      <c r="Z24" s="257">
        <f t="shared" si="5"/>
        <v>0</v>
      </c>
      <c r="AA24" s="257">
        <f t="shared" si="5"/>
        <v>0</v>
      </c>
      <c r="AB24" s="257">
        <f t="shared" si="5"/>
        <v>0</v>
      </c>
      <c r="AC24" s="257">
        <f t="shared" si="5"/>
        <v>0</v>
      </c>
      <c r="AD24" s="257">
        <f t="shared" si="5"/>
        <v>0</v>
      </c>
      <c r="AE24" s="257">
        <f t="shared" si="5"/>
        <v>0</v>
      </c>
      <c r="AF24" s="257">
        <f t="shared" si="5"/>
        <v>0</v>
      </c>
      <c r="AG24" s="257">
        <f t="shared" si="5"/>
        <v>0</v>
      </c>
      <c r="AH24" s="257">
        <f t="shared" si="5"/>
        <v>196.93959001068183</v>
      </c>
      <c r="AI24" s="257">
        <f t="shared" si="5"/>
        <v>227.75813604082006</v>
      </c>
      <c r="AJ24" s="257">
        <f t="shared" ref="AJ24:BO24" si="6">SUM(AJ20:AJ23)</f>
        <v>307.35323341022615</v>
      </c>
      <c r="AK24" s="257">
        <f t="shared" si="6"/>
        <v>454.80552867942873</v>
      </c>
      <c r="AL24" s="257">
        <f t="shared" si="6"/>
        <v>551.35929177961918</v>
      </c>
      <c r="AM24" s="257">
        <f t="shared" si="6"/>
        <v>618.08662477447024</v>
      </c>
      <c r="AN24" s="257">
        <f t="shared" si="6"/>
        <v>686.40222253039815</v>
      </c>
      <c r="AO24" s="257">
        <f t="shared" si="6"/>
        <v>748.45588650300476</v>
      </c>
      <c r="AP24" s="257">
        <f t="shared" si="6"/>
        <v>829.39150543190704</v>
      </c>
      <c r="AQ24" s="257">
        <f t="shared" si="6"/>
        <v>862.81164007812663</v>
      </c>
      <c r="AR24" s="257">
        <f t="shared" si="6"/>
        <v>604.86500000000012</v>
      </c>
      <c r="AS24" s="257">
        <f t="shared" si="6"/>
        <v>763.36878807806625</v>
      </c>
      <c r="AT24" s="257">
        <f t="shared" si="6"/>
        <v>960.69299999999987</v>
      </c>
      <c r="AU24" s="257">
        <f t="shared" si="6"/>
        <v>733.84</v>
      </c>
      <c r="AV24" s="257">
        <f t="shared" si="6"/>
        <v>968.37500000000023</v>
      </c>
      <c r="AW24" s="257">
        <f t="shared" si="6"/>
        <v>998.42199999999991</v>
      </c>
      <c r="AX24" s="257">
        <f t="shared" si="6"/>
        <v>1103.9621309999998</v>
      </c>
      <c r="AY24" s="257">
        <f t="shared" si="6"/>
        <v>1197.1680269999999</v>
      </c>
      <c r="AZ24" s="257">
        <f t="shared" si="6"/>
        <v>1275.5067700000002</v>
      </c>
      <c r="BA24" s="257">
        <f t="shared" si="6"/>
        <v>1315.1345980000001</v>
      </c>
      <c r="BB24" s="257">
        <f t="shared" si="6"/>
        <v>1327.6819739999989</v>
      </c>
      <c r="BC24" s="257">
        <f t="shared" si="6"/>
        <v>1347.1518148446023</v>
      </c>
      <c r="BD24" s="257">
        <f t="shared" si="6"/>
        <v>1345.1564549999996</v>
      </c>
      <c r="BE24" s="257">
        <f t="shared" si="6"/>
        <v>1336.3771304102056</v>
      </c>
      <c r="BF24" s="257">
        <f t="shared" si="6"/>
        <v>1403.0935666124119</v>
      </c>
      <c r="BG24" s="257">
        <f t="shared" si="6"/>
        <v>1613.6138907605705</v>
      </c>
      <c r="BH24" s="257">
        <f t="shared" si="6"/>
        <v>1728.4576144734931</v>
      </c>
      <c r="BI24" s="257">
        <f t="shared" si="6"/>
        <v>1930.7936408840555</v>
      </c>
      <c r="BJ24" s="257">
        <f t="shared" si="6"/>
        <v>1937.0327149637794</v>
      </c>
      <c r="BK24" s="257">
        <f t="shared" si="6"/>
        <v>1980.0739629037898</v>
      </c>
      <c r="BL24" s="257">
        <f t="shared" si="6"/>
        <v>2071.6184511615079</v>
      </c>
      <c r="BM24" s="257">
        <f t="shared" si="6"/>
        <v>2457.9322396321481</v>
      </c>
      <c r="BN24" s="257">
        <f t="shared" si="6"/>
        <v>2651.7587673972803</v>
      </c>
      <c r="BO24" s="257">
        <f t="shared" si="6"/>
        <v>2691.2493936043297</v>
      </c>
      <c r="BP24" s="257">
        <f t="shared" ref="BP24:BV24" si="7">SUM(BP20:BP23)</f>
        <v>2775.3624294480583</v>
      </c>
      <c r="BQ24" s="257">
        <f t="shared" si="7"/>
        <v>0</v>
      </c>
      <c r="BR24" s="257">
        <f t="shared" si="7"/>
        <v>0</v>
      </c>
      <c r="BS24" s="257">
        <f t="shared" si="7"/>
        <v>0</v>
      </c>
      <c r="BT24" s="257">
        <f t="shared" si="7"/>
        <v>0</v>
      </c>
      <c r="BU24" s="257">
        <f t="shared" si="7"/>
        <v>0</v>
      </c>
      <c r="BV24" s="257">
        <f t="shared" si="7"/>
        <v>0</v>
      </c>
      <c r="BW24" s="257">
        <f>SUM(BW20:BW23)</f>
        <v>0</v>
      </c>
    </row>
    <row r="25" spans="1:75" s="132" customFormat="1" ht="26.1" customHeight="1" x14ac:dyDescent="0.2">
      <c r="A25" s="59"/>
      <c r="B25" s="268" t="s">
        <v>433</v>
      </c>
      <c r="C25" s="265"/>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row>
    <row r="26" spans="1:75" s="132" customFormat="1" x14ac:dyDescent="0.2">
      <c r="A26" s="266"/>
      <c r="B26" s="43" t="s">
        <v>434</v>
      </c>
      <c r="C26" s="265"/>
      <c r="D26" s="257">
        <f t="shared" ref="D26:AI26" si="8">SUM(D27:D29)</f>
        <v>0</v>
      </c>
      <c r="E26" s="257">
        <f t="shared" si="8"/>
        <v>0</v>
      </c>
      <c r="F26" s="257">
        <f t="shared" si="8"/>
        <v>0</v>
      </c>
      <c r="G26" s="257">
        <f t="shared" si="8"/>
        <v>0</v>
      </c>
      <c r="H26" s="257">
        <f t="shared" si="8"/>
        <v>0</v>
      </c>
      <c r="I26" s="257">
        <f t="shared" si="8"/>
        <v>0</v>
      </c>
      <c r="J26" s="257">
        <f t="shared" si="8"/>
        <v>0</v>
      </c>
      <c r="K26" s="257">
        <f t="shared" si="8"/>
        <v>0</v>
      </c>
      <c r="L26" s="257">
        <f t="shared" si="8"/>
        <v>0</v>
      </c>
      <c r="M26" s="257">
        <f t="shared" si="8"/>
        <v>0</v>
      </c>
      <c r="N26" s="257">
        <f t="shared" si="8"/>
        <v>0</v>
      </c>
      <c r="O26" s="257">
        <f t="shared" si="8"/>
        <v>0</v>
      </c>
      <c r="P26" s="257">
        <f t="shared" si="8"/>
        <v>0</v>
      </c>
      <c r="Q26" s="257">
        <f t="shared" si="8"/>
        <v>0</v>
      </c>
      <c r="R26" s="257">
        <f t="shared" si="8"/>
        <v>0</v>
      </c>
      <c r="S26" s="257">
        <f t="shared" si="8"/>
        <v>0</v>
      </c>
      <c r="T26" s="257">
        <f t="shared" si="8"/>
        <v>0</v>
      </c>
      <c r="U26" s="257">
        <f t="shared" si="8"/>
        <v>0</v>
      </c>
      <c r="V26" s="257">
        <f t="shared" si="8"/>
        <v>0</v>
      </c>
      <c r="W26" s="257">
        <f t="shared" si="8"/>
        <v>0</v>
      </c>
      <c r="X26" s="257">
        <f t="shared" si="8"/>
        <v>0</v>
      </c>
      <c r="Y26" s="257">
        <f t="shared" si="8"/>
        <v>0</v>
      </c>
      <c r="Z26" s="257">
        <f t="shared" si="8"/>
        <v>0</v>
      </c>
      <c r="AA26" s="257">
        <f t="shared" si="8"/>
        <v>0</v>
      </c>
      <c r="AB26" s="257">
        <f t="shared" si="8"/>
        <v>0</v>
      </c>
      <c r="AC26" s="257">
        <f t="shared" si="8"/>
        <v>0</v>
      </c>
      <c r="AD26" s="257">
        <f t="shared" si="8"/>
        <v>0</v>
      </c>
      <c r="AE26" s="257">
        <f t="shared" si="8"/>
        <v>0</v>
      </c>
      <c r="AF26" s="257">
        <f t="shared" si="8"/>
        <v>0</v>
      </c>
      <c r="AG26" s="257">
        <f t="shared" si="8"/>
        <v>0</v>
      </c>
      <c r="AH26" s="257">
        <f t="shared" si="8"/>
        <v>0</v>
      </c>
      <c r="AI26" s="257">
        <f t="shared" si="8"/>
        <v>0</v>
      </c>
      <c r="AJ26" s="257">
        <f t="shared" ref="AJ26:BO26" si="9">SUM(AJ27:AJ29)</f>
        <v>0</v>
      </c>
      <c r="AK26" s="257">
        <f t="shared" si="9"/>
        <v>0</v>
      </c>
      <c r="AL26" s="257">
        <f t="shared" si="9"/>
        <v>0</v>
      </c>
      <c r="AM26" s="257">
        <f t="shared" si="9"/>
        <v>0</v>
      </c>
      <c r="AN26" s="257">
        <f t="shared" si="9"/>
        <v>0</v>
      </c>
      <c r="AO26" s="257">
        <f t="shared" si="9"/>
        <v>0</v>
      </c>
      <c r="AP26" s="257">
        <f t="shared" si="9"/>
        <v>0</v>
      </c>
      <c r="AQ26" s="257">
        <f t="shared" si="9"/>
        <v>0</v>
      </c>
      <c r="AR26" s="257">
        <f t="shared" si="9"/>
        <v>0</v>
      </c>
      <c r="AS26" s="257">
        <f t="shared" si="9"/>
        <v>0</v>
      </c>
      <c r="AT26" s="257">
        <f t="shared" si="9"/>
        <v>0</v>
      </c>
      <c r="AU26" s="257">
        <f t="shared" si="9"/>
        <v>0</v>
      </c>
      <c r="AV26" s="257">
        <f t="shared" si="9"/>
        <v>0</v>
      </c>
      <c r="AW26" s="257">
        <f t="shared" si="9"/>
        <v>1939.9</v>
      </c>
      <c r="AX26" s="257">
        <f t="shared" si="9"/>
        <v>2077.2112939999997</v>
      </c>
      <c r="AY26" s="257">
        <f t="shared" si="9"/>
        <v>2188.6709320000004</v>
      </c>
      <c r="AZ26" s="257">
        <f t="shared" si="9"/>
        <v>2310.6117920000002</v>
      </c>
      <c r="BA26" s="257">
        <f t="shared" si="9"/>
        <v>2394.6786249999996</v>
      </c>
      <c r="BB26" s="257">
        <f t="shared" si="9"/>
        <v>2452.4046149999999</v>
      </c>
      <c r="BC26" s="257">
        <f t="shared" si="9"/>
        <v>2510.8873257930918</v>
      </c>
      <c r="BD26" s="257">
        <f t="shared" si="9"/>
        <v>2574.5184790181661</v>
      </c>
      <c r="BE26" s="257">
        <f t="shared" si="9"/>
        <v>2685.8228541801273</v>
      </c>
      <c r="BF26" s="257">
        <f t="shared" si="9"/>
        <v>2833.9392983749799</v>
      </c>
      <c r="BG26" s="257">
        <f t="shared" si="9"/>
        <v>3226.1309952600004</v>
      </c>
      <c r="BH26" s="257">
        <f t="shared" si="9"/>
        <v>3556.9849629183477</v>
      </c>
      <c r="BI26" s="257">
        <f t="shared" si="9"/>
        <v>3774.0895750000004</v>
      </c>
      <c r="BJ26" s="257">
        <f t="shared" si="9"/>
        <v>3941.0267050000002</v>
      </c>
      <c r="BK26" s="257">
        <f t="shared" si="9"/>
        <v>4026.6875789999999</v>
      </c>
      <c r="BL26" s="257">
        <f t="shared" si="9"/>
        <v>4234.4436619999997</v>
      </c>
      <c r="BM26" s="257">
        <f t="shared" si="9"/>
        <v>4697.6782249999997</v>
      </c>
      <c r="BN26" s="257">
        <f t="shared" si="9"/>
        <v>4924.7733250000001</v>
      </c>
      <c r="BO26" s="257">
        <f t="shared" si="9"/>
        <v>4918.3788950000007</v>
      </c>
      <c r="BP26" s="257">
        <f t="shared" ref="BP26:BU26" si="10">SUM(BP27:BP29)</f>
        <v>4911.948089999999</v>
      </c>
      <c r="BQ26" s="257">
        <f t="shared" si="10"/>
        <v>1.871</v>
      </c>
      <c r="BR26" s="257">
        <f t="shared" si="10"/>
        <v>0</v>
      </c>
      <c r="BS26" s="257">
        <f t="shared" si="10"/>
        <v>0</v>
      </c>
      <c r="BT26" s="257">
        <f t="shared" si="10"/>
        <v>0</v>
      </c>
      <c r="BU26" s="257">
        <f t="shared" si="10"/>
        <v>0</v>
      </c>
      <c r="BV26" s="257">
        <f>SUM(BV27:BV29)</f>
        <v>0</v>
      </c>
      <c r="BW26" s="257">
        <f>SUM(BW27:BW29)</f>
        <v>0</v>
      </c>
    </row>
    <row r="27" spans="1:75" s="132" customFormat="1" x14ac:dyDescent="0.2">
      <c r="A27" s="266"/>
      <c r="B27" s="48" t="s">
        <v>435</v>
      </c>
      <c r="C27" s="265"/>
      <c r="D27" s="257">
        <v>0</v>
      </c>
      <c r="E27" s="257">
        <v>0</v>
      </c>
      <c r="F27" s="257">
        <v>0</v>
      </c>
      <c r="G27" s="257">
        <v>0</v>
      </c>
      <c r="H27" s="257">
        <v>0</v>
      </c>
      <c r="I27" s="257">
        <v>0</v>
      </c>
      <c r="J27" s="257">
        <v>0</v>
      </c>
      <c r="K27" s="257">
        <v>0</v>
      </c>
      <c r="L27" s="257">
        <v>0</v>
      </c>
      <c r="M27" s="257">
        <v>0</v>
      </c>
      <c r="N27" s="257">
        <v>0</v>
      </c>
      <c r="O27" s="257">
        <v>0</v>
      </c>
      <c r="P27" s="257">
        <v>0</v>
      </c>
      <c r="Q27" s="257">
        <v>0</v>
      </c>
      <c r="R27" s="257">
        <v>0</v>
      </c>
      <c r="S27" s="257">
        <v>0</v>
      </c>
      <c r="T27" s="257">
        <v>0</v>
      </c>
      <c r="U27" s="257">
        <v>0</v>
      </c>
      <c r="V27" s="257">
        <v>0</v>
      </c>
      <c r="W27" s="257">
        <v>0</v>
      </c>
      <c r="X27" s="257">
        <v>0</v>
      </c>
      <c r="Y27" s="257">
        <v>0</v>
      </c>
      <c r="Z27" s="257">
        <v>0</v>
      </c>
      <c r="AA27" s="257">
        <v>0</v>
      </c>
      <c r="AB27" s="257">
        <v>0</v>
      </c>
      <c r="AC27" s="257">
        <v>0</v>
      </c>
      <c r="AD27" s="257">
        <v>0</v>
      </c>
      <c r="AE27" s="257">
        <v>0</v>
      </c>
      <c r="AF27" s="257">
        <v>0</v>
      </c>
      <c r="AG27" s="257">
        <v>0</v>
      </c>
      <c r="AH27" s="257">
        <v>0</v>
      </c>
      <c r="AI27" s="257">
        <v>0</v>
      </c>
      <c r="AJ27" s="257">
        <v>0</v>
      </c>
      <c r="AK27" s="257">
        <v>0</v>
      </c>
      <c r="AL27" s="257">
        <v>0</v>
      </c>
      <c r="AM27" s="257">
        <v>0</v>
      </c>
      <c r="AN27" s="257">
        <v>0</v>
      </c>
      <c r="AO27" s="257">
        <v>0</v>
      </c>
      <c r="AP27" s="257">
        <v>0</v>
      </c>
      <c r="AQ27" s="257">
        <v>0</v>
      </c>
      <c r="AR27" s="257">
        <v>0</v>
      </c>
      <c r="AS27" s="257">
        <v>0</v>
      </c>
      <c r="AT27" s="257">
        <v>0</v>
      </c>
      <c r="AU27" s="257">
        <v>0</v>
      </c>
      <c r="AV27" s="257">
        <v>0</v>
      </c>
      <c r="AW27" s="257">
        <v>1697.3629265066443</v>
      </c>
      <c r="AX27" s="257">
        <v>1808.6742359999998</v>
      </c>
      <c r="AY27" s="257">
        <v>1902.2181960000007</v>
      </c>
      <c r="AZ27" s="257">
        <v>1977.2827580000003</v>
      </c>
      <c r="BA27" s="257">
        <v>2013.6534619999995</v>
      </c>
      <c r="BB27" s="257">
        <v>2046.3778799999998</v>
      </c>
      <c r="BC27" s="257">
        <v>2096.1272547930917</v>
      </c>
      <c r="BD27" s="257">
        <v>2145.6562128556334</v>
      </c>
      <c r="BE27" s="257">
        <v>2246.2732761801276</v>
      </c>
      <c r="BF27" s="257">
        <v>2381.3558843749797</v>
      </c>
      <c r="BG27" s="257">
        <v>2743.7872092600001</v>
      </c>
      <c r="BH27" s="257">
        <v>3038.9946899183474</v>
      </c>
      <c r="BI27" s="257">
        <v>3229.8402160000005</v>
      </c>
      <c r="BJ27" s="257">
        <v>3384.656673</v>
      </c>
      <c r="BK27" s="257">
        <v>3471.3048880000001</v>
      </c>
      <c r="BL27" s="257">
        <v>3671.6925609999998</v>
      </c>
      <c r="BM27" s="257">
        <v>4094.947136911996</v>
      </c>
      <c r="BN27" s="257">
        <v>4299.4764100000002</v>
      </c>
      <c r="BO27" s="257">
        <v>4288.8172760000007</v>
      </c>
      <c r="BP27" s="257">
        <v>4281.2685299999994</v>
      </c>
      <c r="BQ27" s="257">
        <v>2.1</v>
      </c>
      <c r="BR27" s="257">
        <v>0</v>
      </c>
      <c r="BS27" s="257">
        <v>0</v>
      </c>
      <c r="BT27" s="257">
        <v>0</v>
      </c>
      <c r="BU27" s="257">
        <v>0</v>
      </c>
      <c r="BV27" s="257">
        <v>0</v>
      </c>
      <c r="BW27" s="257">
        <v>0</v>
      </c>
    </row>
    <row r="28" spans="1:75" s="132" customFormat="1" x14ac:dyDescent="0.2">
      <c r="A28" s="266"/>
      <c r="B28" s="48" t="s">
        <v>436</v>
      </c>
      <c r="C28" s="265"/>
      <c r="D28" s="257">
        <v>0</v>
      </c>
      <c r="E28" s="257">
        <v>0</v>
      </c>
      <c r="F28" s="257">
        <v>0</v>
      </c>
      <c r="G28" s="257">
        <v>0</v>
      </c>
      <c r="H28" s="257">
        <v>0</v>
      </c>
      <c r="I28" s="257">
        <v>0</v>
      </c>
      <c r="J28" s="257">
        <v>0</v>
      </c>
      <c r="K28" s="257">
        <v>0</v>
      </c>
      <c r="L28" s="257">
        <v>0</v>
      </c>
      <c r="M28" s="257">
        <v>0</v>
      </c>
      <c r="N28" s="257">
        <v>0</v>
      </c>
      <c r="O28" s="257">
        <v>0</v>
      </c>
      <c r="P28" s="257">
        <v>0</v>
      </c>
      <c r="Q28" s="257">
        <v>0</v>
      </c>
      <c r="R28" s="257">
        <v>0</v>
      </c>
      <c r="S28" s="257">
        <v>0</v>
      </c>
      <c r="T28" s="257">
        <v>0</v>
      </c>
      <c r="U28" s="257">
        <v>0</v>
      </c>
      <c r="V28" s="257">
        <v>0</v>
      </c>
      <c r="W28" s="257">
        <v>0</v>
      </c>
      <c r="X28" s="257">
        <v>0</v>
      </c>
      <c r="Y28" s="257">
        <v>0</v>
      </c>
      <c r="Z28" s="257">
        <v>0</v>
      </c>
      <c r="AA28" s="257">
        <v>0</v>
      </c>
      <c r="AB28" s="257">
        <v>0</v>
      </c>
      <c r="AC28" s="257">
        <v>0</v>
      </c>
      <c r="AD28" s="257">
        <v>0</v>
      </c>
      <c r="AE28" s="257">
        <v>0</v>
      </c>
      <c r="AF28" s="257">
        <v>0</v>
      </c>
      <c r="AG28" s="257">
        <v>0</v>
      </c>
      <c r="AH28" s="257">
        <v>0</v>
      </c>
      <c r="AI28" s="257">
        <v>0</v>
      </c>
      <c r="AJ28" s="257">
        <v>0</v>
      </c>
      <c r="AK28" s="257">
        <v>0</v>
      </c>
      <c r="AL28" s="257">
        <v>0</v>
      </c>
      <c r="AM28" s="257">
        <v>0</v>
      </c>
      <c r="AN28" s="257">
        <v>0</v>
      </c>
      <c r="AO28" s="257">
        <v>0</v>
      </c>
      <c r="AP28" s="257">
        <v>0</v>
      </c>
      <c r="AQ28" s="257">
        <v>0</v>
      </c>
      <c r="AR28" s="257">
        <v>0</v>
      </c>
      <c r="AS28" s="257">
        <v>0</v>
      </c>
      <c r="AT28" s="257">
        <v>0</v>
      </c>
      <c r="AU28" s="257">
        <v>0</v>
      </c>
      <c r="AV28" s="257">
        <v>0</v>
      </c>
      <c r="AW28" s="257">
        <v>57.568125284286531</v>
      </c>
      <c r="AX28" s="257">
        <v>64.45333500000001</v>
      </c>
      <c r="AY28" s="257">
        <v>73.004104999999981</v>
      </c>
      <c r="AZ28" s="257">
        <v>87.356730000000013</v>
      </c>
      <c r="BA28" s="257">
        <v>94.058710999999988</v>
      </c>
      <c r="BB28" s="257">
        <v>103.31371100000001</v>
      </c>
      <c r="BC28" s="257">
        <v>108.169843</v>
      </c>
      <c r="BD28" s="257">
        <v>118.92382939562549</v>
      </c>
      <c r="BE28" s="257">
        <v>123.72467599999997</v>
      </c>
      <c r="BF28" s="257">
        <v>130.99570600000001</v>
      </c>
      <c r="BG28" s="257">
        <v>145.12074899999999</v>
      </c>
      <c r="BH28" s="257">
        <v>160.45740000000004</v>
      </c>
      <c r="BI28" s="257">
        <v>176.47248999999999</v>
      </c>
      <c r="BJ28" s="257">
        <v>183.76244300000005</v>
      </c>
      <c r="BK28" s="257">
        <v>188.90478099999996</v>
      </c>
      <c r="BL28" s="257">
        <v>199.600787</v>
      </c>
      <c r="BM28" s="257">
        <v>223.05064708800333</v>
      </c>
      <c r="BN28" s="257">
        <v>237.858463</v>
      </c>
      <c r="BO28" s="257">
        <v>246.06113200000004</v>
      </c>
      <c r="BP28" s="257">
        <v>251.21643899999995</v>
      </c>
      <c r="BQ28" s="257">
        <v>-0.223</v>
      </c>
      <c r="BR28" s="257">
        <v>0</v>
      </c>
      <c r="BS28" s="257">
        <v>0</v>
      </c>
      <c r="BT28" s="257">
        <v>0</v>
      </c>
      <c r="BU28" s="257">
        <v>0</v>
      </c>
      <c r="BV28" s="257">
        <v>0</v>
      </c>
      <c r="BW28" s="257">
        <v>0</v>
      </c>
    </row>
    <row r="29" spans="1:75" s="132" customFormat="1" x14ac:dyDescent="0.2">
      <c r="A29" s="266"/>
      <c r="B29" s="48" t="s">
        <v>437</v>
      </c>
      <c r="C29" s="265"/>
      <c r="D29" s="257">
        <v>0</v>
      </c>
      <c r="E29" s="257">
        <v>0</v>
      </c>
      <c r="F29" s="257">
        <v>0</v>
      </c>
      <c r="G29" s="257">
        <v>0</v>
      </c>
      <c r="H29" s="257">
        <v>0</v>
      </c>
      <c r="I29" s="257">
        <v>0</v>
      </c>
      <c r="J29" s="257">
        <v>0</v>
      </c>
      <c r="K29" s="257">
        <v>0</v>
      </c>
      <c r="L29" s="257">
        <v>0</v>
      </c>
      <c r="M29" s="257">
        <v>0</v>
      </c>
      <c r="N29" s="257">
        <v>0</v>
      </c>
      <c r="O29" s="257">
        <v>0</v>
      </c>
      <c r="P29" s="257">
        <v>0</v>
      </c>
      <c r="Q29" s="257">
        <v>0</v>
      </c>
      <c r="R29" s="257">
        <v>0</v>
      </c>
      <c r="S29" s="257">
        <v>0</v>
      </c>
      <c r="T29" s="257">
        <v>0</v>
      </c>
      <c r="U29" s="257">
        <v>0</v>
      </c>
      <c r="V29" s="257">
        <v>0</v>
      </c>
      <c r="W29" s="257">
        <v>0</v>
      </c>
      <c r="X29" s="257">
        <v>0</v>
      </c>
      <c r="Y29" s="257">
        <v>0</v>
      </c>
      <c r="Z29" s="257">
        <v>0</v>
      </c>
      <c r="AA29" s="257">
        <v>0</v>
      </c>
      <c r="AB29" s="257">
        <v>0</v>
      </c>
      <c r="AC29" s="257">
        <v>0</v>
      </c>
      <c r="AD29" s="257">
        <v>0</v>
      </c>
      <c r="AE29" s="257">
        <v>0</v>
      </c>
      <c r="AF29" s="257">
        <v>0</v>
      </c>
      <c r="AG29" s="257">
        <v>0</v>
      </c>
      <c r="AH29" s="257">
        <v>0</v>
      </c>
      <c r="AI29" s="257">
        <v>0</v>
      </c>
      <c r="AJ29" s="257">
        <v>0</v>
      </c>
      <c r="AK29" s="257">
        <v>0</v>
      </c>
      <c r="AL29" s="257">
        <v>0</v>
      </c>
      <c r="AM29" s="257">
        <v>0</v>
      </c>
      <c r="AN29" s="257">
        <v>0</v>
      </c>
      <c r="AO29" s="257">
        <v>0</v>
      </c>
      <c r="AP29" s="257">
        <v>0</v>
      </c>
      <c r="AQ29" s="257">
        <v>0</v>
      </c>
      <c r="AR29" s="257">
        <v>0</v>
      </c>
      <c r="AS29" s="257">
        <v>0</v>
      </c>
      <c r="AT29" s="257">
        <v>0</v>
      </c>
      <c r="AU29" s="257">
        <v>0</v>
      </c>
      <c r="AV29" s="257">
        <v>0</v>
      </c>
      <c r="AW29" s="257">
        <v>184.96894820906931</v>
      </c>
      <c r="AX29" s="257">
        <v>204.08372300000002</v>
      </c>
      <c r="AY29" s="257">
        <v>213.44863099999995</v>
      </c>
      <c r="AZ29" s="257">
        <v>245.97230400000004</v>
      </c>
      <c r="BA29" s="257">
        <v>286.966452</v>
      </c>
      <c r="BB29" s="257">
        <v>302.71302400000002</v>
      </c>
      <c r="BC29" s="257">
        <v>306.59022800000014</v>
      </c>
      <c r="BD29" s="257">
        <v>309.93843676690722</v>
      </c>
      <c r="BE29" s="257">
        <v>315.82490200000007</v>
      </c>
      <c r="BF29" s="257">
        <v>321.58770799999996</v>
      </c>
      <c r="BG29" s="257">
        <v>337.22303699999998</v>
      </c>
      <c r="BH29" s="257">
        <v>357.53287299999994</v>
      </c>
      <c r="BI29" s="257">
        <v>367.77686899999998</v>
      </c>
      <c r="BJ29" s="257">
        <v>372.60758899999996</v>
      </c>
      <c r="BK29" s="257">
        <v>366.47790999999995</v>
      </c>
      <c r="BL29" s="257">
        <v>363.15031399999992</v>
      </c>
      <c r="BM29" s="257">
        <v>379.68044099999997</v>
      </c>
      <c r="BN29" s="257">
        <v>387.43845199999998</v>
      </c>
      <c r="BO29" s="257">
        <v>383.50048700000008</v>
      </c>
      <c r="BP29" s="257">
        <v>379.46312099999994</v>
      </c>
      <c r="BQ29" s="257">
        <v>-6.0000000000000001E-3</v>
      </c>
      <c r="BR29" s="257">
        <v>0</v>
      </c>
      <c r="BS29" s="257">
        <v>0</v>
      </c>
      <c r="BT29" s="257">
        <v>0</v>
      </c>
      <c r="BU29" s="257">
        <v>0</v>
      </c>
      <c r="BV29" s="257">
        <v>0</v>
      </c>
      <c r="BW29" s="257">
        <v>0</v>
      </c>
    </row>
    <row r="30" spans="1:75" s="132" customFormat="1" ht="26.1" customHeight="1" x14ac:dyDescent="0.2">
      <c r="A30" s="266"/>
      <c r="B30" s="43" t="s">
        <v>438</v>
      </c>
      <c r="C30" s="265"/>
      <c r="D30" s="257">
        <v>0</v>
      </c>
      <c r="E30" s="257">
        <v>0</v>
      </c>
      <c r="F30" s="257">
        <v>0</v>
      </c>
      <c r="G30" s="257">
        <v>0</v>
      </c>
      <c r="H30" s="257">
        <v>0</v>
      </c>
      <c r="I30" s="257">
        <v>0</v>
      </c>
      <c r="J30" s="257">
        <v>0</v>
      </c>
      <c r="K30" s="257">
        <v>0</v>
      </c>
      <c r="L30" s="257">
        <v>0</v>
      </c>
      <c r="M30" s="257">
        <v>0</v>
      </c>
      <c r="N30" s="257">
        <v>0</v>
      </c>
      <c r="O30" s="257">
        <v>0</v>
      </c>
      <c r="P30" s="257">
        <v>0</v>
      </c>
      <c r="Q30" s="257">
        <v>0</v>
      </c>
      <c r="R30" s="257">
        <v>0</v>
      </c>
      <c r="S30" s="257">
        <v>0</v>
      </c>
      <c r="T30" s="257">
        <v>0</v>
      </c>
      <c r="U30" s="257">
        <v>0</v>
      </c>
      <c r="V30" s="257">
        <v>0</v>
      </c>
      <c r="W30" s="257">
        <v>0</v>
      </c>
      <c r="X30" s="257">
        <v>0</v>
      </c>
      <c r="Y30" s="257">
        <v>0</v>
      </c>
      <c r="Z30" s="257">
        <v>0</v>
      </c>
      <c r="AA30" s="257">
        <v>0</v>
      </c>
      <c r="AB30" s="257">
        <v>0</v>
      </c>
      <c r="AC30" s="257">
        <v>0</v>
      </c>
      <c r="AD30" s="257">
        <v>0</v>
      </c>
      <c r="AE30" s="257">
        <v>0</v>
      </c>
      <c r="AF30" s="257">
        <v>0</v>
      </c>
      <c r="AG30" s="257">
        <v>0</v>
      </c>
      <c r="AH30" s="257">
        <v>0</v>
      </c>
      <c r="AI30" s="257">
        <v>0</v>
      </c>
      <c r="AJ30" s="257">
        <v>0</v>
      </c>
      <c r="AK30" s="257">
        <v>0</v>
      </c>
      <c r="AL30" s="257">
        <v>0</v>
      </c>
      <c r="AM30" s="257">
        <v>0</v>
      </c>
      <c r="AN30" s="257">
        <v>0</v>
      </c>
      <c r="AO30" s="257">
        <v>0</v>
      </c>
      <c r="AP30" s="257">
        <v>0</v>
      </c>
      <c r="AQ30" s="257">
        <v>0</v>
      </c>
      <c r="AR30" s="257">
        <v>0</v>
      </c>
      <c r="AS30" s="257">
        <v>206</v>
      </c>
      <c r="AT30" s="257">
        <v>2122.81</v>
      </c>
      <c r="AU30" s="257">
        <v>1404.1669999999999</v>
      </c>
      <c r="AV30" s="257">
        <v>1692.576</v>
      </c>
      <c r="AW30" s="257">
        <v>0</v>
      </c>
      <c r="AX30" s="257">
        <v>0</v>
      </c>
      <c r="AY30" s="257">
        <v>0</v>
      </c>
      <c r="AZ30" s="257">
        <v>0</v>
      </c>
      <c r="BA30" s="257">
        <v>0</v>
      </c>
      <c r="BB30" s="257">
        <v>0</v>
      </c>
      <c r="BC30" s="257">
        <v>0</v>
      </c>
      <c r="BD30" s="257">
        <v>0</v>
      </c>
      <c r="BE30" s="257">
        <v>0</v>
      </c>
      <c r="BF30" s="257">
        <v>0</v>
      </c>
      <c r="BG30" s="257">
        <v>0</v>
      </c>
      <c r="BH30" s="257">
        <v>0</v>
      </c>
      <c r="BI30" s="257">
        <v>0</v>
      </c>
      <c r="BJ30" s="257">
        <v>0</v>
      </c>
      <c r="BK30" s="257">
        <v>0</v>
      </c>
      <c r="BL30" s="257">
        <v>0</v>
      </c>
      <c r="BM30" s="257">
        <v>0</v>
      </c>
      <c r="BN30" s="257">
        <v>0</v>
      </c>
      <c r="BO30" s="257">
        <v>0</v>
      </c>
      <c r="BP30" s="257">
        <v>0</v>
      </c>
      <c r="BQ30" s="257">
        <v>0</v>
      </c>
      <c r="BR30" s="257">
        <v>0</v>
      </c>
      <c r="BS30" s="257">
        <v>0</v>
      </c>
      <c r="BT30" s="257">
        <v>0</v>
      </c>
      <c r="BU30" s="257">
        <v>0</v>
      </c>
      <c r="BV30" s="257">
        <v>0</v>
      </c>
      <c r="BW30" s="257">
        <v>0</v>
      </c>
    </row>
    <row r="31" spans="1:75" s="132" customFormat="1" x14ac:dyDescent="0.2">
      <c r="A31" s="266"/>
      <c r="B31" s="48" t="s">
        <v>435</v>
      </c>
      <c r="C31" s="265"/>
      <c r="D31" s="257">
        <v>0</v>
      </c>
      <c r="E31" s="257">
        <v>0</v>
      </c>
      <c r="F31" s="257">
        <v>0</v>
      </c>
      <c r="G31" s="257">
        <v>0</v>
      </c>
      <c r="H31" s="257">
        <v>0</v>
      </c>
      <c r="I31" s="257">
        <v>0</v>
      </c>
      <c r="J31" s="257">
        <v>0</v>
      </c>
      <c r="K31" s="257">
        <v>0</v>
      </c>
      <c r="L31" s="257">
        <v>0</v>
      </c>
      <c r="M31" s="257">
        <v>0</v>
      </c>
      <c r="N31" s="257">
        <v>0</v>
      </c>
      <c r="O31" s="257">
        <v>0</v>
      </c>
      <c r="P31" s="257">
        <v>0</v>
      </c>
      <c r="Q31" s="257">
        <v>0</v>
      </c>
      <c r="R31" s="257">
        <v>0</v>
      </c>
      <c r="S31" s="257">
        <v>0</v>
      </c>
      <c r="T31" s="257">
        <v>0</v>
      </c>
      <c r="U31" s="257">
        <v>0</v>
      </c>
      <c r="V31" s="257">
        <v>0</v>
      </c>
      <c r="W31" s="257">
        <v>0</v>
      </c>
      <c r="X31" s="257">
        <v>0</v>
      </c>
      <c r="Y31" s="257">
        <v>0</v>
      </c>
      <c r="Z31" s="257">
        <v>0</v>
      </c>
      <c r="AA31" s="257">
        <v>0</v>
      </c>
      <c r="AB31" s="257">
        <v>0</v>
      </c>
      <c r="AC31" s="257">
        <v>0</v>
      </c>
      <c r="AD31" s="257">
        <v>0</v>
      </c>
      <c r="AE31" s="257">
        <v>0</v>
      </c>
      <c r="AF31" s="257">
        <v>0</v>
      </c>
      <c r="AG31" s="257">
        <v>0</v>
      </c>
      <c r="AH31" s="257">
        <v>0</v>
      </c>
      <c r="AI31" s="257">
        <v>0</v>
      </c>
      <c r="AJ31" s="257">
        <v>0</v>
      </c>
      <c r="AK31" s="257">
        <v>0</v>
      </c>
      <c r="AL31" s="257">
        <v>0</v>
      </c>
      <c r="AM31" s="257">
        <v>0</v>
      </c>
      <c r="AN31" s="257">
        <v>0</v>
      </c>
      <c r="AO31" s="257">
        <v>0</v>
      </c>
      <c r="AP31" s="257">
        <v>0</v>
      </c>
      <c r="AQ31" s="257">
        <v>0</v>
      </c>
      <c r="AR31" s="257">
        <v>0</v>
      </c>
      <c r="AS31" s="257">
        <v>0</v>
      </c>
      <c r="AT31" s="257">
        <v>0</v>
      </c>
      <c r="AU31" s="257">
        <v>1244.3508119934597</v>
      </c>
      <c r="AV31" s="257">
        <v>1475.3810084883232</v>
      </c>
      <c r="AW31" s="257">
        <v>0</v>
      </c>
      <c r="AX31" s="257">
        <v>0</v>
      </c>
      <c r="AY31" s="257">
        <v>0</v>
      </c>
      <c r="AZ31" s="257">
        <v>0</v>
      </c>
      <c r="BA31" s="257">
        <v>0</v>
      </c>
      <c r="BB31" s="257">
        <v>0</v>
      </c>
      <c r="BC31" s="257">
        <v>0</v>
      </c>
      <c r="BD31" s="257">
        <v>0</v>
      </c>
      <c r="BE31" s="257">
        <v>0</v>
      </c>
      <c r="BF31" s="257">
        <v>0</v>
      </c>
      <c r="BG31" s="257">
        <v>0</v>
      </c>
      <c r="BH31" s="257">
        <v>0</v>
      </c>
      <c r="BI31" s="257">
        <v>0</v>
      </c>
      <c r="BJ31" s="257">
        <v>0</v>
      </c>
      <c r="BK31" s="257">
        <v>0</v>
      </c>
      <c r="BL31" s="257">
        <v>0</v>
      </c>
      <c r="BM31" s="257">
        <v>0</v>
      </c>
      <c r="BN31" s="257">
        <v>0</v>
      </c>
      <c r="BO31" s="257">
        <v>0</v>
      </c>
      <c r="BP31" s="257">
        <v>0</v>
      </c>
      <c r="BQ31" s="257">
        <v>0</v>
      </c>
      <c r="BR31" s="257">
        <v>0</v>
      </c>
      <c r="BS31" s="257">
        <v>0</v>
      </c>
      <c r="BT31" s="257">
        <v>0</v>
      </c>
      <c r="BU31" s="257">
        <v>0</v>
      </c>
      <c r="BV31" s="257">
        <v>0</v>
      </c>
      <c r="BW31" s="257">
        <v>0</v>
      </c>
    </row>
    <row r="32" spans="1:75" s="132" customFormat="1" x14ac:dyDescent="0.2">
      <c r="A32" s="266"/>
      <c r="B32" s="48" t="s">
        <v>436</v>
      </c>
      <c r="C32" s="265"/>
      <c r="D32" s="257">
        <v>0</v>
      </c>
      <c r="E32" s="257">
        <v>0</v>
      </c>
      <c r="F32" s="257">
        <v>0</v>
      </c>
      <c r="G32" s="257">
        <v>0</v>
      </c>
      <c r="H32" s="257">
        <v>0</v>
      </c>
      <c r="I32" s="257">
        <v>0</v>
      </c>
      <c r="J32" s="257">
        <v>0</v>
      </c>
      <c r="K32" s="257">
        <v>0</v>
      </c>
      <c r="L32" s="257">
        <v>0</v>
      </c>
      <c r="M32" s="257">
        <v>0</v>
      </c>
      <c r="N32" s="257">
        <v>0</v>
      </c>
      <c r="O32" s="257">
        <v>0</v>
      </c>
      <c r="P32" s="257">
        <v>0</v>
      </c>
      <c r="Q32" s="257">
        <v>0</v>
      </c>
      <c r="R32" s="257">
        <v>0</v>
      </c>
      <c r="S32" s="257">
        <v>0</v>
      </c>
      <c r="T32" s="257">
        <v>0</v>
      </c>
      <c r="U32" s="257">
        <v>0</v>
      </c>
      <c r="V32" s="257">
        <v>0</v>
      </c>
      <c r="W32" s="257">
        <v>0</v>
      </c>
      <c r="X32" s="257">
        <v>0</v>
      </c>
      <c r="Y32" s="257">
        <v>0</v>
      </c>
      <c r="Z32" s="257">
        <v>0</v>
      </c>
      <c r="AA32" s="257">
        <v>0</v>
      </c>
      <c r="AB32" s="257">
        <v>0</v>
      </c>
      <c r="AC32" s="257">
        <v>0</v>
      </c>
      <c r="AD32" s="257">
        <v>0</v>
      </c>
      <c r="AE32" s="257">
        <v>0</v>
      </c>
      <c r="AF32" s="257">
        <v>0</v>
      </c>
      <c r="AG32" s="257">
        <v>0</v>
      </c>
      <c r="AH32" s="257">
        <v>0</v>
      </c>
      <c r="AI32" s="257">
        <v>0</v>
      </c>
      <c r="AJ32" s="257">
        <v>0</v>
      </c>
      <c r="AK32" s="257">
        <v>0</v>
      </c>
      <c r="AL32" s="257">
        <v>0</v>
      </c>
      <c r="AM32" s="257">
        <v>0</v>
      </c>
      <c r="AN32" s="257">
        <v>0</v>
      </c>
      <c r="AO32" s="257">
        <v>0</v>
      </c>
      <c r="AP32" s="257">
        <v>0</v>
      </c>
      <c r="AQ32" s="257">
        <v>0</v>
      </c>
      <c r="AR32" s="257">
        <v>0</v>
      </c>
      <c r="AS32" s="257">
        <v>0</v>
      </c>
      <c r="AT32" s="257">
        <v>0</v>
      </c>
      <c r="AU32" s="257">
        <v>29.407042073381728</v>
      </c>
      <c r="AV32" s="257">
        <v>45.400550983141173</v>
      </c>
      <c r="AW32" s="257">
        <v>0</v>
      </c>
      <c r="AX32" s="257">
        <v>0</v>
      </c>
      <c r="AY32" s="257">
        <v>0</v>
      </c>
      <c r="AZ32" s="257">
        <v>0</v>
      </c>
      <c r="BA32" s="257">
        <v>0</v>
      </c>
      <c r="BB32" s="257">
        <v>0</v>
      </c>
      <c r="BC32" s="257">
        <v>0</v>
      </c>
      <c r="BD32" s="257">
        <v>0</v>
      </c>
      <c r="BE32" s="257">
        <v>0</v>
      </c>
      <c r="BF32" s="257">
        <v>0</v>
      </c>
      <c r="BG32" s="257">
        <v>0</v>
      </c>
      <c r="BH32" s="257">
        <v>0</v>
      </c>
      <c r="BI32" s="257">
        <v>0</v>
      </c>
      <c r="BJ32" s="257">
        <v>0</v>
      </c>
      <c r="BK32" s="257">
        <v>0</v>
      </c>
      <c r="BL32" s="257">
        <v>0</v>
      </c>
      <c r="BM32" s="257">
        <v>0</v>
      </c>
      <c r="BN32" s="257">
        <v>0</v>
      </c>
      <c r="BO32" s="257">
        <v>0</v>
      </c>
      <c r="BP32" s="257">
        <v>0</v>
      </c>
      <c r="BQ32" s="257">
        <v>0</v>
      </c>
      <c r="BR32" s="257">
        <v>0</v>
      </c>
      <c r="BS32" s="257">
        <v>0</v>
      </c>
      <c r="BT32" s="257">
        <v>0</v>
      </c>
      <c r="BU32" s="257">
        <v>0</v>
      </c>
      <c r="BV32" s="257">
        <v>0</v>
      </c>
      <c r="BW32" s="257">
        <v>0</v>
      </c>
    </row>
    <row r="33" spans="1:75" s="132" customFormat="1" x14ac:dyDescent="0.2">
      <c r="A33" s="266"/>
      <c r="B33" s="48" t="s">
        <v>437</v>
      </c>
      <c r="C33" s="265"/>
      <c r="D33" s="257">
        <v>0</v>
      </c>
      <c r="E33" s="257">
        <v>0</v>
      </c>
      <c r="F33" s="257">
        <v>0</v>
      </c>
      <c r="G33" s="257">
        <v>0</v>
      </c>
      <c r="H33" s="257">
        <v>0</v>
      </c>
      <c r="I33" s="257">
        <v>0</v>
      </c>
      <c r="J33" s="257">
        <v>0</v>
      </c>
      <c r="K33" s="257">
        <v>0</v>
      </c>
      <c r="L33" s="257">
        <v>0</v>
      </c>
      <c r="M33" s="257">
        <v>0</v>
      </c>
      <c r="N33" s="257">
        <v>0</v>
      </c>
      <c r="O33" s="257">
        <v>0</v>
      </c>
      <c r="P33" s="257">
        <v>0</v>
      </c>
      <c r="Q33" s="257">
        <v>0</v>
      </c>
      <c r="R33" s="257">
        <v>0</v>
      </c>
      <c r="S33" s="257">
        <v>0</v>
      </c>
      <c r="T33" s="257">
        <v>0</v>
      </c>
      <c r="U33" s="257">
        <v>0</v>
      </c>
      <c r="V33" s="257">
        <v>0</v>
      </c>
      <c r="W33" s="257">
        <v>0</v>
      </c>
      <c r="X33" s="257">
        <v>0</v>
      </c>
      <c r="Y33" s="257">
        <v>0</v>
      </c>
      <c r="Z33" s="257">
        <v>0</v>
      </c>
      <c r="AA33" s="257">
        <v>0</v>
      </c>
      <c r="AB33" s="257">
        <v>0</v>
      </c>
      <c r="AC33" s="257">
        <v>0</v>
      </c>
      <c r="AD33" s="257">
        <v>0</v>
      </c>
      <c r="AE33" s="257">
        <v>0</v>
      </c>
      <c r="AF33" s="257">
        <v>0</v>
      </c>
      <c r="AG33" s="257">
        <v>0</v>
      </c>
      <c r="AH33" s="257">
        <v>0</v>
      </c>
      <c r="AI33" s="257">
        <v>0</v>
      </c>
      <c r="AJ33" s="257">
        <v>0</v>
      </c>
      <c r="AK33" s="257">
        <v>0</v>
      </c>
      <c r="AL33" s="257">
        <v>0</v>
      </c>
      <c r="AM33" s="257">
        <v>0</v>
      </c>
      <c r="AN33" s="257">
        <v>0</v>
      </c>
      <c r="AO33" s="257">
        <v>0</v>
      </c>
      <c r="AP33" s="257">
        <v>0</v>
      </c>
      <c r="AQ33" s="257">
        <v>0</v>
      </c>
      <c r="AR33" s="257">
        <v>0</v>
      </c>
      <c r="AS33" s="257">
        <v>0</v>
      </c>
      <c r="AT33" s="257">
        <v>0</v>
      </c>
      <c r="AU33" s="257">
        <v>130.40914593315847</v>
      </c>
      <c r="AV33" s="257">
        <v>171.79444052853557</v>
      </c>
      <c r="AW33" s="257">
        <v>0</v>
      </c>
      <c r="AX33" s="257">
        <v>0</v>
      </c>
      <c r="AY33" s="257">
        <v>0</v>
      </c>
      <c r="AZ33" s="257">
        <v>0</v>
      </c>
      <c r="BA33" s="257">
        <v>0</v>
      </c>
      <c r="BB33" s="257">
        <v>0</v>
      </c>
      <c r="BC33" s="257">
        <v>0</v>
      </c>
      <c r="BD33" s="257">
        <v>0</v>
      </c>
      <c r="BE33" s="257">
        <v>0</v>
      </c>
      <c r="BF33" s="257">
        <v>0</v>
      </c>
      <c r="BG33" s="257">
        <v>0</v>
      </c>
      <c r="BH33" s="257">
        <v>0</v>
      </c>
      <c r="BI33" s="257">
        <v>0</v>
      </c>
      <c r="BJ33" s="257">
        <v>0</v>
      </c>
      <c r="BK33" s="257">
        <v>0</v>
      </c>
      <c r="BL33" s="257">
        <v>0</v>
      </c>
      <c r="BM33" s="257">
        <v>0</v>
      </c>
      <c r="BN33" s="257">
        <v>0</v>
      </c>
      <c r="BO33" s="257">
        <v>0</v>
      </c>
      <c r="BP33" s="257">
        <v>0</v>
      </c>
      <c r="BQ33" s="257">
        <v>0</v>
      </c>
      <c r="BR33" s="257">
        <v>0</v>
      </c>
      <c r="BS33" s="257">
        <v>0</v>
      </c>
      <c r="BT33" s="257">
        <v>0</v>
      </c>
      <c r="BU33" s="257">
        <v>0</v>
      </c>
      <c r="BV33" s="257">
        <v>0</v>
      </c>
      <c r="BW33" s="257">
        <v>0</v>
      </c>
    </row>
    <row r="34" spans="1:75" s="132" customFormat="1" ht="26.1" customHeight="1" x14ac:dyDescent="0.2">
      <c r="A34" s="266"/>
      <c r="B34" s="43" t="s">
        <v>439</v>
      </c>
      <c r="C34" s="265"/>
      <c r="D34" s="257">
        <v>0</v>
      </c>
      <c r="E34" s="257">
        <v>0</v>
      </c>
      <c r="F34" s="257">
        <v>0</v>
      </c>
      <c r="G34" s="257">
        <v>0</v>
      </c>
      <c r="H34" s="257">
        <v>0</v>
      </c>
      <c r="I34" s="257">
        <v>0</v>
      </c>
      <c r="J34" s="257">
        <v>0</v>
      </c>
      <c r="K34" s="257">
        <v>0</v>
      </c>
      <c r="L34" s="257">
        <v>0</v>
      </c>
      <c r="M34" s="257">
        <v>0</v>
      </c>
      <c r="N34" s="257">
        <v>0</v>
      </c>
      <c r="O34" s="257">
        <v>0</v>
      </c>
      <c r="P34" s="257">
        <v>0</v>
      </c>
      <c r="Q34" s="257">
        <v>0</v>
      </c>
      <c r="R34" s="257">
        <v>0</v>
      </c>
      <c r="S34" s="257">
        <v>0</v>
      </c>
      <c r="T34" s="257">
        <v>0</v>
      </c>
      <c r="U34" s="257">
        <v>0</v>
      </c>
      <c r="V34" s="257">
        <v>0</v>
      </c>
      <c r="W34" s="257">
        <v>0</v>
      </c>
      <c r="X34" s="257">
        <v>0</v>
      </c>
      <c r="Y34" s="257">
        <v>0</v>
      </c>
      <c r="Z34" s="257">
        <v>18</v>
      </c>
      <c r="AA34" s="257">
        <v>21</v>
      </c>
      <c r="AB34" s="257">
        <v>27</v>
      </c>
      <c r="AC34" s="257">
        <v>33</v>
      </c>
      <c r="AD34" s="257">
        <v>99</v>
      </c>
      <c r="AE34" s="257">
        <v>137</v>
      </c>
      <c r="AF34" s="257">
        <v>148</v>
      </c>
      <c r="AG34" s="257">
        <v>369</v>
      </c>
      <c r="AH34" s="257">
        <v>386</v>
      </c>
      <c r="AI34" s="257">
        <v>445</v>
      </c>
      <c r="AJ34" s="257">
        <v>599</v>
      </c>
      <c r="AK34" s="257">
        <v>890.6</v>
      </c>
      <c r="AL34" s="257">
        <v>1083</v>
      </c>
      <c r="AM34" s="257">
        <v>1218</v>
      </c>
      <c r="AN34" s="257">
        <v>1354</v>
      </c>
      <c r="AO34" s="257">
        <v>1479</v>
      </c>
      <c r="AP34" s="257">
        <v>1635</v>
      </c>
      <c r="AQ34" s="257">
        <v>1701</v>
      </c>
      <c r="AR34" s="257">
        <v>1365.134</v>
      </c>
      <c r="AS34" s="257">
        <v>1493.6620000000003</v>
      </c>
      <c r="AT34" s="257">
        <v>0</v>
      </c>
      <c r="AU34" s="257">
        <v>0</v>
      </c>
      <c r="AV34" s="257">
        <v>0</v>
      </c>
      <c r="AW34" s="257">
        <v>0</v>
      </c>
      <c r="AX34" s="257">
        <v>0</v>
      </c>
      <c r="AY34" s="257">
        <v>0</v>
      </c>
      <c r="AZ34" s="257">
        <v>0</v>
      </c>
      <c r="BA34" s="257">
        <v>0</v>
      </c>
      <c r="BB34" s="257">
        <v>0</v>
      </c>
      <c r="BC34" s="257">
        <v>0</v>
      </c>
      <c r="BD34" s="257">
        <v>0</v>
      </c>
      <c r="BE34" s="257">
        <v>0</v>
      </c>
      <c r="BF34" s="257">
        <v>0</v>
      </c>
      <c r="BG34" s="257">
        <v>0</v>
      </c>
      <c r="BH34" s="257">
        <v>0</v>
      </c>
      <c r="BI34" s="257">
        <v>0</v>
      </c>
      <c r="BJ34" s="257">
        <v>0</v>
      </c>
      <c r="BK34" s="257">
        <v>0</v>
      </c>
      <c r="BL34" s="257">
        <v>0</v>
      </c>
      <c r="BM34" s="257">
        <v>0</v>
      </c>
      <c r="BN34" s="257">
        <v>0</v>
      </c>
      <c r="BO34" s="257">
        <v>0</v>
      </c>
      <c r="BP34" s="257">
        <v>0</v>
      </c>
      <c r="BQ34" s="257">
        <v>0</v>
      </c>
      <c r="BR34" s="257">
        <v>0</v>
      </c>
      <c r="BS34" s="257">
        <v>0</v>
      </c>
      <c r="BT34" s="257">
        <v>0</v>
      </c>
      <c r="BU34" s="257">
        <v>0</v>
      </c>
      <c r="BV34" s="257">
        <v>0</v>
      </c>
      <c r="BW34" s="257">
        <v>0</v>
      </c>
    </row>
    <row r="35" spans="1:75" s="132" customFormat="1" ht="26.1" customHeight="1" x14ac:dyDescent="0.2">
      <c r="A35" s="40"/>
      <c r="B35" s="40" t="s">
        <v>440</v>
      </c>
      <c r="C35" s="265"/>
      <c r="D35" s="257" t="s">
        <v>123</v>
      </c>
      <c r="E35" s="257" t="s">
        <v>123</v>
      </c>
      <c r="F35" s="257" t="s">
        <v>123</v>
      </c>
      <c r="G35" s="257" t="s">
        <v>123</v>
      </c>
      <c r="H35" s="257" t="s">
        <v>123</v>
      </c>
      <c r="I35" s="257" t="s">
        <v>123</v>
      </c>
      <c r="J35" s="257" t="s">
        <v>123</v>
      </c>
      <c r="K35" s="257" t="s">
        <v>123</v>
      </c>
      <c r="L35" s="257" t="s">
        <v>123</v>
      </c>
      <c r="M35" s="257" t="s">
        <v>123</v>
      </c>
      <c r="N35" s="257" t="s">
        <v>123</v>
      </c>
      <c r="O35" s="257" t="s">
        <v>123</v>
      </c>
      <c r="P35" s="257" t="s">
        <v>123</v>
      </c>
      <c r="Q35" s="257" t="s">
        <v>123</v>
      </c>
      <c r="R35" s="257" t="s">
        <v>123</v>
      </c>
      <c r="S35" s="257" t="s">
        <v>123</v>
      </c>
      <c r="T35" s="257" t="s">
        <v>123</v>
      </c>
      <c r="U35" s="257" t="s">
        <v>123</v>
      </c>
      <c r="V35" s="257" t="s">
        <v>123</v>
      </c>
      <c r="W35" s="257" t="s">
        <v>123</v>
      </c>
      <c r="X35" s="257" t="s">
        <v>123</v>
      </c>
      <c r="Y35" s="257" t="s">
        <v>123</v>
      </c>
      <c r="Z35" s="257" t="s">
        <v>123</v>
      </c>
      <c r="AA35" s="257" t="s">
        <v>123</v>
      </c>
      <c r="AB35" s="257" t="s">
        <v>123</v>
      </c>
      <c r="AC35" s="257" t="s">
        <v>123</v>
      </c>
      <c r="AD35" s="257" t="s">
        <v>123</v>
      </c>
      <c r="AE35" s="257" t="s">
        <v>123</v>
      </c>
      <c r="AF35" s="257" t="s">
        <v>123</v>
      </c>
      <c r="AG35" s="257" t="s">
        <v>123</v>
      </c>
      <c r="AH35" s="257" t="s">
        <v>123</v>
      </c>
      <c r="AI35" s="257" t="s">
        <v>123</v>
      </c>
      <c r="AJ35" s="257" t="s">
        <v>123</v>
      </c>
      <c r="AK35" s="257" t="s">
        <v>123</v>
      </c>
      <c r="AL35" s="257" t="s">
        <v>123</v>
      </c>
      <c r="AM35" s="257" t="s">
        <v>123</v>
      </c>
      <c r="AN35" s="257" t="s">
        <v>123</v>
      </c>
      <c r="AO35" s="257" t="s">
        <v>123</v>
      </c>
      <c r="AP35" s="257" t="s">
        <v>123</v>
      </c>
      <c r="AQ35" s="257" t="s">
        <v>123</v>
      </c>
      <c r="AR35" s="257" t="s">
        <v>123</v>
      </c>
      <c r="AS35" s="257" t="s">
        <v>123</v>
      </c>
      <c r="AT35" s="269" t="s">
        <v>123</v>
      </c>
      <c r="AU35" s="257" t="s">
        <v>123</v>
      </c>
      <c r="AV35" s="257" t="s">
        <v>123</v>
      </c>
      <c r="AW35" s="257" t="s">
        <v>123</v>
      </c>
      <c r="AX35" s="257" t="s">
        <v>123</v>
      </c>
      <c r="AY35" s="257" t="s">
        <v>123</v>
      </c>
      <c r="AZ35" s="257" t="s">
        <v>123</v>
      </c>
      <c r="BA35" s="257" t="s">
        <v>123</v>
      </c>
      <c r="BB35" s="257" t="s">
        <v>123</v>
      </c>
      <c r="BC35" s="257" t="s">
        <v>123</v>
      </c>
      <c r="BD35" s="257" t="s">
        <v>123</v>
      </c>
      <c r="BE35" s="257" t="s">
        <v>123</v>
      </c>
      <c r="BF35" s="257" t="s">
        <v>123</v>
      </c>
      <c r="BG35" s="257" t="s">
        <v>123</v>
      </c>
      <c r="BH35" s="257" t="s">
        <v>123</v>
      </c>
      <c r="BI35" s="257" t="s">
        <v>123</v>
      </c>
      <c r="BJ35" s="257" t="s">
        <v>123</v>
      </c>
      <c r="BK35" s="257" t="s">
        <v>123</v>
      </c>
      <c r="BL35" s="257" t="s">
        <v>123</v>
      </c>
      <c r="BM35" s="257" t="s">
        <v>123</v>
      </c>
      <c r="BN35" s="257" t="s">
        <v>123</v>
      </c>
      <c r="BO35" s="257" t="s">
        <v>123</v>
      </c>
      <c r="BP35" s="257" t="s">
        <v>123</v>
      </c>
      <c r="BQ35" s="257" t="s">
        <v>123</v>
      </c>
      <c r="BR35" s="257" t="s">
        <v>123</v>
      </c>
      <c r="BS35" s="257" t="s">
        <v>123</v>
      </c>
      <c r="BT35" s="257" t="s">
        <v>123</v>
      </c>
      <c r="BU35" s="257" t="s">
        <v>123</v>
      </c>
      <c r="BV35" s="257" t="s">
        <v>123</v>
      </c>
      <c r="BW35" s="257" t="s">
        <v>123</v>
      </c>
    </row>
    <row r="36" spans="1:75" s="132" customFormat="1" x14ac:dyDescent="0.2">
      <c r="A36" s="266"/>
      <c r="B36" s="43" t="s">
        <v>441</v>
      </c>
      <c r="C36" s="265"/>
      <c r="D36" s="257" t="s">
        <v>407</v>
      </c>
      <c r="E36" s="257" t="s">
        <v>407</v>
      </c>
      <c r="F36" s="257" t="s">
        <v>407</v>
      </c>
      <c r="G36" s="257" t="s">
        <v>407</v>
      </c>
      <c r="H36" s="257" t="s">
        <v>407</v>
      </c>
      <c r="I36" s="257" t="s">
        <v>407</v>
      </c>
      <c r="J36" s="257" t="s">
        <v>407</v>
      </c>
      <c r="K36" s="257" t="s">
        <v>407</v>
      </c>
      <c r="L36" s="257" t="s">
        <v>407</v>
      </c>
      <c r="M36" s="257" t="s">
        <v>407</v>
      </c>
      <c r="N36" s="257" t="s">
        <v>407</v>
      </c>
      <c r="O36" s="257" t="s">
        <v>407</v>
      </c>
      <c r="P36" s="257" t="s">
        <v>407</v>
      </c>
      <c r="Q36" s="257" t="s">
        <v>407</v>
      </c>
      <c r="R36" s="257" t="s">
        <v>407</v>
      </c>
      <c r="S36" s="257" t="s">
        <v>407</v>
      </c>
      <c r="T36" s="257" t="s">
        <v>407</v>
      </c>
      <c r="U36" s="257" t="s">
        <v>407</v>
      </c>
      <c r="V36" s="257" t="s">
        <v>407</v>
      </c>
      <c r="W36" s="257" t="s">
        <v>407</v>
      </c>
      <c r="X36" s="257" t="s">
        <v>407</v>
      </c>
      <c r="Y36" s="257" t="s">
        <v>407</v>
      </c>
      <c r="Z36" s="257" t="s">
        <v>407</v>
      </c>
      <c r="AA36" s="257" t="s">
        <v>407</v>
      </c>
      <c r="AB36" s="257" t="s">
        <v>407</v>
      </c>
      <c r="AC36" s="257" t="s">
        <v>407</v>
      </c>
      <c r="AD36" s="257" t="s">
        <v>407</v>
      </c>
      <c r="AE36" s="257" t="s">
        <v>407</v>
      </c>
      <c r="AF36" s="257" t="s">
        <v>407</v>
      </c>
      <c r="AG36" s="257" t="s">
        <v>407</v>
      </c>
      <c r="AH36" s="257" t="s">
        <v>407</v>
      </c>
      <c r="AI36" s="257" t="s">
        <v>407</v>
      </c>
      <c r="AJ36" s="257" t="s">
        <v>407</v>
      </c>
      <c r="AK36" s="257" t="s">
        <v>407</v>
      </c>
      <c r="AL36" s="257" t="s">
        <v>407</v>
      </c>
      <c r="AM36" s="257" t="s">
        <v>407</v>
      </c>
      <c r="AN36" s="257" t="s">
        <v>407</v>
      </c>
      <c r="AO36" s="257" t="s">
        <v>407</v>
      </c>
      <c r="AP36" s="257" t="s">
        <v>407</v>
      </c>
      <c r="AQ36" s="257" t="s">
        <v>407</v>
      </c>
      <c r="AR36" s="257" t="s">
        <v>407</v>
      </c>
      <c r="AS36" s="257" t="s">
        <v>407</v>
      </c>
      <c r="AT36" s="257" t="s">
        <v>407</v>
      </c>
      <c r="AU36" s="257">
        <v>1074</v>
      </c>
      <c r="AV36" s="257">
        <v>1467</v>
      </c>
      <c r="AW36" s="257">
        <v>1761.354</v>
      </c>
      <c r="AX36" s="257">
        <v>1895.0971347</v>
      </c>
      <c r="AY36" s="257">
        <v>2000.7013923499997</v>
      </c>
      <c r="AZ36" s="257">
        <v>2119.6110000000003</v>
      </c>
      <c r="BA36" s="257">
        <v>2196.8490000000002</v>
      </c>
      <c r="BB36" s="257">
        <v>2241.7669999999989</v>
      </c>
      <c r="BC36" s="257">
        <v>2265.7673767930914</v>
      </c>
      <c r="BD36" s="257">
        <v>2297.6929199581655</v>
      </c>
      <c r="BE36" s="257">
        <v>2377.8325881801275</v>
      </c>
      <c r="BF36" s="257">
        <v>2598.0192173749792</v>
      </c>
      <c r="BG36" s="257">
        <v>2955.6031452049692</v>
      </c>
      <c r="BH36" s="257">
        <v>3448.9196739083468</v>
      </c>
      <c r="BI36" s="257">
        <v>3641.8223280000002</v>
      </c>
      <c r="BJ36" s="257">
        <v>3811.5277370000003</v>
      </c>
      <c r="BK36" s="257">
        <v>3911.4053540000004</v>
      </c>
      <c r="BL36" s="257">
        <v>4128.4742460000007</v>
      </c>
      <c r="BM36" s="257">
        <v>4582.3780900000011</v>
      </c>
      <c r="BN36" s="257">
        <v>4798.5646799999995</v>
      </c>
      <c r="BO36" s="257">
        <v>4823.8635100000001</v>
      </c>
      <c r="BP36" s="257">
        <v>4816.0338059999995</v>
      </c>
      <c r="BQ36" s="257">
        <v>1.871</v>
      </c>
      <c r="BR36" s="257">
        <v>0</v>
      </c>
      <c r="BS36" s="257">
        <v>0</v>
      </c>
      <c r="BT36" s="257">
        <v>0</v>
      </c>
      <c r="BU36" s="257">
        <v>0</v>
      </c>
      <c r="BV36" s="257">
        <v>0</v>
      </c>
      <c r="BW36" s="257">
        <v>0</v>
      </c>
    </row>
    <row r="37" spans="1:75" s="132" customFormat="1" x14ac:dyDescent="0.2">
      <c r="A37" s="266"/>
      <c r="B37" s="48" t="s">
        <v>442</v>
      </c>
      <c r="C37" s="265"/>
      <c r="D37" s="257">
        <v>0</v>
      </c>
      <c r="E37" s="257">
        <v>0</v>
      </c>
      <c r="F37" s="257">
        <v>0</v>
      </c>
      <c r="G37" s="257">
        <v>0</v>
      </c>
      <c r="H37" s="257">
        <v>0</v>
      </c>
      <c r="I37" s="257">
        <v>0</v>
      </c>
      <c r="J37" s="257">
        <v>0</v>
      </c>
      <c r="K37" s="257">
        <v>0</v>
      </c>
      <c r="L37" s="257">
        <v>0</v>
      </c>
      <c r="M37" s="257">
        <v>0</v>
      </c>
      <c r="N37" s="257">
        <v>0</v>
      </c>
      <c r="O37" s="257">
        <v>0</v>
      </c>
      <c r="P37" s="257">
        <v>0</v>
      </c>
      <c r="Q37" s="257">
        <v>0</v>
      </c>
      <c r="R37" s="257">
        <v>0</v>
      </c>
      <c r="S37" s="257">
        <v>0</v>
      </c>
      <c r="T37" s="257">
        <v>0</v>
      </c>
      <c r="U37" s="257">
        <v>0</v>
      </c>
      <c r="V37" s="257">
        <v>0</v>
      </c>
      <c r="W37" s="257">
        <v>0</v>
      </c>
      <c r="X37" s="257">
        <v>0</v>
      </c>
      <c r="Y37" s="257">
        <v>0</v>
      </c>
      <c r="Z37" s="257">
        <v>0</v>
      </c>
      <c r="AA37" s="257">
        <v>0</v>
      </c>
      <c r="AB37" s="257">
        <v>0</v>
      </c>
      <c r="AC37" s="257">
        <v>0</v>
      </c>
      <c r="AD37" s="257">
        <v>0</v>
      </c>
      <c r="AE37" s="257">
        <v>0</v>
      </c>
      <c r="AF37" s="257">
        <v>0</v>
      </c>
      <c r="AG37" s="257">
        <v>0</v>
      </c>
      <c r="AH37" s="257">
        <v>0</v>
      </c>
      <c r="AI37" s="257">
        <v>0</v>
      </c>
      <c r="AJ37" s="257">
        <v>0</v>
      </c>
      <c r="AK37" s="257">
        <v>0</v>
      </c>
      <c r="AL37" s="257">
        <v>0</v>
      </c>
      <c r="AM37" s="257">
        <v>0</v>
      </c>
      <c r="AN37" s="257">
        <v>0</v>
      </c>
      <c r="AO37" s="257">
        <v>0</v>
      </c>
      <c r="AP37" s="257">
        <v>0</v>
      </c>
      <c r="AQ37" s="257">
        <v>0</v>
      </c>
      <c r="AR37" s="257">
        <v>0</v>
      </c>
      <c r="AS37" s="257">
        <v>0</v>
      </c>
      <c r="AT37" s="257">
        <v>0</v>
      </c>
      <c r="AU37" s="257">
        <v>0</v>
      </c>
      <c r="AV37" s="257">
        <v>0</v>
      </c>
      <c r="AW37" s="257">
        <v>0</v>
      </c>
      <c r="AX37" s="257">
        <v>1648.6480053999999</v>
      </c>
      <c r="AY37" s="257">
        <v>1737.3765572499997</v>
      </c>
      <c r="AZ37" s="257">
        <v>1813.2495899999999</v>
      </c>
      <c r="BA37" s="257">
        <v>1847.0662776000001</v>
      </c>
      <c r="BB37" s="257">
        <v>1873.9394869</v>
      </c>
      <c r="BC37" s="257">
        <v>1888.1157537930912</v>
      </c>
      <c r="BD37" s="257">
        <v>1909.0346487956333</v>
      </c>
      <c r="BE37" s="257">
        <v>1978.2198331801276</v>
      </c>
      <c r="BF37" s="257">
        <v>2184.4064373749793</v>
      </c>
      <c r="BG37" s="257">
        <v>2518.3832842049678</v>
      </c>
      <c r="BH37" s="257">
        <v>2948.3689439083469</v>
      </c>
      <c r="BI37" s="257">
        <v>3117.8052739999998</v>
      </c>
      <c r="BJ37" s="257">
        <v>3275.1103619999999</v>
      </c>
      <c r="BK37" s="257">
        <v>3374.9266170000001</v>
      </c>
      <c r="BL37" s="257">
        <v>3583.558086</v>
      </c>
      <c r="BM37" s="257">
        <v>3996.1454942944661</v>
      </c>
      <c r="BN37" s="257">
        <v>4189.8204910000004</v>
      </c>
      <c r="BO37" s="257">
        <v>4206.5381749999997</v>
      </c>
      <c r="BP37" s="257">
        <v>4197.8565689999996</v>
      </c>
      <c r="BQ37" s="257">
        <v>2.1</v>
      </c>
      <c r="BR37" s="257">
        <v>0</v>
      </c>
      <c r="BS37" s="257">
        <v>0</v>
      </c>
      <c r="BT37" s="257">
        <v>0</v>
      </c>
      <c r="BU37" s="257">
        <v>0</v>
      </c>
      <c r="BV37" s="257">
        <v>0</v>
      </c>
      <c r="BW37" s="257">
        <v>0</v>
      </c>
    </row>
    <row r="38" spans="1:75" s="132" customFormat="1" x14ac:dyDescent="0.2">
      <c r="A38" s="266"/>
      <c r="B38" s="48" t="s">
        <v>443</v>
      </c>
      <c r="C38" s="265"/>
      <c r="D38" s="257">
        <v>0</v>
      </c>
      <c r="E38" s="257">
        <v>0</v>
      </c>
      <c r="F38" s="257">
        <v>0</v>
      </c>
      <c r="G38" s="257">
        <v>0</v>
      </c>
      <c r="H38" s="257">
        <v>0</v>
      </c>
      <c r="I38" s="257">
        <v>0</v>
      </c>
      <c r="J38" s="257">
        <v>0</v>
      </c>
      <c r="K38" s="257">
        <v>0</v>
      </c>
      <c r="L38" s="257">
        <v>0</v>
      </c>
      <c r="M38" s="257">
        <v>0</v>
      </c>
      <c r="N38" s="257">
        <v>0</v>
      </c>
      <c r="O38" s="257">
        <v>0</v>
      </c>
      <c r="P38" s="257">
        <v>0</v>
      </c>
      <c r="Q38" s="257">
        <v>0</v>
      </c>
      <c r="R38" s="257">
        <v>0</v>
      </c>
      <c r="S38" s="257">
        <v>0</v>
      </c>
      <c r="T38" s="257">
        <v>0</v>
      </c>
      <c r="U38" s="257">
        <v>0</v>
      </c>
      <c r="V38" s="257">
        <v>0</v>
      </c>
      <c r="W38" s="257">
        <v>0</v>
      </c>
      <c r="X38" s="257">
        <v>0</v>
      </c>
      <c r="Y38" s="257">
        <v>0</v>
      </c>
      <c r="Z38" s="257">
        <v>0</v>
      </c>
      <c r="AA38" s="257">
        <v>0</v>
      </c>
      <c r="AB38" s="257">
        <v>0</v>
      </c>
      <c r="AC38" s="257">
        <v>0</v>
      </c>
      <c r="AD38" s="257">
        <v>0</v>
      </c>
      <c r="AE38" s="257">
        <v>0</v>
      </c>
      <c r="AF38" s="257">
        <v>0</v>
      </c>
      <c r="AG38" s="257">
        <v>0</v>
      </c>
      <c r="AH38" s="257">
        <v>0</v>
      </c>
      <c r="AI38" s="257">
        <v>0</v>
      </c>
      <c r="AJ38" s="257">
        <v>0</v>
      </c>
      <c r="AK38" s="257">
        <v>0</v>
      </c>
      <c r="AL38" s="257">
        <v>0</v>
      </c>
      <c r="AM38" s="257">
        <v>0</v>
      </c>
      <c r="AN38" s="257">
        <v>0</v>
      </c>
      <c r="AO38" s="257">
        <v>0</v>
      </c>
      <c r="AP38" s="257">
        <v>0</v>
      </c>
      <c r="AQ38" s="257">
        <v>0</v>
      </c>
      <c r="AR38" s="257">
        <v>0</v>
      </c>
      <c r="AS38" s="257">
        <v>0</v>
      </c>
      <c r="AT38" s="257">
        <v>0</v>
      </c>
      <c r="AU38" s="257">
        <v>0</v>
      </c>
      <c r="AV38" s="257">
        <v>0</v>
      </c>
      <c r="AW38" s="257">
        <v>0</v>
      </c>
      <c r="AX38" s="257">
        <v>58.91362749999999</v>
      </c>
      <c r="AY38" s="257">
        <v>67.022252499999993</v>
      </c>
      <c r="AZ38" s="257">
        <v>80.040999999999997</v>
      </c>
      <c r="BA38" s="257">
        <v>84.993651249999999</v>
      </c>
      <c r="BB38" s="257">
        <v>93.386817649999998</v>
      </c>
      <c r="BC38" s="257">
        <v>98.976178000000004</v>
      </c>
      <c r="BD38" s="257">
        <v>108.60597139562549</v>
      </c>
      <c r="BE38" s="257">
        <v>113.284626</v>
      </c>
      <c r="BF38" s="257">
        <v>120.025907</v>
      </c>
      <c r="BG38" s="257">
        <v>129.921313</v>
      </c>
      <c r="BH38" s="257">
        <v>155.52628799999999</v>
      </c>
      <c r="BI38" s="257">
        <v>170.191858</v>
      </c>
      <c r="BJ38" s="257">
        <v>177.78376700000001</v>
      </c>
      <c r="BK38" s="257">
        <v>183.493774</v>
      </c>
      <c r="BL38" s="257">
        <v>194.99431200000001</v>
      </c>
      <c r="BM38" s="257">
        <v>218.01888170553451</v>
      </c>
      <c r="BN38" s="257">
        <v>232.68308099999999</v>
      </c>
      <c r="BO38" s="257">
        <v>241.97063399999999</v>
      </c>
      <c r="BP38" s="257">
        <v>246.946744</v>
      </c>
      <c r="BQ38" s="257">
        <v>-0.223</v>
      </c>
      <c r="BR38" s="257">
        <v>0</v>
      </c>
      <c r="BS38" s="257">
        <v>0</v>
      </c>
      <c r="BT38" s="257">
        <v>0</v>
      </c>
      <c r="BU38" s="257">
        <v>0</v>
      </c>
      <c r="BV38" s="257">
        <v>0</v>
      </c>
      <c r="BW38" s="257">
        <v>0</v>
      </c>
    </row>
    <row r="39" spans="1:75" s="132" customFormat="1" x14ac:dyDescent="0.2">
      <c r="A39" s="266"/>
      <c r="B39" s="48" t="s">
        <v>444</v>
      </c>
      <c r="C39" s="265"/>
      <c r="D39" s="257">
        <v>0</v>
      </c>
      <c r="E39" s="257">
        <v>0</v>
      </c>
      <c r="F39" s="257">
        <v>0</v>
      </c>
      <c r="G39" s="257">
        <v>0</v>
      </c>
      <c r="H39" s="257">
        <v>0</v>
      </c>
      <c r="I39" s="257">
        <v>0</v>
      </c>
      <c r="J39" s="257">
        <v>0</v>
      </c>
      <c r="K39" s="257">
        <v>0</v>
      </c>
      <c r="L39" s="257">
        <v>0</v>
      </c>
      <c r="M39" s="257">
        <v>0</v>
      </c>
      <c r="N39" s="257">
        <v>0</v>
      </c>
      <c r="O39" s="257">
        <v>0</v>
      </c>
      <c r="P39" s="257">
        <v>0</v>
      </c>
      <c r="Q39" s="257">
        <v>0</v>
      </c>
      <c r="R39" s="257">
        <v>0</v>
      </c>
      <c r="S39" s="257">
        <v>0</v>
      </c>
      <c r="T39" s="257">
        <v>0</v>
      </c>
      <c r="U39" s="257">
        <v>0</v>
      </c>
      <c r="V39" s="257">
        <v>0</v>
      </c>
      <c r="W39" s="257">
        <v>0</v>
      </c>
      <c r="X39" s="257">
        <v>0</v>
      </c>
      <c r="Y39" s="257">
        <v>0</v>
      </c>
      <c r="Z39" s="257">
        <v>0</v>
      </c>
      <c r="AA39" s="257">
        <v>0</v>
      </c>
      <c r="AB39" s="257">
        <v>0</v>
      </c>
      <c r="AC39" s="257">
        <v>0</v>
      </c>
      <c r="AD39" s="257">
        <v>0</v>
      </c>
      <c r="AE39" s="257">
        <v>0</v>
      </c>
      <c r="AF39" s="257">
        <v>0</v>
      </c>
      <c r="AG39" s="257">
        <v>0</v>
      </c>
      <c r="AH39" s="257">
        <v>0</v>
      </c>
      <c r="AI39" s="257">
        <v>0</v>
      </c>
      <c r="AJ39" s="257">
        <v>0</v>
      </c>
      <c r="AK39" s="257">
        <v>0</v>
      </c>
      <c r="AL39" s="257">
        <v>0</v>
      </c>
      <c r="AM39" s="257">
        <v>0</v>
      </c>
      <c r="AN39" s="257">
        <v>0</v>
      </c>
      <c r="AO39" s="257">
        <v>0</v>
      </c>
      <c r="AP39" s="257">
        <v>0</v>
      </c>
      <c r="AQ39" s="257">
        <v>0</v>
      </c>
      <c r="AR39" s="257">
        <v>0</v>
      </c>
      <c r="AS39" s="257">
        <v>0</v>
      </c>
      <c r="AT39" s="257">
        <v>0</v>
      </c>
      <c r="AU39" s="257">
        <v>0</v>
      </c>
      <c r="AV39" s="257">
        <v>0</v>
      </c>
      <c r="AW39" s="257">
        <v>0</v>
      </c>
      <c r="AX39" s="257">
        <v>187.53550179999999</v>
      </c>
      <c r="AY39" s="257">
        <v>196.30258259999999</v>
      </c>
      <c r="AZ39" s="257">
        <v>226.32</v>
      </c>
      <c r="BA39" s="257">
        <v>264.78886645</v>
      </c>
      <c r="BB39" s="257">
        <v>274.80888385000003</v>
      </c>
      <c r="BC39" s="257">
        <v>278.16376500000001</v>
      </c>
      <c r="BD39" s="257">
        <v>280.05229976690725</v>
      </c>
      <c r="BE39" s="257">
        <v>286.32812899999999</v>
      </c>
      <c r="BF39" s="257">
        <v>293.58687300000003</v>
      </c>
      <c r="BG39" s="257">
        <v>307.29854799999998</v>
      </c>
      <c r="BH39" s="257">
        <v>345.02444200000002</v>
      </c>
      <c r="BI39" s="257">
        <v>353.82519600000001</v>
      </c>
      <c r="BJ39" s="257">
        <v>358.63360799999998</v>
      </c>
      <c r="BK39" s="257">
        <v>352.98496299999999</v>
      </c>
      <c r="BL39" s="257">
        <v>349.92184800000001</v>
      </c>
      <c r="BM39" s="257">
        <v>368.21371399999998</v>
      </c>
      <c r="BN39" s="257">
        <v>376.06110799999999</v>
      </c>
      <c r="BO39" s="257">
        <v>375.35470099999998</v>
      </c>
      <c r="BP39" s="257">
        <v>371.23049300000002</v>
      </c>
      <c r="BQ39" s="257">
        <v>-6.0000000000000001E-3</v>
      </c>
      <c r="BR39" s="257">
        <v>0</v>
      </c>
      <c r="BS39" s="257">
        <v>0</v>
      </c>
      <c r="BT39" s="257">
        <v>0</v>
      </c>
      <c r="BU39" s="257">
        <v>0</v>
      </c>
      <c r="BV39" s="257">
        <v>0</v>
      </c>
      <c r="BW39" s="257">
        <v>0</v>
      </c>
    </row>
    <row r="40" spans="1:75" s="132" customFormat="1" ht="12.95" customHeight="1" thickBot="1" x14ac:dyDescent="0.25">
      <c r="A40" s="266"/>
      <c r="B40" s="155" t="s">
        <v>445</v>
      </c>
      <c r="C40" s="270"/>
      <c r="D40" s="152" t="s">
        <v>407</v>
      </c>
      <c r="E40" s="152" t="s">
        <v>407</v>
      </c>
      <c r="F40" s="152" t="s">
        <v>407</v>
      </c>
      <c r="G40" s="152" t="s">
        <v>407</v>
      </c>
      <c r="H40" s="152" t="s">
        <v>407</v>
      </c>
      <c r="I40" s="152" t="s">
        <v>407</v>
      </c>
      <c r="J40" s="152" t="s">
        <v>407</v>
      </c>
      <c r="K40" s="152" t="s">
        <v>407</v>
      </c>
      <c r="L40" s="152" t="s">
        <v>407</v>
      </c>
      <c r="M40" s="152" t="s">
        <v>407</v>
      </c>
      <c r="N40" s="152" t="s">
        <v>407</v>
      </c>
      <c r="O40" s="152" t="s">
        <v>407</v>
      </c>
      <c r="P40" s="152" t="s">
        <v>407</v>
      </c>
      <c r="Q40" s="152" t="s">
        <v>407</v>
      </c>
      <c r="R40" s="152" t="s">
        <v>407</v>
      </c>
      <c r="S40" s="152" t="s">
        <v>407</v>
      </c>
      <c r="T40" s="152" t="s">
        <v>407</v>
      </c>
      <c r="U40" s="152" t="s">
        <v>407</v>
      </c>
      <c r="V40" s="152" t="s">
        <v>407</v>
      </c>
      <c r="W40" s="152" t="s">
        <v>407</v>
      </c>
      <c r="X40" s="152" t="s">
        <v>407</v>
      </c>
      <c r="Y40" s="152" t="s">
        <v>407</v>
      </c>
      <c r="Z40" s="152" t="s">
        <v>407</v>
      </c>
      <c r="AA40" s="152" t="s">
        <v>407</v>
      </c>
      <c r="AB40" s="152" t="s">
        <v>407</v>
      </c>
      <c r="AC40" s="152" t="s">
        <v>407</v>
      </c>
      <c r="AD40" s="152" t="s">
        <v>407</v>
      </c>
      <c r="AE40" s="152" t="s">
        <v>407</v>
      </c>
      <c r="AF40" s="152" t="s">
        <v>407</v>
      </c>
      <c r="AG40" s="152" t="s">
        <v>407</v>
      </c>
      <c r="AH40" s="152" t="s">
        <v>407</v>
      </c>
      <c r="AI40" s="152" t="s">
        <v>407</v>
      </c>
      <c r="AJ40" s="152" t="s">
        <v>407</v>
      </c>
      <c r="AK40" s="152" t="s">
        <v>407</v>
      </c>
      <c r="AL40" s="152" t="s">
        <v>407</v>
      </c>
      <c r="AM40" s="152" t="s">
        <v>407</v>
      </c>
      <c r="AN40" s="152" t="s">
        <v>407</v>
      </c>
      <c r="AO40" s="152" t="s">
        <v>407</v>
      </c>
      <c r="AP40" s="152" t="s">
        <v>407</v>
      </c>
      <c r="AQ40" s="152" t="s">
        <v>407</v>
      </c>
      <c r="AR40" s="152" t="s">
        <v>407</v>
      </c>
      <c r="AS40" s="152" t="s">
        <v>407</v>
      </c>
      <c r="AT40" s="152" t="s">
        <v>407</v>
      </c>
      <c r="AU40" s="152">
        <v>330.16699999999992</v>
      </c>
      <c r="AV40" s="152">
        <v>225.57600000000002</v>
      </c>
      <c r="AW40" s="152">
        <v>178.54600000000005</v>
      </c>
      <c r="AX40" s="152">
        <v>182.11415929999976</v>
      </c>
      <c r="AY40" s="152">
        <v>187.96953965000034</v>
      </c>
      <c r="AZ40" s="152">
        <v>191.00079200000008</v>
      </c>
      <c r="BA40" s="152">
        <v>197.82962499999996</v>
      </c>
      <c r="BB40" s="152">
        <v>210.63761499999998</v>
      </c>
      <c r="BC40" s="152">
        <v>245.11994899999974</v>
      </c>
      <c r="BD40" s="152">
        <v>276.82555906000005</v>
      </c>
      <c r="BE40" s="152">
        <v>307.99026600000002</v>
      </c>
      <c r="BF40" s="152">
        <v>235.92008099999998</v>
      </c>
      <c r="BG40" s="152">
        <v>270.52785005503068</v>
      </c>
      <c r="BH40" s="152">
        <v>108.06528901000044</v>
      </c>
      <c r="BI40" s="152">
        <v>132.26724699999974</v>
      </c>
      <c r="BJ40" s="152">
        <v>129.49896799999988</v>
      </c>
      <c r="BK40" s="152">
        <v>115.282225</v>
      </c>
      <c r="BL40" s="152">
        <v>105.96941599999904</v>
      </c>
      <c r="BM40" s="152">
        <v>115.30013499999859</v>
      </c>
      <c r="BN40" s="152">
        <v>126.20864500000062</v>
      </c>
      <c r="BO40" s="152">
        <v>94.515385000000606</v>
      </c>
      <c r="BP40" s="152">
        <v>95.914283999999498</v>
      </c>
      <c r="BQ40" s="152">
        <v>0</v>
      </c>
      <c r="BR40" s="152">
        <v>0</v>
      </c>
      <c r="BS40" s="152">
        <v>0</v>
      </c>
      <c r="BT40" s="152">
        <v>0</v>
      </c>
      <c r="BU40" s="152">
        <v>0</v>
      </c>
      <c r="BV40" s="152">
        <v>0</v>
      </c>
      <c r="BW40" s="152">
        <v>0</v>
      </c>
    </row>
    <row r="41" spans="1:75" s="132" customFormat="1" ht="26.1" customHeight="1" x14ac:dyDescent="0.2">
      <c r="A41" s="390"/>
      <c r="B41" s="239" t="s">
        <v>415</v>
      </c>
      <c r="C41" s="134"/>
      <c r="D41" s="135" t="s">
        <v>21</v>
      </c>
      <c r="E41" s="135" t="s">
        <v>22</v>
      </c>
      <c r="F41" s="135" t="s">
        <v>23</v>
      </c>
      <c r="G41" s="135" t="s">
        <v>24</v>
      </c>
      <c r="H41" s="135" t="s">
        <v>25</v>
      </c>
      <c r="I41" s="135" t="s">
        <v>26</v>
      </c>
      <c r="J41" s="135" t="s">
        <v>27</v>
      </c>
      <c r="K41" s="135" t="s">
        <v>28</v>
      </c>
      <c r="L41" s="135" t="s">
        <v>29</v>
      </c>
      <c r="M41" s="135" t="s">
        <v>30</v>
      </c>
      <c r="N41" s="135" t="s">
        <v>31</v>
      </c>
      <c r="O41" s="135" t="s">
        <v>32</v>
      </c>
      <c r="P41" s="135" t="s">
        <v>33</v>
      </c>
      <c r="Q41" s="135" t="s">
        <v>34</v>
      </c>
      <c r="R41" s="135" t="s">
        <v>35</v>
      </c>
      <c r="S41" s="135" t="s">
        <v>36</v>
      </c>
      <c r="T41" s="135" t="s">
        <v>37</v>
      </c>
      <c r="U41" s="135" t="s">
        <v>38</v>
      </c>
      <c r="V41" s="135" t="s">
        <v>39</v>
      </c>
      <c r="W41" s="135" t="s">
        <v>40</v>
      </c>
      <c r="X41" s="135" t="s">
        <v>41</v>
      </c>
      <c r="Y41" s="135" t="s">
        <v>42</v>
      </c>
      <c r="Z41" s="135" t="s">
        <v>43</v>
      </c>
      <c r="AA41" s="135" t="s">
        <v>44</v>
      </c>
      <c r="AB41" s="135" t="s">
        <v>45</v>
      </c>
      <c r="AC41" s="135" t="s">
        <v>46</v>
      </c>
      <c r="AD41" s="135" t="s">
        <v>47</v>
      </c>
      <c r="AE41" s="135" t="s">
        <v>48</v>
      </c>
      <c r="AF41" s="135" t="s">
        <v>49</v>
      </c>
      <c r="AG41" s="135" t="s">
        <v>50</v>
      </c>
      <c r="AH41" s="135" t="s">
        <v>51</v>
      </c>
      <c r="AI41" s="135" t="s">
        <v>52</v>
      </c>
      <c r="AJ41" s="135" t="s">
        <v>53</v>
      </c>
      <c r="AK41" s="135" t="s">
        <v>54</v>
      </c>
      <c r="AL41" s="135" t="s">
        <v>55</v>
      </c>
      <c r="AM41" s="135" t="s">
        <v>56</v>
      </c>
      <c r="AN41" s="135" t="s">
        <v>57</v>
      </c>
      <c r="AO41" s="135" t="s">
        <v>58</v>
      </c>
      <c r="AP41" s="135" t="s">
        <v>59</v>
      </c>
      <c r="AQ41" s="135" t="s">
        <v>60</v>
      </c>
      <c r="AR41" s="135" t="s">
        <v>61</v>
      </c>
      <c r="AS41" s="135" t="s">
        <v>62</v>
      </c>
      <c r="AT41" s="135" t="s">
        <v>63</v>
      </c>
      <c r="AU41" s="135" t="s">
        <v>64</v>
      </c>
      <c r="AV41" s="135" t="s">
        <v>65</v>
      </c>
      <c r="AW41" s="135" t="s">
        <v>66</v>
      </c>
      <c r="AX41" s="135" t="s">
        <v>67</v>
      </c>
      <c r="AY41" s="135" t="s">
        <v>68</v>
      </c>
      <c r="AZ41" s="135" t="s">
        <v>69</v>
      </c>
      <c r="BA41" s="135" t="s">
        <v>70</v>
      </c>
      <c r="BB41" s="135" t="s">
        <v>71</v>
      </c>
      <c r="BC41" s="135" t="s">
        <v>72</v>
      </c>
      <c r="BD41" s="135" t="s">
        <v>73</v>
      </c>
      <c r="BE41" s="135" t="s">
        <v>74</v>
      </c>
      <c r="BF41" s="135" t="s">
        <v>75</v>
      </c>
      <c r="BG41" s="135" t="s">
        <v>76</v>
      </c>
      <c r="BH41" s="135" t="s">
        <v>77</v>
      </c>
      <c r="BI41" s="135" t="s">
        <v>78</v>
      </c>
      <c r="BJ41" s="135" t="s">
        <v>79</v>
      </c>
      <c r="BK41" s="135" t="s">
        <v>80</v>
      </c>
      <c r="BL41" s="135" t="s">
        <v>81</v>
      </c>
      <c r="BM41" s="135" t="s">
        <v>82</v>
      </c>
      <c r="BN41" s="135" t="s">
        <v>83</v>
      </c>
      <c r="BO41" s="135" t="s">
        <v>84</v>
      </c>
      <c r="BP41" s="135" t="s">
        <v>85</v>
      </c>
      <c r="BQ41" s="135" t="s">
        <v>86</v>
      </c>
      <c r="BR41" s="135" t="s">
        <v>87</v>
      </c>
      <c r="BS41" s="135" t="s">
        <v>88</v>
      </c>
      <c r="BT41" s="135" t="s">
        <v>89</v>
      </c>
      <c r="BU41" s="136" t="s">
        <v>90</v>
      </c>
      <c r="BV41" s="136" t="s">
        <v>100</v>
      </c>
      <c r="BW41" s="136" t="s">
        <v>120</v>
      </c>
    </row>
    <row r="42" spans="1:75" s="132" customFormat="1" ht="15" customHeight="1" x14ac:dyDescent="0.2">
      <c r="A42" s="390"/>
      <c r="B42" s="239" t="s">
        <v>348</v>
      </c>
      <c r="C42" s="138"/>
      <c r="D42" s="139" t="s">
        <v>91</v>
      </c>
      <c r="E42" s="139" t="s">
        <v>91</v>
      </c>
      <c r="F42" s="139" t="s">
        <v>91</v>
      </c>
      <c r="G42" s="139" t="s">
        <v>91</v>
      </c>
      <c r="H42" s="139" t="s">
        <v>91</v>
      </c>
      <c r="I42" s="139" t="s">
        <v>91</v>
      </c>
      <c r="J42" s="139" t="s">
        <v>91</v>
      </c>
      <c r="K42" s="139" t="s">
        <v>91</v>
      </c>
      <c r="L42" s="139" t="s">
        <v>91</v>
      </c>
      <c r="M42" s="139" t="s">
        <v>91</v>
      </c>
      <c r="N42" s="139" t="s">
        <v>91</v>
      </c>
      <c r="O42" s="139" t="s">
        <v>91</v>
      </c>
      <c r="P42" s="139" t="s">
        <v>91</v>
      </c>
      <c r="Q42" s="139" t="s">
        <v>91</v>
      </c>
      <c r="R42" s="139" t="s">
        <v>91</v>
      </c>
      <c r="S42" s="139" t="s">
        <v>91</v>
      </c>
      <c r="T42" s="139" t="s">
        <v>91</v>
      </c>
      <c r="U42" s="139" t="s">
        <v>91</v>
      </c>
      <c r="V42" s="139" t="s">
        <v>91</v>
      </c>
      <c r="W42" s="139" t="s">
        <v>91</v>
      </c>
      <c r="X42" s="139" t="s">
        <v>91</v>
      </c>
      <c r="Y42" s="139" t="s">
        <v>91</v>
      </c>
      <c r="Z42" s="139" t="s">
        <v>91</v>
      </c>
      <c r="AA42" s="139" t="s">
        <v>91</v>
      </c>
      <c r="AB42" s="139" t="s">
        <v>91</v>
      </c>
      <c r="AC42" s="139" t="s">
        <v>91</v>
      </c>
      <c r="AD42" s="139" t="s">
        <v>91</v>
      </c>
      <c r="AE42" s="139" t="s">
        <v>91</v>
      </c>
      <c r="AF42" s="139" t="s">
        <v>91</v>
      </c>
      <c r="AG42" s="139" t="s">
        <v>91</v>
      </c>
      <c r="AH42" s="139" t="s">
        <v>91</v>
      </c>
      <c r="AI42" s="139" t="s">
        <v>91</v>
      </c>
      <c r="AJ42" s="139" t="s">
        <v>91</v>
      </c>
      <c r="AK42" s="139" t="s">
        <v>91</v>
      </c>
      <c r="AL42" s="139" t="s">
        <v>91</v>
      </c>
      <c r="AM42" s="139" t="s">
        <v>91</v>
      </c>
      <c r="AN42" s="139" t="s">
        <v>91</v>
      </c>
      <c r="AO42" s="139" t="s">
        <v>91</v>
      </c>
      <c r="AP42" s="139" t="s">
        <v>91</v>
      </c>
      <c r="AQ42" s="139" t="s">
        <v>91</v>
      </c>
      <c r="AR42" s="139" t="s">
        <v>91</v>
      </c>
      <c r="AS42" s="139" t="s">
        <v>91</v>
      </c>
      <c r="AT42" s="139" t="s">
        <v>91</v>
      </c>
      <c r="AU42" s="139" t="s">
        <v>91</v>
      </c>
      <c r="AV42" s="139" t="s">
        <v>91</v>
      </c>
      <c r="AW42" s="139" t="s">
        <v>91</v>
      </c>
      <c r="AX42" s="139" t="s">
        <v>91</v>
      </c>
      <c r="AY42" s="139" t="s">
        <v>91</v>
      </c>
      <c r="AZ42" s="139" t="s">
        <v>91</v>
      </c>
      <c r="BA42" s="139" t="s">
        <v>91</v>
      </c>
      <c r="BB42" s="139" t="s">
        <v>91</v>
      </c>
      <c r="BC42" s="139" t="s">
        <v>91</v>
      </c>
      <c r="BD42" s="139" t="s">
        <v>91</v>
      </c>
      <c r="BE42" s="139" t="s">
        <v>91</v>
      </c>
      <c r="BF42" s="139" t="s">
        <v>91</v>
      </c>
      <c r="BG42" s="139" t="s">
        <v>91</v>
      </c>
      <c r="BH42" s="139" t="s">
        <v>91</v>
      </c>
      <c r="BI42" s="139" t="s">
        <v>91</v>
      </c>
      <c r="BJ42" s="139" t="s">
        <v>91</v>
      </c>
      <c r="BK42" s="139" t="s">
        <v>91</v>
      </c>
      <c r="BL42" s="139" t="s">
        <v>91</v>
      </c>
      <c r="BM42" s="139" t="s">
        <v>91</v>
      </c>
      <c r="BN42" s="139" t="s">
        <v>91</v>
      </c>
      <c r="BO42" s="139" t="s">
        <v>91</v>
      </c>
      <c r="BP42" s="26" t="s">
        <v>91</v>
      </c>
      <c r="BQ42" s="26" t="s">
        <v>91</v>
      </c>
      <c r="BR42" s="139" t="s">
        <v>121</v>
      </c>
      <c r="BS42" s="139" t="s">
        <v>121</v>
      </c>
      <c r="BT42" s="140" t="s">
        <v>121</v>
      </c>
      <c r="BU42" s="140" t="s">
        <v>121</v>
      </c>
      <c r="BV42" s="140" t="s">
        <v>121</v>
      </c>
      <c r="BW42" s="140" t="s">
        <v>121</v>
      </c>
    </row>
    <row r="43" spans="1:75" s="47" customFormat="1" ht="26.1" customHeight="1" x14ac:dyDescent="0.2">
      <c r="A43" s="261"/>
      <c r="B43" s="260" t="s">
        <v>267</v>
      </c>
      <c r="C43" s="262"/>
      <c r="D43" s="257">
        <v>0</v>
      </c>
      <c r="E43" s="257">
        <v>0</v>
      </c>
      <c r="F43" s="257">
        <v>0</v>
      </c>
      <c r="G43" s="257">
        <v>0</v>
      </c>
      <c r="H43" s="257">
        <v>0</v>
      </c>
      <c r="I43" s="257">
        <v>0</v>
      </c>
      <c r="J43" s="257">
        <v>0</v>
      </c>
      <c r="K43" s="257">
        <v>0</v>
      </c>
      <c r="L43" s="257">
        <v>0</v>
      </c>
      <c r="M43" s="257">
        <v>0</v>
      </c>
      <c r="N43" s="257">
        <v>0</v>
      </c>
      <c r="O43" s="257">
        <v>0</v>
      </c>
      <c r="P43" s="257">
        <v>0</v>
      </c>
      <c r="Q43" s="257">
        <v>0</v>
      </c>
      <c r="R43" s="257">
        <v>0</v>
      </c>
      <c r="S43" s="257">
        <v>0</v>
      </c>
      <c r="T43" s="257">
        <v>0</v>
      </c>
      <c r="U43" s="257">
        <v>0</v>
      </c>
      <c r="V43" s="257">
        <v>0</v>
      </c>
      <c r="W43" s="257">
        <v>0</v>
      </c>
      <c r="X43" s="257">
        <v>0</v>
      </c>
      <c r="Y43" s="257">
        <v>0</v>
      </c>
      <c r="Z43" s="257">
        <v>221.68581448784616</v>
      </c>
      <c r="AA43" s="257">
        <v>240.83783783783784</v>
      </c>
      <c r="AB43" s="257">
        <v>286.51453579243514</v>
      </c>
      <c r="AC43" s="257">
        <v>323.48830493791513</v>
      </c>
      <c r="AD43" s="257">
        <v>813.3397870280736</v>
      </c>
      <c r="AE43" s="257">
        <v>905.56759914324653</v>
      </c>
      <c r="AF43" s="257">
        <v>863.00143143429716</v>
      </c>
      <c r="AG43" s="257">
        <v>1894.0053424726577</v>
      </c>
      <c r="AH43" s="257">
        <v>1787.3978083935799</v>
      </c>
      <c r="AI43" s="257">
        <v>1766.195097236837</v>
      </c>
      <c r="AJ43" s="257">
        <v>2002.1057468246415</v>
      </c>
      <c r="AK43" s="257">
        <v>2713.011994855075</v>
      </c>
      <c r="AL43" s="257">
        <v>3090.5573458122008</v>
      </c>
      <c r="AM43" s="257">
        <v>3326.9262954618603</v>
      </c>
      <c r="AN43" s="257">
        <v>3496.408539986815</v>
      </c>
      <c r="AO43" s="257">
        <v>3600.625358577166</v>
      </c>
      <c r="AP43" s="257">
        <v>3829.3638747067753</v>
      </c>
      <c r="AQ43" s="257">
        <v>3775.1397999433389</v>
      </c>
      <c r="AR43" s="257">
        <v>2841.4250850228909</v>
      </c>
      <c r="AS43" s="257">
        <v>3282.0792597508489</v>
      </c>
      <c r="AT43" s="257">
        <v>3786.0452601530619</v>
      </c>
      <c r="AU43" s="257">
        <v>2365.5192099516976</v>
      </c>
      <c r="AV43" s="257">
        <v>2780.5962129986615</v>
      </c>
      <c r="AW43" s="257">
        <v>3110.58407859932</v>
      </c>
      <c r="AX43" s="257">
        <v>3291.8350867678128</v>
      </c>
      <c r="AY43" s="257">
        <v>3370.2408327519056</v>
      </c>
      <c r="AZ43" s="257">
        <v>3413.4951969548574</v>
      </c>
      <c r="BA43" s="257">
        <v>3475.8216035517298</v>
      </c>
      <c r="BB43" s="257">
        <v>3503.9758406161864</v>
      </c>
      <c r="BC43" s="257">
        <v>3550.5243718240549</v>
      </c>
      <c r="BD43" s="257">
        <v>3558.7719127943369</v>
      </c>
      <c r="BE43" s="257">
        <v>3657.180669729034</v>
      </c>
      <c r="BF43" s="257">
        <v>3759.9288441291301</v>
      </c>
      <c r="BG43" s="257">
        <v>4194.8517729026125</v>
      </c>
      <c r="BH43" s="257">
        <v>4483.6536863006795</v>
      </c>
      <c r="BI43" s="257">
        <v>4628.0302269503545</v>
      </c>
      <c r="BJ43" s="257">
        <v>4705.2070297444316</v>
      </c>
      <c r="BK43" s="257">
        <v>4670.8034881470685</v>
      </c>
      <c r="BL43" s="257">
        <v>4791.5082504231104</v>
      </c>
      <c r="BM43" s="257">
        <v>5181.7079557875813</v>
      </c>
      <c r="BN43" s="257">
        <v>5285.9226767774708</v>
      </c>
      <c r="BO43" s="257">
        <v>5186.2467039428466</v>
      </c>
      <c r="BP43" s="257">
        <v>5094.5390924289641</v>
      </c>
      <c r="BQ43" s="257">
        <v>1.9054264000000001</v>
      </c>
      <c r="BR43" s="257">
        <v>0</v>
      </c>
      <c r="BS43" s="257">
        <v>0</v>
      </c>
      <c r="BT43" s="257">
        <v>0</v>
      </c>
      <c r="BU43" s="257">
        <v>0</v>
      </c>
      <c r="BV43" s="257">
        <v>0</v>
      </c>
      <c r="BW43" s="257">
        <v>0</v>
      </c>
    </row>
    <row r="44" spans="1:75" s="132" customFormat="1" ht="26.1" customHeight="1" x14ac:dyDescent="0.2">
      <c r="A44" s="263"/>
      <c r="B44" s="264" t="s">
        <v>416</v>
      </c>
      <c r="C44" s="265"/>
      <c r="D44" s="257" t="s">
        <v>123</v>
      </c>
      <c r="E44" s="257" t="s">
        <v>123</v>
      </c>
      <c r="F44" s="257" t="s">
        <v>123</v>
      </c>
      <c r="G44" s="257" t="s">
        <v>123</v>
      </c>
      <c r="H44" s="257" t="s">
        <v>123</v>
      </c>
      <c r="I44" s="257" t="s">
        <v>123</v>
      </c>
      <c r="J44" s="257" t="s">
        <v>123</v>
      </c>
      <c r="K44" s="257" t="s">
        <v>123</v>
      </c>
      <c r="L44" s="257" t="s">
        <v>123</v>
      </c>
      <c r="M44" s="257" t="s">
        <v>123</v>
      </c>
      <c r="N44" s="257" t="s">
        <v>123</v>
      </c>
      <c r="O44" s="257" t="s">
        <v>123</v>
      </c>
      <c r="P44" s="257" t="s">
        <v>123</v>
      </c>
      <c r="Q44" s="257" t="s">
        <v>123</v>
      </c>
      <c r="R44" s="257" t="s">
        <v>123</v>
      </c>
      <c r="S44" s="257" t="s">
        <v>123</v>
      </c>
      <c r="T44" s="257" t="s">
        <v>123</v>
      </c>
      <c r="U44" s="257" t="s">
        <v>123</v>
      </c>
      <c r="V44" s="257" t="s">
        <v>123</v>
      </c>
      <c r="W44" s="257" t="s">
        <v>123</v>
      </c>
      <c r="X44" s="257" t="s">
        <v>123</v>
      </c>
      <c r="Y44" s="257" t="s">
        <v>123</v>
      </c>
      <c r="Z44" s="257" t="s">
        <v>123</v>
      </c>
      <c r="AA44" s="257" t="s">
        <v>123</v>
      </c>
      <c r="AB44" s="257" t="s">
        <v>123</v>
      </c>
      <c r="AC44" s="257" t="s">
        <v>123</v>
      </c>
      <c r="AD44" s="257" t="s">
        <v>123</v>
      </c>
      <c r="AE44" s="257" t="s">
        <v>123</v>
      </c>
      <c r="AF44" s="257" t="s">
        <v>123</v>
      </c>
      <c r="AG44" s="257" t="s">
        <v>123</v>
      </c>
      <c r="AH44" s="257" t="s">
        <v>123</v>
      </c>
      <c r="AI44" s="257" t="s">
        <v>123</v>
      </c>
      <c r="AJ44" s="257" t="s">
        <v>123</v>
      </c>
      <c r="AK44" s="257" t="s">
        <v>123</v>
      </c>
      <c r="AL44" s="257" t="s">
        <v>123</v>
      </c>
      <c r="AM44" s="257" t="s">
        <v>123</v>
      </c>
      <c r="AN44" s="257" t="s">
        <v>123</v>
      </c>
      <c r="AO44" s="257" t="s">
        <v>123</v>
      </c>
      <c r="AP44" s="257" t="s">
        <v>123</v>
      </c>
      <c r="AQ44" s="257" t="s">
        <v>123</v>
      </c>
      <c r="AR44" s="257" t="s">
        <v>123</v>
      </c>
      <c r="AS44" s="257" t="s">
        <v>123</v>
      </c>
      <c r="AT44" s="257" t="s">
        <v>123</v>
      </c>
      <c r="AU44" s="257" t="s">
        <v>123</v>
      </c>
      <c r="AV44" s="257" t="s">
        <v>123</v>
      </c>
      <c r="AW44" s="257" t="s">
        <v>123</v>
      </c>
      <c r="AX44" s="257" t="s">
        <v>123</v>
      </c>
      <c r="AY44" s="257" t="s">
        <v>123</v>
      </c>
      <c r="AZ44" s="257" t="s">
        <v>123</v>
      </c>
      <c r="BA44" s="257" t="s">
        <v>123</v>
      </c>
      <c r="BB44" s="257" t="s">
        <v>123</v>
      </c>
      <c r="BC44" s="257" t="s">
        <v>123</v>
      </c>
      <c r="BD44" s="257" t="s">
        <v>123</v>
      </c>
      <c r="BE44" s="257" t="s">
        <v>123</v>
      </c>
      <c r="BF44" s="257" t="s">
        <v>123</v>
      </c>
      <c r="BG44" s="257" t="s">
        <v>123</v>
      </c>
      <c r="BH44" s="257" t="s">
        <v>123</v>
      </c>
      <c r="BI44" s="257" t="s">
        <v>123</v>
      </c>
      <c r="BJ44" s="257" t="s">
        <v>123</v>
      </c>
      <c r="BK44" s="257" t="s">
        <v>123</v>
      </c>
      <c r="BL44" s="257" t="s">
        <v>123</v>
      </c>
      <c r="BM44" s="257" t="s">
        <v>123</v>
      </c>
      <c r="BN44" s="257" t="s">
        <v>123</v>
      </c>
      <c r="BO44" s="257" t="s">
        <v>123</v>
      </c>
      <c r="BP44" s="257" t="s">
        <v>123</v>
      </c>
      <c r="BQ44" s="257" t="s">
        <v>123</v>
      </c>
      <c r="BR44" s="257" t="s">
        <v>123</v>
      </c>
      <c r="BS44" s="257" t="s">
        <v>123</v>
      </c>
      <c r="BT44" s="257" t="s">
        <v>123</v>
      </c>
      <c r="BU44" s="257" t="s">
        <v>123</v>
      </c>
      <c r="BV44" s="257" t="s">
        <v>123</v>
      </c>
      <c r="BW44" s="257" t="s">
        <v>123</v>
      </c>
    </row>
    <row r="45" spans="1:75" s="132" customFormat="1" x14ac:dyDescent="0.2">
      <c r="A45" s="266"/>
      <c r="B45" s="267" t="s">
        <v>417</v>
      </c>
      <c r="C45" s="265"/>
      <c r="D45" s="257">
        <v>0</v>
      </c>
      <c r="E45" s="257">
        <v>0</v>
      </c>
      <c r="F45" s="257">
        <v>0</v>
      </c>
      <c r="G45" s="257">
        <v>0</v>
      </c>
      <c r="H45" s="257">
        <v>0</v>
      </c>
      <c r="I45" s="257">
        <v>0</v>
      </c>
      <c r="J45" s="257">
        <v>0</v>
      </c>
      <c r="K45" s="257">
        <v>0</v>
      </c>
      <c r="L45" s="257">
        <v>0</v>
      </c>
      <c r="M45" s="257">
        <v>0</v>
      </c>
      <c r="N45" s="257">
        <v>0</v>
      </c>
      <c r="O45" s="257">
        <v>0</v>
      </c>
      <c r="P45" s="257">
        <v>0</v>
      </c>
      <c r="Q45" s="257">
        <v>0</v>
      </c>
      <c r="R45" s="257">
        <v>0</v>
      </c>
      <c r="S45" s="257">
        <v>0</v>
      </c>
      <c r="T45" s="257">
        <v>0</v>
      </c>
      <c r="U45" s="257">
        <v>0</v>
      </c>
      <c r="V45" s="257">
        <v>0</v>
      </c>
      <c r="W45" s="257">
        <v>0</v>
      </c>
      <c r="X45" s="257">
        <v>0</v>
      </c>
      <c r="Y45" s="257">
        <v>0</v>
      </c>
      <c r="Z45" s="257">
        <v>0</v>
      </c>
      <c r="AA45" s="257">
        <v>0</v>
      </c>
      <c r="AB45" s="257">
        <v>0</v>
      </c>
      <c r="AC45" s="257">
        <v>0</v>
      </c>
      <c r="AD45" s="257">
        <v>0</v>
      </c>
      <c r="AE45" s="257">
        <v>0</v>
      </c>
      <c r="AF45" s="257">
        <v>0</v>
      </c>
      <c r="AG45" s="257">
        <v>0</v>
      </c>
      <c r="AH45" s="257">
        <v>0</v>
      </c>
      <c r="AI45" s="257">
        <v>0</v>
      </c>
      <c r="AJ45" s="257">
        <v>0</v>
      </c>
      <c r="AK45" s="257">
        <v>0</v>
      </c>
      <c r="AL45" s="257">
        <v>0</v>
      </c>
      <c r="AM45" s="257">
        <v>0</v>
      </c>
      <c r="AN45" s="257">
        <v>0</v>
      </c>
      <c r="AO45" s="257">
        <v>0</v>
      </c>
      <c r="AP45" s="257">
        <v>0</v>
      </c>
      <c r="AQ45" s="257">
        <v>0</v>
      </c>
      <c r="AR45" s="257">
        <v>0</v>
      </c>
      <c r="AS45" s="257">
        <v>0</v>
      </c>
      <c r="AT45" s="257">
        <v>0</v>
      </c>
      <c r="AU45" s="257">
        <v>0</v>
      </c>
      <c r="AV45" s="257">
        <v>0</v>
      </c>
      <c r="AW45" s="257">
        <v>0</v>
      </c>
      <c r="AX45" s="257">
        <v>0</v>
      </c>
      <c r="AY45" s="257">
        <v>0</v>
      </c>
      <c r="AZ45" s="257">
        <v>0</v>
      </c>
      <c r="BA45" s="257">
        <v>0</v>
      </c>
      <c r="BB45" s="257">
        <v>0</v>
      </c>
      <c r="BC45" s="257">
        <v>0</v>
      </c>
      <c r="BD45" s="257">
        <v>0</v>
      </c>
      <c r="BE45" s="257">
        <v>0</v>
      </c>
      <c r="BF45" s="257">
        <v>0</v>
      </c>
      <c r="BG45" s="257">
        <v>0</v>
      </c>
      <c r="BH45" s="257">
        <v>0</v>
      </c>
      <c r="BI45" s="257">
        <v>0</v>
      </c>
      <c r="BJ45" s="257">
        <v>0</v>
      </c>
      <c r="BK45" s="257">
        <v>0</v>
      </c>
      <c r="BL45" s="257">
        <v>348.55028554269501</v>
      </c>
      <c r="BM45" s="257">
        <v>568.59565788018642</v>
      </c>
      <c r="BN45" s="257">
        <v>600.68970570179999</v>
      </c>
      <c r="BO45" s="257">
        <v>620.27486997266453</v>
      </c>
      <c r="BP45" s="257">
        <v>644.0504226982531</v>
      </c>
      <c r="BQ45" s="257">
        <v>0</v>
      </c>
      <c r="BR45" s="257">
        <v>0</v>
      </c>
      <c r="BS45" s="257">
        <v>0</v>
      </c>
      <c r="BT45" s="257">
        <v>0</v>
      </c>
      <c r="BU45" s="257">
        <v>0</v>
      </c>
      <c r="BV45" s="257">
        <v>0</v>
      </c>
      <c r="BW45" s="257">
        <v>0</v>
      </c>
    </row>
    <row r="46" spans="1:75" s="132" customFormat="1" x14ac:dyDescent="0.2">
      <c r="A46" s="266"/>
      <c r="B46" s="267" t="s">
        <v>13</v>
      </c>
      <c r="C46" s="265"/>
      <c r="D46" s="257">
        <v>0</v>
      </c>
      <c r="E46" s="257">
        <v>0</v>
      </c>
      <c r="F46" s="257">
        <v>0</v>
      </c>
      <c r="G46" s="257">
        <v>0</v>
      </c>
      <c r="H46" s="257">
        <v>0</v>
      </c>
      <c r="I46" s="257">
        <v>0</v>
      </c>
      <c r="J46" s="257">
        <v>0</v>
      </c>
      <c r="K46" s="257">
        <v>0</v>
      </c>
      <c r="L46" s="257">
        <v>0</v>
      </c>
      <c r="M46" s="257">
        <v>0</v>
      </c>
      <c r="N46" s="257">
        <v>0</v>
      </c>
      <c r="O46" s="257">
        <v>0</v>
      </c>
      <c r="P46" s="257">
        <v>0</v>
      </c>
      <c r="Q46" s="257">
        <v>0</v>
      </c>
      <c r="R46" s="257">
        <v>0</v>
      </c>
      <c r="S46" s="257">
        <v>0</v>
      </c>
      <c r="T46" s="257">
        <v>0</v>
      </c>
      <c r="U46" s="257">
        <v>0</v>
      </c>
      <c r="V46" s="257">
        <v>0</v>
      </c>
      <c r="W46" s="257">
        <v>0</v>
      </c>
      <c r="X46" s="257">
        <v>0</v>
      </c>
      <c r="Y46" s="257">
        <v>0</v>
      </c>
      <c r="Z46" s="257">
        <v>0</v>
      </c>
      <c r="AA46" s="257">
        <v>0</v>
      </c>
      <c r="AB46" s="257">
        <v>0</v>
      </c>
      <c r="AC46" s="257">
        <v>0</v>
      </c>
      <c r="AD46" s="257">
        <v>0</v>
      </c>
      <c r="AE46" s="257">
        <v>0</v>
      </c>
      <c r="AF46" s="257">
        <v>0</v>
      </c>
      <c r="AG46" s="257">
        <v>0</v>
      </c>
      <c r="AH46" s="257">
        <v>0</v>
      </c>
      <c r="AI46" s="257">
        <v>0</v>
      </c>
      <c r="AJ46" s="257">
        <v>0</v>
      </c>
      <c r="AK46" s="257">
        <v>0</v>
      </c>
      <c r="AL46" s="257">
        <v>0</v>
      </c>
      <c r="AM46" s="257">
        <v>0</v>
      </c>
      <c r="AN46" s="257">
        <v>0</v>
      </c>
      <c r="AO46" s="257">
        <v>0</v>
      </c>
      <c r="AP46" s="257">
        <v>0</v>
      </c>
      <c r="AQ46" s="257">
        <v>0</v>
      </c>
      <c r="AR46" s="257">
        <v>0</v>
      </c>
      <c r="AS46" s="257">
        <v>0</v>
      </c>
      <c r="AT46" s="257">
        <v>0</v>
      </c>
      <c r="AU46" s="257">
        <v>0</v>
      </c>
      <c r="AV46" s="257">
        <v>0</v>
      </c>
      <c r="AW46" s="257">
        <v>0</v>
      </c>
      <c r="AX46" s="257">
        <v>0</v>
      </c>
      <c r="AY46" s="257">
        <v>0</v>
      </c>
      <c r="AZ46" s="257">
        <v>0</v>
      </c>
      <c r="BA46" s="257">
        <v>0</v>
      </c>
      <c r="BB46" s="257">
        <v>0</v>
      </c>
      <c r="BC46" s="257">
        <v>0</v>
      </c>
      <c r="BD46" s="257">
        <v>0</v>
      </c>
      <c r="BE46" s="257">
        <v>0</v>
      </c>
      <c r="BF46" s="257">
        <v>0</v>
      </c>
      <c r="BG46" s="257">
        <v>0</v>
      </c>
      <c r="BH46" s="257">
        <v>0</v>
      </c>
      <c r="BI46" s="257">
        <v>0</v>
      </c>
      <c r="BJ46" s="257">
        <v>0</v>
      </c>
      <c r="BK46" s="257">
        <v>0</v>
      </c>
      <c r="BL46" s="257">
        <v>1068.4296420063774</v>
      </c>
      <c r="BM46" s="257">
        <v>1132.0562029443686</v>
      </c>
      <c r="BN46" s="257">
        <v>1163.4469427405745</v>
      </c>
      <c r="BO46" s="257">
        <v>1157.0887285797373</v>
      </c>
      <c r="BP46" s="257">
        <v>1152.2589471908977</v>
      </c>
      <c r="BQ46" s="257">
        <v>0</v>
      </c>
      <c r="BR46" s="257">
        <v>0</v>
      </c>
      <c r="BS46" s="257">
        <v>0</v>
      </c>
      <c r="BT46" s="257">
        <v>0</v>
      </c>
      <c r="BU46" s="257">
        <v>0</v>
      </c>
      <c r="BV46" s="257">
        <v>0</v>
      </c>
      <c r="BW46" s="257">
        <v>0</v>
      </c>
    </row>
    <row r="47" spans="1:75" s="132" customFormat="1" x14ac:dyDescent="0.2">
      <c r="A47" s="266"/>
      <c r="B47" s="267" t="s">
        <v>418</v>
      </c>
      <c r="C47" s="265"/>
      <c r="D47" s="257">
        <v>0</v>
      </c>
      <c r="E47" s="257">
        <v>0</v>
      </c>
      <c r="F47" s="257">
        <v>0</v>
      </c>
      <c r="G47" s="257">
        <v>0</v>
      </c>
      <c r="H47" s="257">
        <v>0</v>
      </c>
      <c r="I47" s="257">
        <v>0</v>
      </c>
      <c r="J47" s="257">
        <v>0</v>
      </c>
      <c r="K47" s="257">
        <v>0</v>
      </c>
      <c r="L47" s="257">
        <v>0</v>
      </c>
      <c r="M47" s="257">
        <v>0</v>
      </c>
      <c r="N47" s="257">
        <v>0</v>
      </c>
      <c r="O47" s="257">
        <v>0</v>
      </c>
      <c r="P47" s="257">
        <v>0</v>
      </c>
      <c r="Q47" s="257">
        <v>0</v>
      </c>
      <c r="R47" s="257">
        <v>0</v>
      </c>
      <c r="S47" s="257">
        <v>0</v>
      </c>
      <c r="T47" s="257">
        <v>0</v>
      </c>
      <c r="U47" s="257">
        <v>0</v>
      </c>
      <c r="V47" s="257">
        <v>0</v>
      </c>
      <c r="W47" s="257">
        <v>0</v>
      </c>
      <c r="X47" s="257">
        <v>0</v>
      </c>
      <c r="Y47" s="257">
        <v>0</v>
      </c>
      <c r="Z47" s="257">
        <v>0</v>
      </c>
      <c r="AA47" s="257">
        <v>0</v>
      </c>
      <c r="AB47" s="257">
        <v>0</v>
      </c>
      <c r="AC47" s="257">
        <v>0</v>
      </c>
      <c r="AD47" s="257">
        <v>0</v>
      </c>
      <c r="AE47" s="257">
        <v>0</v>
      </c>
      <c r="AF47" s="257">
        <v>0</v>
      </c>
      <c r="AG47" s="257">
        <v>0</v>
      </c>
      <c r="AH47" s="257">
        <v>0</v>
      </c>
      <c r="AI47" s="257">
        <v>0</v>
      </c>
      <c r="AJ47" s="257">
        <v>0</v>
      </c>
      <c r="AK47" s="257">
        <v>0</v>
      </c>
      <c r="AL47" s="257">
        <v>0</v>
      </c>
      <c r="AM47" s="257">
        <v>0</v>
      </c>
      <c r="AN47" s="257">
        <v>0</v>
      </c>
      <c r="AO47" s="257">
        <v>0</v>
      </c>
      <c r="AP47" s="257">
        <v>0</v>
      </c>
      <c r="AQ47" s="257">
        <v>0</v>
      </c>
      <c r="AR47" s="257">
        <v>0</v>
      </c>
      <c r="AS47" s="257">
        <v>0</v>
      </c>
      <c r="AT47" s="257">
        <v>0</v>
      </c>
      <c r="AU47" s="257">
        <v>0</v>
      </c>
      <c r="AV47" s="257">
        <v>0</v>
      </c>
      <c r="AW47" s="257">
        <v>0</v>
      </c>
      <c r="AX47" s="257">
        <v>0</v>
      </c>
      <c r="AY47" s="257">
        <v>0</v>
      </c>
      <c r="AZ47" s="257">
        <v>0</v>
      </c>
      <c r="BA47" s="257">
        <v>0</v>
      </c>
      <c r="BB47" s="257">
        <v>0</v>
      </c>
      <c r="BC47" s="257">
        <v>0</v>
      </c>
      <c r="BD47" s="257">
        <v>0</v>
      </c>
      <c r="BE47" s="257">
        <v>0</v>
      </c>
      <c r="BF47" s="257">
        <v>0</v>
      </c>
      <c r="BG47" s="257">
        <v>0</v>
      </c>
      <c r="BH47" s="257">
        <v>0</v>
      </c>
      <c r="BI47" s="257">
        <v>0</v>
      </c>
      <c r="BJ47" s="257">
        <v>0</v>
      </c>
      <c r="BK47" s="257">
        <v>0</v>
      </c>
      <c r="BL47" s="257">
        <v>620.91141863086602</v>
      </c>
      <c r="BM47" s="257">
        <v>595.40793310974425</v>
      </c>
      <c r="BN47" s="257">
        <v>541.80035119178535</v>
      </c>
      <c r="BO47" s="257">
        <v>467.90656214943556</v>
      </c>
      <c r="BP47" s="257">
        <v>414.68674181927571</v>
      </c>
      <c r="BQ47" s="257">
        <v>0</v>
      </c>
      <c r="BR47" s="257">
        <v>0</v>
      </c>
      <c r="BS47" s="257">
        <v>0</v>
      </c>
      <c r="BT47" s="257">
        <v>0</v>
      </c>
      <c r="BU47" s="257">
        <v>0</v>
      </c>
      <c r="BV47" s="257">
        <v>0</v>
      </c>
      <c r="BW47" s="257">
        <v>0</v>
      </c>
    </row>
    <row r="48" spans="1:75" s="132" customFormat="1" x14ac:dyDescent="0.2">
      <c r="A48" s="266"/>
      <c r="B48" s="267" t="s">
        <v>419</v>
      </c>
      <c r="C48" s="265"/>
      <c r="D48" s="257">
        <v>0</v>
      </c>
      <c r="E48" s="257">
        <v>0</v>
      </c>
      <c r="F48" s="257">
        <v>0</v>
      </c>
      <c r="G48" s="257">
        <v>0</v>
      </c>
      <c r="H48" s="257">
        <v>0</v>
      </c>
      <c r="I48" s="257">
        <v>0</v>
      </c>
      <c r="J48" s="257">
        <v>0</v>
      </c>
      <c r="K48" s="257">
        <v>0</v>
      </c>
      <c r="L48" s="257">
        <v>0</v>
      </c>
      <c r="M48" s="257">
        <v>0</v>
      </c>
      <c r="N48" s="257">
        <v>0</v>
      </c>
      <c r="O48" s="257">
        <v>0</v>
      </c>
      <c r="P48" s="257">
        <v>0</v>
      </c>
      <c r="Q48" s="257">
        <v>0</v>
      </c>
      <c r="R48" s="257">
        <v>0</v>
      </c>
      <c r="S48" s="257">
        <v>0</v>
      </c>
      <c r="T48" s="257">
        <v>0</v>
      </c>
      <c r="U48" s="257">
        <v>0</v>
      </c>
      <c r="V48" s="257">
        <v>0</v>
      </c>
      <c r="W48" s="257">
        <v>0</v>
      </c>
      <c r="X48" s="257">
        <v>0</v>
      </c>
      <c r="Y48" s="257">
        <v>0</v>
      </c>
      <c r="Z48" s="257">
        <v>0</v>
      </c>
      <c r="AA48" s="257">
        <v>0</v>
      </c>
      <c r="AB48" s="257">
        <v>0</v>
      </c>
      <c r="AC48" s="257">
        <v>0</v>
      </c>
      <c r="AD48" s="257">
        <v>0</v>
      </c>
      <c r="AE48" s="257">
        <v>0</v>
      </c>
      <c r="AF48" s="257">
        <v>0</v>
      </c>
      <c r="AG48" s="257">
        <v>0</v>
      </c>
      <c r="AH48" s="257">
        <v>0</v>
      </c>
      <c r="AI48" s="257">
        <v>0</v>
      </c>
      <c r="AJ48" s="257">
        <v>0</v>
      </c>
      <c r="AK48" s="257">
        <v>0</v>
      </c>
      <c r="AL48" s="257">
        <v>0</v>
      </c>
      <c r="AM48" s="257">
        <v>0</v>
      </c>
      <c r="AN48" s="257">
        <v>0</v>
      </c>
      <c r="AO48" s="257">
        <v>0</v>
      </c>
      <c r="AP48" s="257">
        <v>0</v>
      </c>
      <c r="AQ48" s="257">
        <v>0</v>
      </c>
      <c r="AR48" s="257">
        <v>0</v>
      </c>
      <c r="AS48" s="257">
        <v>0</v>
      </c>
      <c r="AT48" s="257">
        <v>0</v>
      </c>
      <c r="AU48" s="257">
        <v>0</v>
      </c>
      <c r="AV48" s="257">
        <v>0</v>
      </c>
      <c r="AW48" s="257">
        <v>0</v>
      </c>
      <c r="AX48" s="257">
        <v>0</v>
      </c>
      <c r="AY48" s="257">
        <v>0</v>
      </c>
      <c r="AZ48" s="257">
        <v>0</v>
      </c>
      <c r="BA48" s="257">
        <v>0</v>
      </c>
      <c r="BB48" s="257">
        <v>0</v>
      </c>
      <c r="BC48" s="257">
        <v>0</v>
      </c>
      <c r="BD48" s="257">
        <v>0</v>
      </c>
      <c r="BE48" s="257">
        <v>0</v>
      </c>
      <c r="BF48" s="257">
        <v>0</v>
      </c>
      <c r="BG48" s="257">
        <v>0</v>
      </c>
      <c r="BH48" s="257">
        <v>0</v>
      </c>
      <c r="BI48" s="257">
        <v>0</v>
      </c>
      <c r="BJ48" s="257">
        <v>0</v>
      </c>
      <c r="BK48" s="257">
        <v>0</v>
      </c>
      <c r="BL48" s="257">
        <v>102.96452572001313</v>
      </c>
      <c r="BM48" s="257">
        <v>117.32367379448505</v>
      </c>
      <c r="BN48" s="257">
        <v>132.89463900729623</v>
      </c>
      <c r="BO48" s="257">
        <v>141.9871807860672</v>
      </c>
      <c r="BP48" s="257">
        <v>154.46020436628689</v>
      </c>
      <c r="BQ48" s="257">
        <v>0</v>
      </c>
      <c r="BR48" s="257">
        <v>0</v>
      </c>
      <c r="BS48" s="257">
        <v>0</v>
      </c>
      <c r="BT48" s="257">
        <v>0</v>
      </c>
      <c r="BU48" s="257">
        <v>0</v>
      </c>
      <c r="BV48" s="257">
        <v>0</v>
      </c>
      <c r="BW48" s="257">
        <v>0</v>
      </c>
    </row>
    <row r="49" spans="1:75" s="132" customFormat="1" x14ac:dyDescent="0.2">
      <c r="A49" s="266"/>
      <c r="B49" s="267" t="s">
        <v>420</v>
      </c>
      <c r="C49" s="265"/>
      <c r="D49" s="257">
        <v>0</v>
      </c>
      <c r="E49" s="257">
        <v>0</v>
      </c>
      <c r="F49" s="257">
        <v>0</v>
      </c>
      <c r="G49" s="257">
        <v>0</v>
      </c>
      <c r="H49" s="257">
        <v>0</v>
      </c>
      <c r="I49" s="257">
        <v>0</v>
      </c>
      <c r="J49" s="257">
        <v>0</v>
      </c>
      <c r="K49" s="257">
        <v>0</v>
      </c>
      <c r="L49" s="257">
        <v>0</v>
      </c>
      <c r="M49" s="257">
        <v>0</v>
      </c>
      <c r="N49" s="257">
        <v>0</v>
      </c>
      <c r="O49" s="257">
        <v>0</v>
      </c>
      <c r="P49" s="257">
        <v>0</v>
      </c>
      <c r="Q49" s="257">
        <v>0</v>
      </c>
      <c r="R49" s="257">
        <v>0</v>
      </c>
      <c r="S49" s="257">
        <v>0</v>
      </c>
      <c r="T49" s="257">
        <v>0</v>
      </c>
      <c r="U49" s="257">
        <v>0</v>
      </c>
      <c r="V49" s="257">
        <v>0</v>
      </c>
      <c r="W49" s="257">
        <v>0</v>
      </c>
      <c r="X49" s="257">
        <v>0</v>
      </c>
      <c r="Y49" s="257">
        <v>0</v>
      </c>
      <c r="Z49" s="257">
        <v>0</v>
      </c>
      <c r="AA49" s="257">
        <v>0</v>
      </c>
      <c r="AB49" s="257">
        <v>0</v>
      </c>
      <c r="AC49" s="257">
        <v>0</v>
      </c>
      <c r="AD49" s="257">
        <v>0</v>
      </c>
      <c r="AE49" s="257">
        <v>0</v>
      </c>
      <c r="AF49" s="257">
        <v>0</v>
      </c>
      <c r="AG49" s="257">
        <v>0</v>
      </c>
      <c r="AH49" s="257">
        <v>0</v>
      </c>
      <c r="AI49" s="257">
        <v>0</v>
      </c>
      <c r="AJ49" s="257">
        <v>0</v>
      </c>
      <c r="AK49" s="257">
        <v>0</v>
      </c>
      <c r="AL49" s="257">
        <v>0</v>
      </c>
      <c r="AM49" s="257">
        <v>0</v>
      </c>
      <c r="AN49" s="257">
        <v>0</v>
      </c>
      <c r="AO49" s="257">
        <v>0</v>
      </c>
      <c r="AP49" s="257">
        <v>0</v>
      </c>
      <c r="AQ49" s="257">
        <v>0</v>
      </c>
      <c r="AR49" s="257">
        <v>0</v>
      </c>
      <c r="AS49" s="257">
        <v>0</v>
      </c>
      <c r="AT49" s="257">
        <v>0</v>
      </c>
      <c r="AU49" s="257">
        <v>0</v>
      </c>
      <c r="AV49" s="257">
        <v>0</v>
      </c>
      <c r="AW49" s="257">
        <v>0</v>
      </c>
      <c r="AX49" s="257">
        <v>0</v>
      </c>
      <c r="AY49" s="257">
        <v>0</v>
      </c>
      <c r="AZ49" s="257">
        <v>0</v>
      </c>
      <c r="BA49" s="257">
        <v>0</v>
      </c>
      <c r="BB49" s="257">
        <v>0</v>
      </c>
      <c r="BC49" s="257">
        <v>0</v>
      </c>
      <c r="BD49" s="257">
        <v>0</v>
      </c>
      <c r="BE49" s="257">
        <v>0</v>
      </c>
      <c r="BF49" s="257">
        <v>0</v>
      </c>
      <c r="BG49" s="257">
        <v>0</v>
      </c>
      <c r="BH49" s="257">
        <v>0</v>
      </c>
      <c r="BI49" s="257">
        <v>0</v>
      </c>
      <c r="BJ49" s="257">
        <v>0</v>
      </c>
      <c r="BK49" s="257">
        <v>0</v>
      </c>
      <c r="BL49" s="257">
        <v>181.1662355882635</v>
      </c>
      <c r="BM49" s="257">
        <v>187.41419142225561</v>
      </c>
      <c r="BN49" s="257">
        <v>182.1771307910675</v>
      </c>
      <c r="BO49" s="257">
        <v>162.75960351485057</v>
      </c>
      <c r="BP49" s="257">
        <v>134.67880400699048</v>
      </c>
      <c r="BQ49" s="257">
        <v>0</v>
      </c>
      <c r="BR49" s="257">
        <v>0</v>
      </c>
      <c r="BS49" s="257">
        <v>0</v>
      </c>
      <c r="BT49" s="257">
        <v>0</v>
      </c>
      <c r="BU49" s="257">
        <v>0</v>
      </c>
      <c r="BV49" s="257">
        <v>0</v>
      </c>
      <c r="BW49" s="257">
        <v>0</v>
      </c>
    </row>
    <row r="50" spans="1:75" s="132" customFormat="1" ht="26.1" customHeight="1" x14ac:dyDescent="0.2">
      <c r="A50" s="266"/>
      <c r="B50" s="267" t="s">
        <v>421</v>
      </c>
      <c r="C50" s="265"/>
      <c r="D50" s="257">
        <v>0</v>
      </c>
      <c r="E50" s="257">
        <v>0</v>
      </c>
      <c r="F50" s="257">
        <v>0</v>
      </c>
      <c r="G50" s="257">
        <v>0</v>
      </c>
      <c r="H50" s="257">
        <v>0</v>
      </c>
      <c r="I50" s="257">
        <v>0</v>
      </c>
      <c r="J50" s="257">
        <v>0</v>
      </c>
      <c r="K50" s="257">
        <v>0</v>
      </c>
      <c r="L50" s="257">
        <v>0</v>
      </c>
      <c r="M50" s="257">
        <v>0</v>
      </c>
      <c r="N50" s="257">
        <v>0</v>
      </c>
      <c r="O50" s="257">
        <v>0</v>
      </c>
      <c r="P50" s="257">
        <v>0</v>
      </c>
      <c r="Q50" s="257">
        <v>0</v>
      </c>
      <c r="R50" s="257">
        <v>0</v>
      </c>
      <c r="S50" s="257">
        <v>0</v>
      </c>
      <c r="T50" s="257">
        <v>0</v>
      </c>
      <c r="U50" s="257">
        <v>0</v>
      </c>
      <c r="V50" s="257">
        <v>0</v>
      </c>
      <c r="W50" s="257">
        <v>0</v>
      </c>
      <c r="X50" s="257">
        <v>0</v>
      </c>
      <c r="Y50" s="257">
        <v>0</v>
      </c>
      <c r="Z50" s="257">
        <v>0</v>
      </c>
      <c r="AA50" s="257">
        <v>0</v>
      </c>
      <c r="AB50" s="257">
        <v>0</v>
      </c>
      <c r="AC50" s="257">
        <v>0</v>
      </c>
      <c r="AD50" s="257">
        <v>0</v>
      </c>
      <c r="AE50" s="257">
        <v>0</v>
      </c>
      <c r="AF50" s="257">
        <v>0</v>
      </c>
      <c r="AG50" s="257">
        <v>0</v>
      </c>
      <c r="AH50" s="257">
        <v>0</v>
      </c>
      <c r="AI50" s="257">
        <v>0</v>
      </c>
      <c r="AJ50" s="257">
        <v>0</v>
      </c>
      <c r="AK50" s="257">
        <v>0</v>
      </c>
      <c r="AL50" s="257">
        <v>0</v>
      </c>
      <c r="AM50" s="257">
        <v>0</v>
      </c>
      <c r="AN50" s="257">
        <v>0</v>
      </c>
      <c r="AO50" s="257">
        <v>0</v>
      </c>
      <c r="AP50" s="257">
        <v>0</v>
      </c>
      <c r="AQ50" s="257">
        <v>0</v>
      </c>
      <c r="AR50" s="257">
        <v>0</v>
      </c>
      <c r="AS50" s="257">
        <v>0</v>
      </c>
      <c r="AT50" s="257">
        <v>0</v>
      </c>
      <c r="AU50" s="257">
        <v>0</v>
      </c>
      <c r="AV50" s="257">
        <v>0</v>
      </c>
      <c r="AW50" s="257">
        <v>0</v>
      </c>
      <c r="AX50" s="257">
        <v>0</v>
      </c>
      <c r="AY50" s="257">
        <v>0</v>
      </c>
      <c r="AZ50" s="257">
        <v>0</v>
      </c>
      <c r="BA50" s="257">
        <v>0</v>
      </c>
      <c r="BB50" s="257">
        <v>0</v>
      </c>
      <c r="BC50" s="257">
        <v>0</v>
      </c>
      <c r="BD50" s="257">
        <v>0</v>
      </c>
      <c r="BE50" s="257">
        <v>0</v>
      </c>
      <c r="BF50" s="257">
        <v>0</v>
      </c>
      <c r="BG50" s="257">
        <v>0</v>
      </c>
      <c r="BH50" s="257">
        <v>0</v>
      </c>
      <c r="BI50" s="257">
        <v>0</v>
      </c>
      <c r="BJ50" s="257">
        <v>0</v>
      </c>
      <c r="BK50" s="257">
        <v>0</v>
      </c>
      <c r="BL50" s="257">
        <v>1856.3552965601136</v>
      </c>
      <c r="BM50" s="257">
        <v>1858.2783247135908</v>
      </c>
      <c r="BN50" s="257">
        <v>1829.7997218758867</v>
      </c>
      <c r="BO50" s="257">
        <v>1751.4238739333452</v>
      </c>
      <c r="BP50" s="257">
        <v>1649.70296753608</v>
      </c>
      <c r="BQ50" s="257">
        <v>0</v>
      </c>
      <c r="BR50" s="257">
        <v>0</v>
      </c>
      <c r="BS50" s="257">
        <v>0</v>
      </c>
      <c r="BT50" s="257">
        <v>0</v>
      </c>
      <c r="BU50" s="257">
        <v>0</v>
      </c>
      <c r="BV50" s="257">
        <v>0</v>
      </c>
      <c r="BW50" s="257">
        <v>0</v>
      </c>
    </row>
    <row r="51" spans="1:75" s="132" customFormat="1" x14ac:dyDescent="0.2">
      <c r="A51" s="266"/>
      <c r="B51" s="267" t="s">
        <v>422</v>
      </c>
      <c r="C51" s="265"/>
      <c r="D51" s="257">
        <v>0</v>
      </c>
      <c r="E51" s="257">
        <v>0</v>
      </c>
      <c r="F51" s="257">
        <v>0</v>
      </c>
      <c r="G51" s="257">
        <v>0</v>
      </c>
      <c r="H51" s="257">
        <v>0</v>
      </c>
      <c r="I51" s="257">
        <v>0</v>
      </c>
      <c r="J51" s="257">
        <v>0</v>
      </c>
      <c r="K51" s="257">
        <v>0</v>
      </c>
      <c r="L51" s="257">
        <v>0</v>
      </c>
      <c r="M51" s="257">
        <v>0</v>
      </c>
      <c r="N51" s="257">
        <v>0</v>
      </c>
      <c r="O51" s="257">
        <v>0</v>
      </c>
      <c r="P51" s="257">
        <v>0</v>
      </c>
      <c r="Q51" s="257">
        <v>0</v>
      </c>
      <c r="R51" s="257">
        <v>0</v>
      </c>
      <c r="S51" s="257">
        <v>0</v>
      </c>
      <c r="T51" s="257">
        <v>0</v>
      </c>
      <c r="U51" s="257">
        <v>0</v>
      </c>
      <c r="V51" s="257">
        <v>0</v>
      </c>
      <c r="W51" s="257">
        <v>0</v>
      </c>
      <c r="X51" s="257">
        <v>0</v>
      </c>
      <c r="Y51" s="257">
        <v>0</v>
      </c>
      <c r="Z51" s="257">
        <v>0</v>
      </c>
      <c r="AA51" s="257">
        <v>0</v>
      </c>
      <c r="AB51" s="257">
        <v>0</v>
      </c>
      <c r="AC51" s="257">
        <v>0</v>
      </c>
      <c r="AD51" s="257">
        <v>0</v>
      </c>
      <c r="AE51" s="257">
        <v>0</v>
      </c>
      <c r="AF51" s="257">
        <v>0</v>
      </c>
      <c r="AG51" s="257">
        <v>0</v>
      </c>
      <c r="AH51" s="257">
        <v>0</v>
      </c>
      <c r="AI51" s="257">
        <v>0</v>
      </c>
      <c r="AJ51" s="257">
        <v>0</v>
      </c>
      <c r="AK51" s="257">
        <v>0</v>
      </c>
      <c r="AL51" s="257">
        <v>0</v>
      </c>
      <c r="AM51" s="257">
        <v>0</v>
      </c>
      <c r="AN51" s="257">
        <v>0</v>
      </c>
      <c r="AO51" s="257">
        <v>0</v>
      </c>
      <c r="AP51" s="257">
        <v>0</v>
      </c>
      <c r="AQ51" s="257">
        <v>0</v>
      </c>
      <c r="AR51" s="257">
        <v>0</v>
      </c>
      <c r="AS51" s="257">
        <v>0</v>
      </c>
      <c r="AT51" s="257">
        <v>0</v>
      </c>
      <c r="AU51" s="257">
        <v>0</v>
      </c>
      <c r="AV51" s="257">
        <v>0</v>
      </c>
      <c r="AW51" s="257">
        <v>0</v>
      </c>
      <c r="AX51" s="257">
        <v>0</v>
      </c>
      <c r="AY51" s="257">
        <v>0</v>
      </c>
      <c r="AZ51" s="257">
        <v>0</v>
      </c>
      <c r="BA51" s="257">
        <v>0</v>
      </c>
      <c r="BB51" s="257">
        <v>0</v>
      </c>
      <c r="BC51" s="257">
        <v>0</v>
      </c>
      <c r="BD51" s="257">
        <v>0</v>
      </c>
      <c r="BE51" s="257">
        <v>0</v>
      </c>
      <c r="BF51" s="257">
        <v>0</v>
      </c>
      <c r="BG51" s="257">
        <v>0</v>
      </c>
      <c r="BH51" s="257">
        <v>0</v>
      </c>
      <c r="BI51" s="257">
        <v>0</v>
      </c>
      <c r="BJ51" s="257">
        <v>0</v>
      </c>
      <c r="BK51" s="257">
        <v>0</v>
      </c>
      <c r="BL51" s="257">
        <v>26.119520703654377</v>
      </c>
      <c r="BM51" s="257">
        <v>31.356979831426528</v>
      </c>
      <c r="BN51" s="257">
        <v>36.943506909537838</v>
      </c>
      <c r="BO51" s="257">
        <v>40.26384569766811</v>
      </c>
      <c r="BP51" s="257">
        <v>47.545301989454877</v>
      </c>
      <c r="BQ51" s="257">
        <v>0</v>
      </c>
      <c r="BR51" s="257">
        <v>0</v>
      </c>
      <c r="BS51" s="257">
        <v>0</v>
      </c>
      <c r="BT51" s="257">
        <v>0</v>
      </c>
      <c r="BU51" s="257">
        <v>0</v>
      </c>
      <c r="BV51" s="257">
        <v>0</v>
      </c>
      <c r="BW51" s="257">
        <v>0</v>
      </c>
    </row>
    <row r="52" spans="1:75" s="132" customFormat="1" x14ac:dyDescent="0.2">
      <c r="A52" s="266"/>
      <c r="B52" s="267" t="s">
        <v>423</v>
      </c>
      <c r="C52" s="265"/>
      <c r="D52" s="257">
        <v>0</v>
      </c>
      <c r="E52" s="257">
        <v>0</v>
      </c>
      <c r="F52" s="257">
        <v>0</v>
      </c>
      <c r="G52" s="257">
        <v>0</v>
      </c>
      <c r="H52" s="257">
        <v>0</v>
      </c>
      <c r="I52" s="257">
        <v>0</v>
      </c>
      <c r="J52" s="257">
        <v>0</v>
      </c>
      <c r="K52" s="257">
        <v>0</v>
      </c>
      <c r="L52" s="257">
        <v>0</v>
      </c>
      <c r="M52" s="257">
        <v>0</v>
      </c>
      <c r="N52" s="257">
        <v>0</v>
      </c>
      <c r="O52" s="257">
        <v>0</v>
      </c>
      <c r="P52" s="257">
        <v>0</v>
      </c>
      <c r="Q52" s="257">
        <v>0</v>
      </c>
      <c r="R52" s="257">
        <v>0</v>
      </c>
      <c r="S52" s="257">
        <v>0</v>
      </c>
      <c r="T52" s="257">
        <v>0</v>
      </c>
      <c r="U52" s="257">
        <v>0</v>
      </c>
      <c r="V52" s="257">
        <v>0</v>
      </c>
      <c r="W52" s="257">
        <v>0</v>
      </c>
      <c r="X52" s="257">
        <v>0</v>
      </c>
      <c r="Y52" s="257">
        <v>0</v>
      </c>
      <c r="Z52" s="257">
        <v>0</v>
      </c>
      <c r="AA52" s="257">
        <v>0</v>
      </c>
      <c r="AB52" s="257">
        <v>0</v>
      </c>
      <c r="AC52" s="257">
        <v>0</v>
      </c>
      <c r="AD52" s="257">
        <v>0</v>
      </c>
      <c r="AE52" s="257">
        <v>0</v>
      </c>
      <c r="AF52" s="257">
        <v>0</v>
      </c>
      <c r="AG52" s="257">
        <v>0</v>
      </c>
      <c r="AH52" s="257">
        <v>0</v>
      </c>
      <c r="AI52" s="257">
        <v>0</v>
      </c>
      <c r="AJ52" s="257">
        <v>0</v>
      </c>
      <c r="AK52" s="257">
        <v>0</v>
      </c>
      <c r="AL52" s="257">
        <v>0</v>
      </c>
      <c r="AM52" s="257">
        <v>0</v>
      </c>
      <c r="AN52" s="257">
        <v>0</v>
      </c>
      <c r="AO52" s="257">
        <v>0</v>
      </c>
      <c r="AP52" s="257">
        <v>0</v>
      </c>
      <c r="AQ52" s="257">
        <v>0</v>
      </c>
      <c r="AR52" s="257">
        <v>0</v>
      </c>
      <c r="AS52" s="257">
        <v>0</v>
      </c>
      <c r="AT52" s="257">
        <v>0</v>
      </c>
      <c r="AU52" s="257">
        <v>0</v>
      </c>
      <c r="AV52" s="257">
        <v>0</v>
      </c>
      <c r="AW52" s="257">
        <v>0</v>
      </c>
      <c r="AX52" s="257">
        <v>0</v>
      </c>
      <c r="AY52" s="257">
        <v>0</v>
      </c>
      <c r="AZ52" s="257">
        <v>0</v>
      </c>
      <c r="BA52" s="257">
        <v>0</v>
      </c>
      <c r="BB52" s="257">
        <v>0</v>
      </c>
      <c r="BC52" s="257">
        <v>0</v>
      </c>
      <c r="BD52" s="257">
        <v>0</v>
      </c>
      <c r="BE52" s="257">
        <v>0</v>
      </c>
      <c r="BF52" s="257">
        <v>0</v>
      </c>
      <c r="BG52" s="257">
        <v>0</v>
      </c>
      <c r="BH52" s="257">
        <v>0</v>
      </c>
      <c r="BI52" s="257">
        <v>0</v>
      </c>
      <c r="BJ52" s="257">
        <v>0</v>
      </c>
      <c r="BK52" s="257">
        <v>0</v>
      </c>
      <c r="BL52" s="257">
        <v>6.1847888348651461</v>
      </c>
      <c r="BM52" s="257">
        <v>6.7252099829856</v>
      </c>
      <c r="BN52" s="257">
        <v>7.4013311491570546</v>
      </c>
      <c r="BO52" s="257">
        <v>7.1591480044570046</v>
      </c>
      <c r="BP52" s="257">
        <v>6.9621649416922429</v>
      </c>
      <c r="BQ52" s="257">
        <v>0</v>
      </c>
      <c r="BR52" s="257">
        <v>0</v>
      </c>
      <c r="BS52" s="257">
        <v>0</v>
      </c>
      <c r="BT52" s="257">
        <v>0</v>
      </c>
      <c r="BU52" s="257">
        <v>0</v>
      </c>
      <c r="BV52" s="257">
        <v>0</v>
      </c>
      <c r="BW52" s="257">
        <v>0</v>
      </c>
    </row>
    <row r="53" spans="1:75" s="132" customFormat="1" x14ac:dyDescent="0.2">
      <c r="A53" s="266"/>
      <c r="B53" s="267" t="s">
        <v>18</v>
      </c>
      <c r="C53" s="265"/>
      <c r="D53" s="257">
        <v>0</v>
      </c>
      <c r="E53" s="257">
        <v>0</v>
      </c>
      <c r="F53" s="257">
        <v>0</v>
      </c>
      <c r="G53" s="257">
        <v>0</v>
      </c>
      <c r="H53" s="257">
        <v>0</v>
      </c>
      <c r="I53" s="257">
        <v>0</v>
      </c>
      <c r="J53" s="257">
        <v>0</v>
      </c>
      <c r="K53" s="257">
        <v>0</v>
      </c>
      <c r="L53" s="257">
        <v>0</v>
      </c>
      <c r="M53" s="257">
        <v>0</v>
      </c>
      <c r="N53" s="257">
        <v>0</v>
      </c>
      <c r="O53" s="257">
        <v>0</v>
      </c>
      <c r="P53" s="257">
        <v>0</v>
      </c>
      <c r="Q53" s="257">
        <v>0</v>
      </c>
      <c r="R53" s="257">
        <v>0</v>
      </c>
      <c r="S53" s="257">
        <v>0</v>
      </c>
      <c r="T53" s="257">
        <v>0</v>
      </c>
      <c r="U53" s="257">
        <v>0</v>
      </c>
      <c r="V53" s="257">
        <v>0</v>
      </c>
      <c r="W53" s="257">
        <v>0</v>
      </c>
      <c r="X53" s="257">
        <v>0</v>
      </c>
      <c r="Y53" s="257">
        <v>0</v>
      </c>
      <c r="Z53" s="257">
        <v>0</v>
      </c>
      <c r="AA53" s="257">
        <v>0</v>
      </c>
      <c r="AB53" s="257">
        <v>0</v>
      </c>
      <c r="AC53" s="257">
        <v>0</v>
      </c>
      <c r="AD53" s="257">
        <v>0</v>
      </c>
      <c r="AE53" s="257">
        <v>0</v>
      </c>
      <c r="AF53" s="257">
        <v>0</v>
      </c>
      <c r="AG53" s="257">
        <v>0</v>
      </c>
      <c r="AH53" s="257">
        <v>0</v>
      </c>
      <c r="AI53" s="257">
        <v>0</v>
      </c>
      <c r="AJ53" s="257">
        <v>0</v>
      </c>
      <c r="AK53" s="257">
        <v>0</v>
      </c>
      <c r="AL53" s="257">
        <v>0</v>
      </c>
      <c r="AM53" s="257">
        <v>0</v>
      </c>
      <c r="AN53" s="257">
        <v>0</v>
      </c>
      <c r="AO53" s="257">
        <v>0</v>
      </c>
      <c r="AP53" s="257">
        <v>0</v>
      </c>
      <c r="AQ53" s="257">
        <v>0</v>
      </c>
      <c r="AR53" s="257">
        <v>0</v>
      </c>
      <c r="AS53" s="257">
        <v>0</v>
      </c>
      <c r="AT53" s="257">
        <v>0</v>
      </c>
      <c r="AU53" s="257">
        <v>0</v>
      </c>
      <c r="AV53" s="257">
        <v>0</v>
      </c>
      <c r="AW53" s="257">
        <v>0</v>
      </c>
      <c r="AX53" s="257">
        <v>0</v>
      </c>
      <c r="AY53" s="257">
        <v>0</v>
      </c>
      <c r="AZ53" s="257">
        <v>0</v>
      </c>
      <c r="BA53" s="257">
        <v>0</v>
      </c>
      <c r="BB53" s="257">
        <v>0</v>
      </c>
      <c r="BC53" s="257">
        <v>0</v>
      </c>
      <c r="BD53" s="257">
        <v>0</v>
      </c>
      <c r="BE53" s="257">
        <v>0</v>
      </c>
      <c r="BF53" s="257">
        <v>0</v>
      </c>
      <c r="BG53" s="257">
        <v>0</v>
      </c>
      <c r="BH53" s="257">
        <v>0</v>
      </c>
      <c r="BI53" s="257">
        <v>0</v>
      </c>
      <c r="BJ53" s="257">
        <v>0</v>
      </c>
      <c r="BK53" s="257">
        <v>0</v>
      </c>
      <c r="BL53" s="257">
        <v>352.03056239878634</v>
      </c>
      <c r="BM53" s="257">
        <v>355.28283453474018</v>
      </c>
      <c r="BN53" s="257">
        <v>352.84488588396272</v>
      </c>
      <c r="BO53" s="257">
        <v>339.34681923466883</v>
      </c>
      <c r="BP53" s="257">
        <v>342.7678231821742</v>
      </c>
      <c r="BQ53" s="257">
        <v>0</v>
      </c>
      <c r="BR53" s="257">
        <v>0</v>
      </c>
      <c r="BS53" s="257">
        <v>0</v>
      </c>
      <c r="BT53" s="257">
        <v>0</v>
      </c>
      <c r="BU53" s="257">
        <v>0</v>
      </c>
      <c r="BV53" s="257">
        <v>0</v>
      </c>
      <c r="BW53" s="257">
        <v>0</v>
      </c>
    </row>
    <row r="54" spans="1:75" s="132" customFormat="1" x14ac:dyDescent="0.2">
      <c r="A54" s="266"/>
      <c r="B54" s="267" t="s">
        <v>424</v>
      </c>
      <c r="C54" s="265"/>
      <c r="D54" s="257">
        <v>0</v>
      </c>
      <c r="E54" s="257">
        <v>0</v>
      </c>
      <c r="F54" s="257">
        <v>0</v>
      </c>
      <c r="G54" s="257">
        <v>0</v>
      </c>
      <c r="H54" s="257">
        <v>0</v>
      </c>
      <c r="I54" s="257">
        <v>0</v>
      </c>
      <c r="J54" s="257">
        <v>0</v>
      </c>
      <c r="K54" s="257">
        <v>0</v>
      </c>
      <c r="L54" s="257">
        <v>0</v>
      </c>
      <c r="M54" s="257">
        <v>0</v>
      </c>
      <c r="N54" s="257">
        <v>0</v>
      </c>
      <c r="O54" s="257">
        <v>0</v>
      </c>
      <c r="P54" s="257">
        <v>0</v>
      </c>
      <c r="Q54" s="257">
        <v>0</v>
      </c>
      <c r="R54" s="257">
        <v>0</v>
      </c>
      <c r="S54" s="257">
        <v>0</v>
      </c>
      <c r="T54" s="257">
        <v>0</v>
      </c>
      <c r="U54" s="257">
        <v>0</v>
      </c>
      <c r="V54" s="257">
        <v>0</v>
      </c>
      <c r="W54" s="257">
        <v>0</v>
      </c>
      <c r="X54" s="257">
        <v>0</v>
      </c>
      <c r="Y54" s="257">
        <v>0</v>
      </c>
      <c r="Z54" s="257">
        <v>0</v>
      </c>
      <c r="AA54" s="257">
        <v>0</v>
      </c>
      <c r="AB54" s="257">
        <v>0</v>
      </c>
      <c r="AC54" s="257">
        <v>0</v>
      </c>
      <c r="AD54" s="257">
        <v>0</v>
      </c>
      <c r="AE54" s="257">
        <v>0</v>
      </c>
      <c r="AF54" s="257">
        <v>0</v>
      </c>
      <c r="AG54" s="257">
        <v>0</v>
      </c>
      <c r="AH54" s="257">
        <v>0</v>
      </c>
      <c r="AI54" s="257">
        <v>0</v>
      </c>
      <c r="AJ54" s="257">
        <v>0</v>
      </c>
      <c r="AK54" s="257">
        <v>0</v>
      </c>
      <c r="AL54" s="257">
        <v>0</v>
      </c>
      <c r="AM54" s="257">
        <v>0</v>
      </c>
      <c r="AN54" s="257">
        <v>0</v>
      </c>
      <c r="AO54" s="257">
        <v>0</v>
      </c>
      <c r="AP54" s="257">
        <v>0</v>
      </c>
      <c r="AQ54" s="257">
        <v>0</v>
      </c>
      <c r="AR54" s="257">
        <v>0</v>
      </c>
      <c r="AS54" s="257">
        <v>0</v>
      </c>
      <c r="AT54" s="257">
        <v>0</v>
      </c>
      <c r="AU54" s="257">
        <v>0</v>
      </c>
      <c r="AV54" s="257">
        <v>0</v>
      </c>
      <c r="AW54" s="257">
        <v>0</v>
      </c>
      <c r="AX54" s="257">
        <v>0</v>
      </c>
      <c r="AY54" s="257">
        <v>0</v>
      </c>
      <c r="AZ54" s="257">
        <v>0</v>
      </c>
      <c r="BA54" s="257">
        <v>0</v>
      </c>
      <c r="BB54" s="257">
        <v>0</v>
      </c>
      <c r="BC54" s="257">
        <v>0</v>
      </c>
      <c r="BD54" s="257">
        <v>0</v>
      </c>
      <c r="BE54" s="257">
        <v>0</v>
      </c>
      <c r="BF54" s="257">
        <v>0</v>
      </c>
      <c r="BG54" s="257">
        <v>0</v>
      </c>
      <c r="BH54" s="257">
        <v>0</v>
      </c>
      <c r="BI54" s="257">
        <v>0</v>
      </c>
      <c r="BJ54" s="257">
        <v>0</v>
      </c>
      <c r="BK54" s="257">
        <v>0</v>
      </c>
      <c r="BL54" s="257">
        <v>228.79597443747636</v>
      </c>
      <c r="BM54" s="257">
        <v>329.26694757379767</v>
      </c>
      <c r="BN54" s="257">
        <v>437.92446152640304</v>
      </c>
      <c r="BO54" s="257">
        <v>498.03607206995179</v>
      </c>
      <c r="BP54" s="257">
        <v>547.42571469785867</v>
      </c>
      <c r="BQ54" s="257">
        <v>0</v>
      </c>
      <c r="BR54" s="257">
        <v>0</v>
      </c>
      <c r="BS54" s="257">
        <v>0</v>
      </c>
      <c r="BT54" s="257">
        <v>0</v>
      </c>
      <c r="BU54" s="257">
        <v>0</v>
      </c>
      <c r="BV54" s="257">
        <v>0</v>
      </c>
      <c r="BW54" s="257">
        <v>0</v>
      </c>
    </row>
    <row r="55" spans="1:75" s="132" customFormat="1" ht="26.1" customHeight="1" x14ac:dyDescent="0.2">
      <c r="A55" s="266"/>
      <c r="B55" s="43" t="s">
        <v>425</v>
      </c>
      <c r="C55" s="40"/>
      <c r="D55" s="257">
        <v>0</v>
      </c>
      <c r="E55" s="257">
        <v>0</v>
      </c>
      <c r="F55" s="257">
        <v>0</v>
      </c>
      <c r="G55" s="257">
        <v>0</v>
      </c>
      <c r="H55" s="257">
        <v>0</v>
      </c>
      <c r="I55" s="257">
        <v>0</v>
      </c>
      <c r="J55" s="257">
        <v>0</v>
      </c>
      <c r="K55" s="257">
        <v>0</v>
      </c>
      <c r="L55" s="257">
        <v>0</v>
      </c>
      <c r="M55" s="257">
        <v>0</v>
      </c>
      <c r="N55" s="257">
        <v>0</v>
      </c>
      <c r="O55" s="257">
        <v>0</v>
      </c>
      <c r="P55" s="257">
        <v>0</v>
      </c>
      <c r="Q55" s="257">
        <v>0</v>
      </c>
      <c r="R55" s="257">
        <v>0</v>
      </c>
      <c r="S55" s="257">
        <v>0</v>
      </c>
      <c r="T55" s="257">
        <v>0</v>
      </c>
      <c r="U55" s="257">
        <v>0</v>
      </c>
      <c r="V55" s="257">
        <v>0</v>
      </c>
      <c r="W55" s="257">
        <v>0</v>
      </c>
      <c r="X55" s="257">
        <v>0</v>
      </c>
      <c r="Y55" s="257">
        <v>0</v>
      </c>
      <c r="Z55" s="257">
        <v>0</v>
      </c>
      <c r="AA55" s="257">
        <v>0</v>
      </c>
      <c r="AB55" s="257">
        <v>0</v>
      </c>
      <c r="AC55" s="257">
        <v>0</v>
      </c>
      <c r="AD55" s="257">
        <v>0</v>
      </c>
      <c r="AE55" s="257">
        <v>0</v>
      </c>
      <c r="AF55" s="257">
        <v>0</v>
      </c>
      <c r="AG55" s="257">
        <v>0</v>
      </c>
      <c r="AH55" s="257">
        <v>875.45637945310625</v>
      </c>
      <c r="AI55" s="257">
        <v>862.22812368381051</v>
      </c>
      <c r="AJ55" s="257">
        <v>974.80411925243914</v>
      </c>
      <c r="AK55" s="257">
        <v>1327.549548601208</v>
      </c>
      <c r="AL55" s="257">
        <v>1517.1432097168042</v>
      </c>
      <c r="AM55" s="257">
        <v>1638.6433358268414</v>
      </c>
      <c r="AN55" s="257">
        <v>1723.9250889371731</v>
      </c>
      <c r="AO55" s="257">
        <v>1778.5095744533851</v>
      </c>
      <c r="AP55" s="257">
        <v>1886.8306215632806</v>
      </c>
      <c r="AQ55" s="257">
        <v>1860.2458773605506</v>
      </c>
      <c r="AR55" s="257">
        <v>1582.4434875735776</v>
      </c>
      <c r="AS55" s="257">
        <v>1807.9997857776925</v>
      </c>
      <c r="AT55" s="257">
        <v>2072.6431284916198</v>
      </c>
      <c r="AU55" s="257">
        <v>1129.2612598425198</v>
      </c>
      <c r="AV55" s="257">
        <v>1189.7312487296545</v>
      </c>
      <c r="AW55" s="257">
        <v>1509.6378561531681</v>
      </c>
      <c r="AX55" s="257">
        <v>1542.3446580445975</v>
      </c>
      <c r="AY55" s="257">
        <v>1526.7729503628889</v>
      </c>
      <c r="AZ55" s="257">
        <v>1529.1733700893583</v>
      </c>
      <c r="BA55" s="257">
        <v>1566.9336218474125</v>
      </c>
      <c r="BB55" s="257">
        <v>1606.9945951630953</v>
      </c>
      <c r="BC55" s="257">
        <v>1645.5821221187744</v>
      </c>
      <c r="BD55" s="257">
        <v>1699.3542976628116</v>
      </c>
      <c r="BE55" s="257">
        <v>1837.4878328773359</v>
      </c>
      <c r="BF55" s="257">
        <v>1898.374514033532</v>
      </c>
      <c r="BG55" s="257">
        <v>2096.7128255435491</v>
      </c>
      <c r="BH55" s="257">
        <v>2304.8968358949396</v>
      </c>
      <c r="BI55" s="257">
        <v>2260.367468968534</v>
      </c>
      <c r="BJ55" s="257">
        <v>2392.5761775532087</v>
      </c>
      <c r="BK55" s="257">
        <v>2373.9934696710338</v>
      </c>
      <c r="BL55" s="257">
        <v>2447.356883019911</v>
      </c>
      <c r="BM55" s="257">
        <v>2470.5203369530259</v>
      </c>
      <c r="BN55" s="257">
        <v>2439.7019724105835</v>
      </c>
      <c r="BO55" s="257">
        <v>2348.4248128197892</v>
      </c>
      <c r="BP55" s="257">
        <v>2216.0085922253761</v>
      </c>
      <c r="BQ55" s="257">
        <v>0</v>
      </c>
      <c r="BR55" s="257">
        <v>0</v>
      </c>
      <c r="BS55" s="257">
        <v>0</v>
      </c>
      <c r="BT55" s="257">
        <v>0</v>
      </c>
      <c r="BU55" s="257">
        <v>0</v>
      </c>
      <c r="BV55" s="257">
        <v>0</v>
      </c>
      <c r="BW55" s="257">
        <v>0</v>
      </c>
    </row>
    <row r="56" spans="1:75" s="132" customFormat="1" x14ac:dyDescent="0.2">
      <c r="A56" s="266"/>
      <c r="B56" s="43" t="s">
        <v>426</v>
      </c>
      <c r="C56" s="40"/>
      <c r="D56" s="257">
        <v>0</v>
      </c>
      <c r="E56" s="257">
        <v>0</v>
      </c>
      <c r="F56" s="257">
        <v>0</v>
      </c>
      <c r="G56" s="257">
        <v>0</v>
      </c>
      <c r="H56" s="257">
        <v>0</v>
      </c>
      <c r="I56" s="257">
        <v>0</v>
      </c>
      <c r="J56" s="257">
        <v>0</v>
      </c>
      <c r="K56" s="257">
        <v>0</v>
      </c>
      <c r="L56" s="257">
        <v>0</v>
      </c>
      <c r="M56" s="257">
        <v>0</v>
      </c>
      <c r="N56" s="257">
        <v>0</v>
      </c>
      <c r="O56" s="257">
        <v>0</v>
      </c>
      <c r="P56" s="257">
        <v>0</v>
      </c>
      <c r="Q56" s="257">
        <v>0</v>
      </c>
      <c r="R56" s="257">
        <v>0</v>
      </c>
      <c r="S56" s="257">
        <v>0</v>
      </c>
      <c r="T56" s="257">
        <v>0</v>
      </c>
      <c r="U56" s="257">
        <v>0</v>
      </c>
      <c r="V56" s="257">
        <v>0</v>
      </c>
      <c r="W56" s="257">
        <v>0</v>
      </c>
      <c r="X56" s="257">
        <v>0</v>
      </c>
      <c r="Y56" s="257">
        <v>0</v>
      </c>
      <c r="Z56" s="257">
        <v>0</v>
      </c>
      <c r="AA56" s="257">
        <v>0</v>
      </c>
      <c r="AB56" s="257">
        <v>0</v>
      </c>
      <c r="AC56" s="257">
        <v>0</v>
      </c>
      <c r="AD56" s="257">
        <v>0</v>
      </c>
      <c r="AE56" s="257">
        <v>0</v>
      </c>
      <c r="AF56" s="257">
        <v>0</v>
      </c>
      <c r="AG56" s="257">
        <v>0</v>
      </c>
      <c r="AH56" s="257">
        <v>911.94142894047366</v>
      </c>
      <c r="AI56" s="257">
        <v>903.96697355302683</v>
      </c>
      <c r="AJ56" s="257">
        <v>1027.3016275722023</v>
      </c>
      <c r="AK56" s="257">
        <v>1385.462446253867</v>
      </c>
      <c r="AL56" s="257">
        <v>1573.4141360953968</v>
      </c>
      <c r="AM56" s="257">
        <v>1688.2829596350191</v>
      </c>
      <c r="AN56" s="257">
        <v>1772.4834510496412</v>
      </c>
      <c r="AO56" s="257">
        <v>1822.1157841237809</v>
      </c>
      <c r="AP56" s="257">
        <v>1942.5332531434942</v>
      </c>
      <c r="AQ56" s="257">
        <v>1914.8939225827885</v>
      </c>
      <c r="AR56" s="257">
        <v>1258.9815974493138</v>
      </c>
      <c r="AS56" s="257">
        <v>1474.0794739731559</v>
      </c>
      <c r="AT56" s="257">
        <v>1713.4021316614417</v>
      </c>
      <c r="AU56" s="257">
        <v>1236.2579501091777</v>
      </c>
      <c r="AV56" s="257">
        <v>1590.8649642690073</v>
      </c>
      <c r="AW56" s="257">
        <v>1600.946222446152</v>
      </c>
      <c r="AX56" s="257">
        <v>1749.490428723215</v>
      </c>
      <c r="AY56" s="257">
        <v>1843.4678823890167</v>
      </c>
      <c r="AZ56" s="257">
        <v>1884.3218268654985</v>
      </c>
      <c r="BA56" s="257">
        <v>1908.8879817043173</v>
      </c>
      <c r="BB56" s="257">
        <v>1896.98124545309</v>
      </c>
      <c r="BC56" s="257">
        <v>1904.9422497052806</v>
      </c>
      <c r="BD56" s="257">
        <v>1859.4176151315248</v>
      </c>
      <c r="BE56" s="257">
        <v>1819.6928368516981</v>
      </c>
      <c r="BF56" s="257">
        <v>1861.5543300955983</v>
      </c>
      <c r="BG56" s="257">
        <v>2098.1389473590625</v>
      </c>
      <c r="BH56" s="257">
        <v>2178.7568504057399</v>
      </c>
      <c r="BI56" s="257">
        <v>2367.6627579818205</v>
      </c>
      <c r="BJ56" s="257">
        <v>2312.6308521912229</v>
      </c>
      <c r="BK56" s="257">
        <v>2296.8100184760347</v>
      </c>
      <c r="BL56" s="257">
        <v>2344.1513674031999</v>
      </c>
      <c r="BM56" s="257">
        <v>2711.187618834555</v>
      </c>
      <c r="BN56" s="257">
        <v>2846.2207043668873</v>
      </c>
      <c r="BO56" s="257">
        <v>2837.8218911230574</v>
      </c>
      <c r="BP56" s="257">
        <v>2878.5305002035875</v>
      </c>
      <c r="BQ56" s="257">
        <v>1.9054264000000001</v>
      </c>
      <c r="BR56" s="257">
        <v>0</v>
      </c>
      <c r="BS56" s="257">
        <v>0</v>
      </c>
      <c r="BT56" s="257">
        <v>0</v>
      </c>
      <c r="BU56" s="257">
        <v>0</v>
      </c>
      <c r="BV56" s="257">
        <v>0</v>
      </c>
      <c r="BW56" s="257">
        <v>0</v>
      </c>
    </row>
    <row r="57" spans="1:75" s="132" customFormat="1" ht="26.1" customHeight="1" x14ac:dyDescent="0.2">
      <c r="A57" s="59"/>
      <c r="B57" s="268" t="s">
        <v>427</v>
      </c>
      <c r="C57" s="265"/>
      <c r="D57" s="257" t="s">
        <v>123</v>
      </c>
      <c r="E57" s="257" t="s">
        <v>123</v>
      </c>
      <c r="F57" s="257" t="s">
        <v>123</v>
      </c>
      <c r="G57" s="257" t="s">
        <v>123</v>
      </c>
      <c r="H57" s="257" t="s">
        <v>123</v>
      </c>
      <c r="I57" s="257" t="s">
        <v>123</v>
      </c>
      <c r="J57" s="257" t="s">
        <v>123</v>
      </c>
      <c r="K57" s="257" t="s">
        <v>123</v>
      </c>
      <c r="L57" s="257" t="s">
        <v>123</v>
      </c>
      <c r="M57" s="257" t="s">
        <v>123</v>
      </c>
      <c r="N57" s="257" t="s">
        <v>123</v>
      </c>
      <c r="O57" s="257" t="s">
        <v>123</v>
      </c>
      <c r="P57" s="257" t="s">
        <v>123</v>
      </c>
      <c r="Q57" s="257" t="s">
        <v>123</v>
      </c>
      <c r="R57" s="257" t="s">
        <v>123</v>
      </c>
      <c r="S57" s="257" t="s">
        <v>123</v>
      </c>
      <c r="T57" s="257" t="s">
        <v>123</v>
      </c>
      <c r="U57" s="257" t="s">
        <v>123</v>
      </c>
      <c r="V57" s="257" t="s">
        <v>123</v>
      </c>
      <c r="W57" s="257" t="s">
        <v>123</v>
      </c>
      <c r="X57" s="257" t="s">
        <v>123</v>
      </c>
      <c r="Y57" s="257" t="s">
        <v>123</v>
      </c>
      <c r="Z57" s="257" t="s">
        <v>123</v>
      </c>
      <c r="AA57" s="257" t="s">
        <v>123</v>
      </c>
      <c r="AB57" s="257" t="s">
        <v>123</v>
      </c>
      <c r="AC57" s="257" t="s">
        <v>123</v>
      </c>
      <c r="AD57" s="257" t="s">
        <v>123</v>
      </c>
      <c r="AE57" s="257" t="s">
        <v>123</v>
      </c>
      <c r="AF57" s="257" t="s">
        <v>123</v>
      </c>
      <c r="AG57" s="257" t="s">
        <v>123</v>
      </c>
      <c r="AH57" s="257" t="s">
        <v>123</v>
      </c>
      <c r="AI57" s="257" t="s">
        <v>123</v>
      </c>
      <c r="AJ57" s="257" t="s">
        <v>123</v>
      </c>
      <c r="AK57" s="257" t="s">
        <v>123</v>
      </c>
      <c r="AL57" s="257" t="s">
        <v>123</v>
      </c>
      <c r="AM57" s="257" t="s">
        <v>123</v>
      </c>
      <c r="AN57" s="257" t="s">
        <v>123</v>
      </c>
      <c r="AO57" s="257" t="s">
        <v>123</v>
      </c>
      <c r="AP57" s="257" t="s">
        <v>123</v>
      </c>
      <c r="AQ57" s="257" t="s">
        <v>123</v>
      </c>
      <c r="AR57" s="257" t="s">
        <v>123</v>
      </c>
      <c r="AS57" s="257" t="s">
        <v>123</v>
      </c>
      <c r="AT57" s="257" t="s">
        <v>123</v>
      </c>
      <c r="AU57" s="257" t="s">
        <v>123</v>
      </c>
      <c r="AV57" s="257" t="s">
        <v>123</v>
      </c>
      <c r="AW57" s="257" t="s">
        <v>123</v>
      </c>
      <c r="AX57" s="257" t="s">
        <v>123</v>
      </c>
      <c r="AY57" s="257" t="s">
        <v>123</v>
      </c>
      <c r="AZ57" s="257" t="s">
        <v>123</v>
      </c>
      <c r="BA57" s="257" t="s">
        <v>123</v>
      </c>
      <c r="BB57" s="257" t="s">
        <v>123</v>
      </c>
      <c r="BC57" s="257" t="s">
        <v>123</v>
      </c>
      <c r="BD57" s="257" t="s">
        <v>123</v>
      </c>
      <c r="BE57" s="257" t="s">
        <v>123</v>
      </c>
      <c r="BF57" s="257" t="s">
        <v>123</v>
      </c>
      <c r="BG57" s="257" t="s">
        <v>123</v>
      </c>
      <c r="BH57" s="257" t="s">
        <v>123</v>
      </c>
      <c r="BI57" s="257" t="s">
        <v>123</v>
      </c>
      <c r="BJ57" s="257" t="s">
        <v>123</v>
      </c>
      <c r="BK57" s="257" t="s">
        <v>123</v>
      </c>
      <c r="BL57" s="257" t="s">
        <v>123</v>
      </c>
      <c r="BM57" s="257" t="s">
        <v>123</v>
      </c>
      <c r="BN57" s="257" t="s">
        <v>123</v>
      </c>
      <c r="BO57" s="257" t="s">
        <v>123</v>
      </c>
      <c r="BP57" s="257" t="s">
        <v>123</v>
      </c>
      <c r="BQ57" s="257" t="s">
        <v>123</v>
      </c>
      <c r="BR57" s="257" t="s">
        <v>123</v>
      </c>
      <c r="BS57" s="257" t="s">
        <v>123</v>
      </c>
      <c r="BT57" s="257" t="s">
        <v>123</v>
      </c>
      <c r="BU57" s="257" t="s">
        <v>123</v>
      </c>
      <c r="BV57" s="257" t="s">
        <v>123</v>
      </c>
      <c r="BW57" s="257" t="s">
        <v>123</v>
      </c>
    </row>
    <row r="58" spans="1:75" s="132" customFormat="1" x14ac:dyDescent="0.2">
      <c r="A58" s="266"/>
      <c r="B58" s="43" t="s">
        <v>428</v>
      </c>
      <c r="C58" s="265"/>
      <c r="D58" s="257">
        <v>0</v>
      </c>
      <c r="E58" s="257">
        <v>0</v>
      </c>
      <c r="F58" s="257">
        <v>0</v>
      </c>
      <c r="G58" s="257">
        <v>0</v>
      </c>
      <c r="H58" s="257">
        <v>0</v>
      </c>
      <c r="I58" s="257">
        <v>0</v>
      </c>
      <c r="J58" s="257">
        <v>0</v>
      </c>
      <c r="K58" s="257">
        <v>0</v>
      </c>
      <c r="L58" s="257">
        <v>0</v>
      </c>
      <c r="M58" s="257">
        <v>0</v>
      </c>
      <c r="N58" s="257">
        <v>0</v>
      </c>
      <c r="O58" s="257">
        <v>0</v>
      </c>
      <c r="P58" s="257">
        <v>0</v>
      </c>
      <c r="Q58" s="257">
        <v>0</v>
      </c>
      <c r="R58" s="257">
        <v>0</v>
      </c>
      <c r="S58" s="257">
        <v>0</v>
      </c>
      <c r="T58" s="257">
        <v>0</v>
      </c>
      <c r="U58" s="257">
        <v>0</v>
      </c>
      <c r="V58" s="257">
        <v>0</v>
      </c>
      <c r="W58" s="257">
        <v>0</v>
      </c>
      <c r="X58" s="257">
        <v>0</v>
      </c>
      <c r="Y58" s="257">
        <v>0</v>
      </c>
      <c r="Z58" s="257">
        <v>0</v>
      </c>
      <c r="AA58" s="257">
        <v>0</v>
      </c>
      <c r="AB58" s="257">
        <v>0</v>
      </c>
      <c r="AC58" s="257">
        <v>0</v>
      </c>
      <c r="AD58" s="257">
        <v>0</v>
      </c>
      <c r="AE58" s="257">
        <v>0</v>
      </c>
      <c r="AF58" s="257">
        <v>0</v>
      </c>
      <c r="AG58" s="257">
        <v>0</v>
      </c>
      <c r="AH58" s="257">
        <v>875.45637945310625</v>
      </c>
      <c r="AI58" s="257">
        <v>862.22812368381051</v>
      </c>
      <c r="AJ58" s="257">
        <v>974.80411925243914</v>
      </c>
      <c r="AK58" s="257">
        <v>1327.549548601208</v>
      </c>
      <c r="AL58" s="257">
        <v>1517.1432097168042</v>
      </c>
      <c r="AM58" s="257">
        <v>1638.6433358268414</v>
      </c>
      <c r="AN58" s="257">
        <v>1723.9250889371731</v>
      </c>
      <c r="AO58" s="257">
        <v>1778.5095744533851</v>
      </c>
      <c r="AP58" s="257">
        <v>1886.8306215632806</v>
      </c>
      <c r="AQ58" s="257">
        <v>1860.2458773605506</v>
      </c>
      <c r="AR58" s="257">
        <v>1582.4434875735776</v>
      </c>
      <c r="AS58" s="257">
        <v>1807.9997857776925</v>
      </c>
      <c r="AT58" s="257">
        <v>2072.6431284916198</v>
      </c>
      <c r="AU58" s="257">
        <v>1129.2612598425198</v>
      </c>
      <c r="AV58" s="257">
        <v>1189.7312487296545</v>
      </c>
      <c r="AW58" s="257">
        <v>1509.6378561531681</v>
      </c>
      <c r="AX58" s="257">
        <v>1542.3446580445975</v>
      </c>
      <c r="AY58" s="257">
        <v>1526.7729503628889</v>
      </c>
      <c r="AZ58" s="257">
        <v>1529.1733700893583</v>
      </c>
      <c r="BA58" s="257">
        <v>1566.9336218474125</v>
      </c>
      <c r="BB58" s="257">
        <v>1606.9945951630953</v>
      </c>
      <c r="BC58" s="257">
        <v>1645.5821221187744</v>
      </c>
      <c r="BD58" s="257">
        <v>1699.3542976628116</v>
      </c>
      <c r="BE58" s="257">
        <v>1837.4878328773359</v>
      </c>
      <c r="BF58" s="257">
        <v>1898.374514033532</v>
      </c>
      <c r="BG58" s="257">
        <v>2096.7128255435491</v>
      </c>
      <c r="BH58" s="257">
        <v>2304.8968358949396</v>
      </c>
      <c r="BI58" s="257">
        <v>2260.367468968534</v>
      </c>
      <c r="BJ58" s="257">
        <v>2392.5761775532087</v>
      </c>
      <c r="BK58" s="257">
        <v>2373.9934696710338</v>
      </c>
      <c r="BL58" s="257">
        <v>2447.356883019911</v>
      </c>
      <c r="BM58" s="257">
        <v>2470.5203369530259</v>
      </c>
      <c r="BN58" s="257">
        <v>2439.7019724105835</v>
      </c>
      <c r="BO58" s="257">
        <v>2348.4248128197892</v>
      </c>
      <c r="BP58" s="257">
        <v>2216.0085922253761</v>
      </c>
      <c r="BQ58" s="257">
        <v>0</v>
      </c>
      <c r="BR58" s="257">
        <v>0</v>
      </c>
      <c r="BS58" s="257">
        <v>0</v>
      </c>
      <c r="BT58" s="257">
        <v>0</v>
      </c>
      <c r="BU58" s="257">
        <v>0</v>
      </c>
      <c r="BV58" s="257">
        <v>0</v>
      </c>
      <c r="BW58" s="257">
        <v>0</v>
      </c>
    </row>
    <row r="59" spans="1:75" s="132" customFormat="1" x14ac:dyDescent="0.2">
      <c r="A59" s="266"/>
      <c r="B59" s="43" t="s">
        <v>429</v>
      </c>
      <c r="C59" s="265"/>
      <c r="D59" s="257">
        <v>0</v>
      </c>
      <c r="E59" s="257">
        <v>0</v>
      </c>
      <c r="F59" s="257">
        <v>0</v>
      </c>
      <c r="G59" s="257">
        <v>0</v>
      </c>
      <c r="H59" s="257">
        <v>0</v>
      </c>
      <c r="I59" s="257">
        <v>0</v>
      </c>
      <c r="J59" s="257">
        <v>0</v>
      </c>
      <c r="K59" s="257">
        <v>0</v>
      </c>
      <c r="L59" s="257">
        <v>0</v>
      </c>
      <c r="M59" s="257">
        <v>0</v>
      </c>
      <c r="N59" s="257">
        <v>0</v>
      </c>
      <c r="O59" s="257">
        <v>0</v>
      </c>
      <c r="P59" s="257">
        <v>0</v>
      </c>
      <c r="Q59" s="257">
        <v>0</v>
      </c>
      <c r="R59" s="257">
        <v>0</v>
      </c>
      <c r="S59" s="257">
        <v>0</v>
      </c>
      <c r="T59" s="257">
        <v>0</v>
      </c>
      <c r="U59" s="257">
        <v>0</v>
      </c>
      <c r="V59" s="257">
        <v>0</v>
      </c>
      <c r="W59" s="257">
        <v>0</v>
      </c>
      <c r="X59" s="257">
        <v>0</v>
      </c>
      <c r="Y59" s="257">
        <v>0</v>
      </c>
      <c r="Z59" s="257">
        <v>0</v>
      </c>
      <c r="AA59" s="257">
        <v>0</v>
      </c>
      <c r="AB59" s="257">
        <v>0</v>
      </c>
      <c r="AC59" s="257">
        <v>0</v>
      </c>
      <c r="AD59" s="257">
        <v>0</v>
      </c>
      <c r="AE59" s="257">
        <v>0</v>
      </c>
      <c r="AF59" s="257">
        <v>0</v>
      </c>
      <c r="AG59" s="257">
        <v>0</v>
      </c>
      <c r="AH59" s="257">
        <v>127.35360930516178</v>
      </c>
      <c r="AI59" s="257">
        <v>125.36354386893875</v>
      </c>
      <c r="AJ59" s="257">
        <v>141.66680374185472</v>
      </c>
      <c r="AK59" s="257">
        <v>192.56437993426911</v>
      </c>
      <c r="AL59" s="257">
        <v>219.09676200149553</v>
      </c>
      <c r="AM59" s="257">
        <v>235.7117106253319</v>
      </c>
      <c r="AN59" s="257">
        <v>248.41494430922603</v>
      </c>
      <c r="AO59" s="257">
        <v>254.74889807893354</v>
      </c>
      <c r="AP59" s="257">
        <v>271.76569623020015</v>
      </c>
      <c r="AQ59" s="257">
        <v>267.70635343050037</v>
      </c>
      <c r="AR59" s="257">
        <v>172.88114290385874</v>
      </c>
      <c r="AS59" s="257">
        <v>221.73582784206613</v>
      </c>
      <c r="AT59" s="257">
        <v>297.34083956498137</v>
      </c>
      <c r="AU59" s="257">
        <v>189.1499596373983</v>
      </c>
      <c r="AV59" s="257">
        <v>240.09308577051507</v>
      </c>
      <c r="AW59" s="257">
        <v>302.8277629424361</v>
      </c>
      <c r="AX59" s="257">
        <v>377.00384822619537</v>
      </c>
      <c r="AY59" s="257">
        <v>430.28823752026136</v>
      </c>
      <c r="AZ59" s="257">
        <v>470.93460241267263</v>
      </c>
      <c r="BA59" s="257">
        <v>532.36098627595743</v>
      </c>
      <c r="BB59" s="257">
        <v>584.01078072084931</v>
      </c>
      <c r="BC59" s="257">
        <v>629.11242166938143</v>
      </c>
      <c r="BD59" s="257">
        <v>672.24313206287127</v>
      </c>
      <c r="BE59" s="257">
        <v>719.99845846644075</v>
      </c>
      <c r="BF59" s="257">
        <v>787.34487920868321</v>
      </c>
      <c r="BG59" s="257">
        <v>911.11579853965509</v>
      </c>
      <c r="BH59" s="257">
        <v>945.42459514026768</v>
      </c>
      <c r="BI59" s="257">
        <v>1030.0143452051468</v>
      </c>
      <c r="BJ59" s="257">
        <v>961.46213516712487</v>
      </c>
      <c r="BK59" s="257">
        <v>960.55740480345719</v>
      </c>
      <c r="BL59" s="257">
        <v>984.2510953145661</v>
      </c>
      <c r="BM59" s="257">
        <v>1048.9482217730811</v>
      </c>
      <c r="BN59" s="257">
        <v>1082.5019303930771</v>
      </c>
      <c r="BO59" s="257">
        <v>1076.3841575350189</v>
      </c>
      <c r="BP59" s="257">
        <v>1074.4549221741311</v>
      </c>
      <c r="BQ59" s="257">
        <v>0</v>
      </c>
      <c r="BR59" s="257">
        <v>0</v>
      </c>
      <c r="BS59" s="257">
        <v>0</v>
      </c>
      <c r="BT59" s="257">
        <v>0</v>
      </c>
      <c r="BU59" s="257">
        <v>0</v>
      </c>
      <c r="BV59" s="257">
        <v>0</v>
      </c>
      <c r="BW59" s="257">
        <v>0</v>
      </c>
    </row>
    <row r="60" spans="1:75" s="132" customFormat="1" x14ac:dyDescent="0.2">
      <c r="A60" s="266"/>
      <c r="B60" s="43" t="s">
        <v>430</v>
      </c>
      <c r="C60" s="265"/>
      <c r="D60" s="257">
        <v>0</v>
      </c>
      <c r="E60" s="257">
        <v>0</v>
      </c>
      <c r="F60" s="257">
        <v>0</v>
      </c>
      <c r="G60" s="257">
        <v>0</v>
      </c>
      <c r="H60" s="257">
        <v>0</v>
      </c>
      <c r="I60" s="257">
        <v>0</v>
      </c>
      <c r="J60" s="257">
        <v>0</v>
      </c>
      <c r="K60" s="257">
        <v>0</v>
      </c>
      <c r="L60" s="257">
        <v>0</v>
      </c>
      <c r="M60" s="257">
        <v>0</v>
      </c>
      <c r="N60" s="257">
        <v>0</v>
      </c>
      <c r="O60" s="257">
        <v>0</v>
      </c>
      <c r="P60" s="257">
        <v>0</v>
      </c>
      <c r="Q60" s="257">
        <v>0</v>
      </c>
      <c r="R60" s="257">
        <v>0</v>
      </c>
      <c r="S60" s="257">
        <v>0</v>
      </c>
      <c r="T60" s="257">
        <v>0</v>
      </c>
      <c r="U60" s="257">
        <v>0</v>
      </c>
      <c r="V60" s="257">
        <v>0</v>
      </c>
      <c r="W60" s="257">
        <v>0</v>
      </c>
      <c r="X60" s="257">
        <v>0</v>
      </c>
      <c r="Y60" s="257">
        <v>0</v>
      </c>
      <c r="Z60" s="257">
        <v>0</v>
      </c>
      <c r="AA60" s="257">
        <v>0</v>
      </c>
      <c r="AB60" s="257">
        <v>0</v>
      </c>
      <c r="AC60" s="257">
        <v>0</v>
      </c>
      <c r="AD60" s="257">
        <v>0</v>
      </c>
      <c r="AE60" s="257">
        <v>0</v>
      </c>
      <c r="AF60" s="257">
        <v>0</v>
      </c>
      <c r="AG60" s="257">
        <v>0</v>
      </c>
      <c r="AH60" s="257">
        <v>411.868469171502</v>
      </c>
      <c r="AI60" s="257">
        <v>407.3754677452751</v>
      </c>
      <c r="AJ60" s="257">
        <v>462.54221816688215</v>
      </c>
      <c r="AK60" s="257">
        <v>626.06285239326462</v>
      </c>
      <c r="AL60" s="257">
        <v>713.4036609126133</v>
      </c>
      <c r="AM60" s="257">
        <v>767.69887069032211</v>
      </c>
      <c r="AN60" s="257">
        <v>806.30836525205984</v>
      </c>
      <c r="AO60" s="257">
        <v>830.61751568812588</v>
      </c>
      <c r="AP60" s="257">
        <v>883.69076663218493</v>
      </c>
      <c r="AQ60" s="257">
        <v>870.60617466653764</v>
      </c>
      <c r="AR60" s="257">
        <v>450.39972204054942</v>
      </c>
      <c r="AS60" s="257">
        <v>469.52201983806765</v>
      </c>
      <c r="AT60" s="257">
        <v>397.46688989684941</v>
      </c>
      <c r="AU60" s="257">
        <v>313.20196916561906</v>
      </c>
      <c r="AV60" s="257">
        <v>359.84638544304823</v>
      </c>
      <c r="AW60" s="257">
        <v>492.06043960196502</v>
      </c>
      <c r="AX60" s="257">
        <v>547.84475950515832</v>
      </c>
      <c r="AY60" s="257">
        <v>590.87638371476953</v>
      </c>
      <c r="AZ60" s="257">
        <v>603.76944745387027</v>
      </c>
      <c r="BA60" s="257">
        <v>614.98903131736097</v>
      </c>
      <c r="BB60" s="257">
        <v>631.90787284649991</v>
      </c>
      <c r="BC60" s="257">
        <v>648.18168197847933</v>
      </c>
      <c r="BD60" s="257">
        <v>621.50350085728996</v>
      </c>
      <c r="BE60" s="257">
        <v>609.55767933877701</v>
      </c>
      <c r="BF60" s="257">
        <v>606.02615118722315</v>
      </c>
      <c r="BG60" s="257">
        <v>682.06719969365429</v>
      </c>
      <c r="BH60" s="257">
        <v>720.27359639614508</v>
      </c>
      <c r="BI60" s="257">
        <v>775.72111447256418</v>
      </c>
      <c r="BJ60" s="257">
        <v>744.38004509169753</v>
      </c>
      <c r="BK60" s="257">
        <v>717.93600296228362</v>
      </c>
      <c r="BL60" s="257">
        <v>714.69368819750537</v>
      </c>
      <c r="BM60" s="257">
        <v>748.66079067005421</v>
      </c>
      <c r="BN60" s="257">
        <v>797.67808000803404</v>
      </c>
      <c r="BO60" s="257">
        <v>791.24350156741968</v>
      </c>
      <c r="BP60" s="257">
        <v>784.86593036138459</v>
      </c>
      <c r="BQ60" s="257">
        <v>0</v>
      </c>
      <c r="BR60" s="257">
        <v>0</v>
      </c>
      <c r="BS60" s="257">
        <v>0</v>
      </c>
      <c r="BT60" s="257">
        <v>0</v>
      </c>
      <c r="BU60" s="257">
        <v>0</v>
      </c>
      <c r="BV60" s="257">
        <v>0</v>
      </c>
      <c r="BW60" s="257">
        <v>0</v>
      </c>
    </row>
    <row r="61" spans="1:75" s="132" customFormat="1" x14ac:dyDescent="0.2">
      <c r="A61" s="266"/>
      <c r="B61" s="43" t="s">
        <v>264</v>
      </c>
      <c r="C61" s="265"/>
      <c r="D61" s="257">
        <v>0</v>
      </c>
      <c r="E61" s="257">
        <v>0</v>
      </c>
      <c r="F61" s="257">
        <v>0</v>
      </c>
      <c r="G61" s="257">
        <v>0</v>
      </c>
      <c r="H61" s="257">
        <v>0</v>
      </c>
      <c r="I61" s="257">
        <v>0</v>
      </c>
      <c r="J61" s="257">
        <v>0</v>
      </c>
      <c r="K61" s="257">
        <v>0</v>
      </c>
      <c r="L61" s="257">
        <v>0</v>
      </c>
      <c r="M61" s="257">
        <v>0</v>
      </c>
      <c r="N61" s="257">
        <v>0</v>
      </c>
      <c r="O61" s="257">
        <v>0</v>
      </c>
      <c r="P61" s="257">
        <v>0</v>
      </c>
      <c r="Q61" s="257">
        <v>0</v>
      </c>
      <c r="R61" s="257">
        <v>0</v>
      </c>
      <c r="S61" s="257">
        <v>0</v>
      </c>
      <c r="T61" s="257">
        <v>0</v>
      </c>
      <c r="U61" s="257">
        <v>0</v>
      </c>
      <c r="V61" s="257">
        <v>0</v>
      </c>
      <c r="W61" s="257">
        <v>0</v>
      </c>
      <c r="X61" s="257">
        <v>0</v>
      </c>
      <c r="Y61" s="257">
        <v>0</v>
      </c>
      <c r="Z61" s="257">
        <v>0</v>
      </c>
      <c r="AA61" s="257">
        <v>0</v>
      </c>
      <c r="AB61" s="257">
        <v>0</v>
      </c>
      <c r="AC61" s="257">
        <v>0</v>
      </c>
      <c r="AD61" s="257">
        <v>0</v>
      </c>
      <c r="AE61" s="257">
        <v>0</v>
      </c>
      <c r="AF61" s="257">
        <v>0</v>
      </c>
      <c r="AG61" s="257">
        <v>0</v>
      </c>
      <c r="AH61" s="257">
        <v>339.15546772722189</v>
      </c>
      <c r="AI61" s="257">
        <v>338.03022175571681</v>
      </c>
      <c r="AJ61" s="257">
        <v>385.39923039124943</v>
      </c>
      <c r="AK61" s="257">
        <v>515.81625584554024</v>
      </c>
      <c r="AL61" s="257">
        <v>582.77719968004942</v>
      </c>
      <c r="AM61" s="257">
        <v>622.31125310214998</v>
      </c>
      <c r="AN61" s="257">
        <v>652.0526609538814</v>
      </c>
      <c r="AO61" s="257">
        <v>669.06089458776535</v>
      </c>
      <c r="AP61" s="257">
        <v>715.06328236118679</v>
      </c>
      <c r="AQ61" s="257">
        <v>705.63417287629636</v>
      </c>
      <c r="AR61" s="257">
        <v>464.91974820143895</v>
      </c>
      <c r="AS61" s="257">
        <v>553.50675361439562</v>
      </c>
      <c r="AT61" s="257">
        <v>665.07132694698873</v>
      </c>
      <c r="AU61" s="257">
        <v>552.48520082048572</v>
      </c>
      <c r="AV61" s="257">
        <v>789.128163765708</v>
      </c>
      <c r="AW61" s="257">
        <v>609.35314271318805</v>
      </c>
      <c r="AX61" s="257">
        <v>605.81616566920297</v>
      </c>
      <c r="AY61" s="257">
        <v>564.96701024918355</v>
      </c>
      <c r="AZ61" s="257">
        <v>534.69142243240105</v>
      </c>
      <c r="BA61" s="257">
        <v>457.116931260066</v>
      </c>
      <c r="BB61" s="257">
        <v>386.95741894973111</v>
      </c>
      <c r="BC61" s="257">
        <v>353.41521176777223</v>
      </c>
      <c r="BD61" s="257">
        <v>312.58405141243844</v>
      </c>
      <c r="BE61" s="257">
        <v>262.26797256900988</v>
      </c>
      <c r="BF61" s="257">
        <v>254.80308781132396</v>
      </c>
      <c r="BG61" s="257">
        <v>222.7578323233808</v>
      </c>
      <c r="BH61" s="257">
        <v>274.60852110698477</v>
      </c>
      <c r="BI61" s="257">
        <v>295.69579012761085</v>
      </c>
      <c r="BJ61" s="257">
        <v>290.72236005154122</v>
      </c>
      <c r="BK61" s="257">
        <v>281.39930302063289</v>
      </c>
      <c r="BL61" s="257">
        <v>323.36028514480915</v>
      </c>
      <c r="BM61" s="257">
        <v>507.881737808563</v>
      </c>
      <c r="BN61" s="257">
        <v>488.9710542465923</v>
      </c>
      <c r="BO61" s="257">
        <v>476.27705593455363</v>
      </c>
      <c r="BP61" s="257">
        <v>481.05419714242265</v>
      </c>
      <c r="BQ61" s="257">
        <v>0</v>
      </c>
      <c r="BR61" s="257">
        <v>0</v>
      </c>
      <c r="BS61" s="257">
        <v>0</v>
      </c>
      <c r="BT61" s="257">
        <v>0</v>
      </c>
      <c r="BU61" s="257">
        <v>0</v>
      </c>
      <c r="BV61" s="257">
        <v>0</v>
      </c>
      <c r="BW61" s="257">
        <v>0</v>
      </c>
    </row>
    <row r="62" spans="1:75" s="132" customFormat="1" x14ac:dyDescent="0.2">
      <c r="A62" s="266"/>
      <c r="B62" s="43" t="s">
        <v>431</v>
      </c>
      <c r="C62" s="265"/>
      <c r="D62" s="257">
        <v>0</v>
      </c>
      <c r="E62" s="257">
        <v>0</v>
      </c>
      <c r="F62" s="257">
        <v>0</v>
      </c>
      <c r="G62" s="257">
        <v>0</v>
      </c>
      <c r="H62" s="257">
        <v>0</v>
      </c>
      <c r="I62" s="257">
        <v>0</v>
      </c>
      <c r="J62" s="257">
        <v>0</v>
      </c>
      <c r="K62" s="257">
        <v>0</v>
      </c>
      <c r="L62" s="257">
        <v>0</v>
      </c>
      <c r="M62" s="257">
        <v>0</v>
      </c>
      <c r="N62" s="257">
        <v>0</v>
      </c>
      <c r="O62" s="257">
        <v>0</v>
      </c>
      <c r="P62" s="257">
        <v>0</v>
      </c>
      <c r="Q62" s="257">
        <v>0</v>
      </c>
      <c r="R62" s="257">
        <v>0</v>
      </c>
      <c r="S62" s="257">
        <v>0</v>
      </c>
      <c r="T62" s="257">
        <v>0</v>
      </c>
      <c r="U62" s="257">
        <v>0</v>
      </c>
      <c r="V62" s="257">
        <v>0</v>
      </c>
      <c r="W62" s="257">
        <v>0</v>
      </c>
      <c r="X62" s="257">
        <v>0</v>
      </c>
      <c r="Y62" s="257">
        <v>0</v>
      </c>
      <c r="Z62" s="257">
        <v>0</v>
      </c>
      <c r="AA62" s="257">
        <v>0</v>
      </c>
      <c r="AB62" s="257">
        <v>0</v>
      </c>
      <c r="AC62" s="257">
        <v>0</v>
      </c>
      <c r="AD62" s="257">
        <v>0</v>
      </c>
      <c r="AE62" s="257">
        <v>0</v>
      </c>
      <c r="AF62" s="257">
        <v>0</v>
      </c>
      <c r="AG62" s="257">
        <v>0</v>
      </c>
      <c r="AH62" s="257">
        <v>33.563882736587964</v>
      </c>
      <c r="AI62" s="257">
        <v>33.197740183096215</v>
      </c>
      <c r="AJ62" s="257">
        <v>37.69337527221591</v>
      </c>
      <c r="AK62" s="257">
        <v>51.01895808079319</v>
      </c>
      <c r="AL62" s="257">
        <v>58.136513501238646</v>
      </c>
      <c r="AM62" s="257">
        <v>62.561125217214958</v>
      </c>
      <c r="AN62" s="257">
        <v>65.707480534474016</v>
      </c>
      <c r="AO62" s="257">
        <v>67.688475768956224</v>
      </c>
      <c r="AP62" s="257">
        <v>72.013507919922205</v>
      </c>
      <c r="AQ62" s="257">
        <v>70.947221609454033</v>
      </c>
      <c r="AR62" s="257">
        <v>170.78098430346674</v>
      </c>
      <c r="AS62" s="257">
        <v>229.31487267862656</v>
      </c>
      <c r="AT62" s="257">
        <v>353.52307525262228</v>
      </c>
      <c r="AU62" s="257">
        <v>181.42082048567465</v>
      </c>
      <c r="AV62" s="257">
        <v>201.79732928973598</v>
      </c>
      <c r="AW62" s="257">
        <v>196.70487718856276</v>
      </c>
      <c r="AX62" s="257">
        <v>218.82565532265846</v>
      </c>
      <c r="AY62" s="257">
        <v>257.33625090480228</v>
      </c>
      <c r="AZ62" s="257">
        <v>274.92635456655455</v>
      </c>
      <c r="BA62" s="257">
        <v>304.42103285093282</v>
      </c>
      <c r="BB62" s="257">
        <v>294.10517293601004</v>
      </c>
      <c r="BC62" s="257">
        <v>274.23293428964752</v>
      </c>
      <c r="BD62" s="257">
        <v>253.08693079892495</v>
      </c>
      <c r="BE62" s="257">
        <v>227.86872647747049</v>
      </c>
      <c r="BF62" s="257">
        <v>213.38021188836808</v>
      </c>
      <c r="BG62" s="257">
        <v>282.19811680237268</v>
      </c>
      <c r="BH62" s="257">
        <v>238.45013776234251</v>
      </c>
      <c r="BI62" s="257">
        <v>266.23150817649866</v>
      </c>
      <c r="BJ62" s="257">
        <v>316.06631188085913</v>
      </c>
      <c r="BK62" s="257">
        <v>336.91730768966113</v>
      </c>
      <c r="BL62" s="257">
        <v>321.84629874631935</v>
      </c>
      <c r="BM62" s="257">
        <v>405.69686858285678</v>
      </c>
      <c r="BN62" s="257">
        <v>477.06963971918361</v>
      </c>
      <c r="BO62" s="257">
        <v>493.91717608606587</v>
      </c>
      <c r="BP62" s="257">
        <v>538.15545052564948</v>
      </c>
      <c r="BQ62" s="257">
        <v>0</v>
      </c>
      <c r="BR62" s="257">
        <v>0</v>
      </c>
      <c r="BS62" s="257">
        <v>0</v>
      </c>
      <c r="BT62" s="257">
        <v>0</v>
      </c>
      <c r="BU62" s="257">
        <v>0</v>
      </c>
      <c r="BV62" s="257">
        <v>0</v>
      </c>
      <c r="BW62" s="257">
        <v>0</v>
      </c>
    </row>
    <row r="63" spans="1:75" s="132" customFormat="1" ht="26.1" customHeight="1" x14ac:dyDescent="0.2">
      <c r="A63" s="266"/>
      <c r="B63" s="43" t="s">
        <v>432</v>
      </c>
      <c r="C63" s="265"/>
      <c r="D63" s="257">
        <v>0</v>
      </c>
      <c r="E63" s="257">
        <v>0</v>
      </c>
      <c r="F63" s="257">
        <v>0</v>
      </c>
      <c r="G63" s="257">
        <v>0</v>
      </c>
      <c r="H63" s="257">
        <v>0</v>
      </c>
      <c r="I63" s="257">
        <v>0</v>
      </c>
      <c r="J63" s="257">
        <v>0</v>
      </c>
      <c r="K63" s="257">
        <v>0</v>
      </c>
      <c r="L63" s="257">
        <v>0</v>
      </c>
      <c r="M63" s="257">
        <v>0</v>
      </c>
      <c r="N63" s="257">
        <v>0</v>
      </c>
      <c r="O63" s="257">
        <v>0</v>
      </c>
      <c r="P63" s="257">
        <v>0</v>
      </c>
      <c r="Q63" s="257">
        <v>0</v>
      </c>
      <c r="R63" s="257">
        <v>0</v>
      </c>
      <c r="S63" s="257">
        <v>0</v>
      </c>
      <c r="T63" s="257">
        <v>0</v>
      </c>
      <c r="U63" s="257">
        <v>0</v>
      </c>
      <c r="V63" s="257">
        <v>0</v>
      </c>
      <c r="W63" s="257">
        <v>0</v>
      </c>
      <c r="X63" s="257">
        <v>0</v>
      </c>
      <c r="Y63" s="257">
        <v>0</v>
      </c>
      <c r="Z63" s="257">
        <v>0</v>
      </c>
      <c r="AA63" s="257">
        <v>0</v>
      </c>
      <c r="AB63" s="257">
        <v>0</v>
      </c>
      <c r="AC63" s="257">
        <v>0</v>
      </c>
      <c r="AD63" s="257">
        <v>0</v>
      </c>
      <c r="AE63" s="257">
        <v>0</v>
      </c>
      <c r="AF63" s="257">
        <v>0</v>
      </c>
      <c r="AG63" s="257">
        <v>0</v>
      </c>
      <c r="AH63" s="257">
        <v>911.94142894047366</v>
      </c>
      <c r="AI63" s="257">
        <v>903.96697355302683</v>
      </c>
      <c r="AJ63" s="257">
        <v>1027.3016275722023</v>
      </c>
      <c r="AK63" s="257">
        <v>1385.462446253867</v>
      </c>
      <c r="AL63" s="257">
        <v>1573.4141360953968</v>
      </c>
      <c r="AM63" s="257">
        <v>1688.2829596350191</v>
      </c>
      <c r="AN63" s="257">
        <v>1772.4834510496412</v>
      </c>
      <c r="AO63" s="257">
        <v>1822.1157841237809</v>
      </c>
      <c r="AP63" s="257">
        <v>1942.5332531434942</v>
      </c>
      <c r="AQ63" s="257">
        <v>1914.8939225827885</v>
      </c>
      <c r="AR63" s="257">
        <v>1258.9815974493138</v>
      </c>
      <c r="AS63" s="257">
        <v>1474.0794739731559</v>
      </c>
      <c r="AT63" s="257">
        <v>1713.4021316614417</v>
      </c>
      <c r="AU63" s="257">
        <v>1236.2579501091777</v>
      </c>
      <c r="AV63" s="257">
        <v>1590.8649642690073</v>
      </c>
      <c r="AW63" s="257">
        <v>1600.946222446152</v>
      </c>
      <c r="AX63" s="257">
        <v>1749.490428723215</v>
      </c>
      <c r="AY63" s="257">
        <v>1843.4678823890167</v>
      </c>
      <c r="AZ63" s="257">
        <v>1884.3218268654985</v>
      </c>
      <c r="BA63" s="257">
        <v>1908.8879817043173</v>
      </c>
      <c r="BB63" s="257">
        <v>1896.98124545309</v>
      </c>
      <c r="BC63" s="257">
        <v>1904.9422497052806</v>
      </c>
      <c r="BD63" s="257">
        <v>1859.4176151315248</v>
      </c>
      <c r="BE63" s="257">
        <v>1819.6928368516981</v>
      </c>
      <c r="BF63" s="257">
        <v>1861.5543300955983</v>
      </c>
      <c r="BG63" s="257">
        <v>2098.1389473590625</v>
      </c>
      <c r="BH63" s="257">
        <v>2178.7568504057399</v>
      </c>
      <c r="BI63" s="257">
        <v>2367.6627579818205</v>
      </c>
      <c r="BJ63" s="257">
        <v>2312.6308521912229</v>
      </c>
      <c r="BK63" s="257">
        <v>2296.8100184760347</v>
      </c>
      <c r="BL63" s="257">
        <v>2344.1513674031999</v>
      </c>
      <c r="BM63" s="257">
        <v>2711.187618834555</v>
      </c>
      <c r="BN63" s="257">
        <v>2846.2207043668873</v>
      </c>
      <c r="BO63" s="257">
        <v>2837.8218911230583</v>
      </c>
      <c r="BP63" s="257">
        <v>2878.5305002035875</v>
      </c>
      <c r="BQ63" s="257">
        <v>0</v>
      </c>
      <c r="BR63" s="257">
        <v>0</v>
      </c>
      <c r="BS63" s="257">
        <v>0</v>
      </c>
      <c r="BT63" s="257">
        <v>0</v>
      </c>
      <c r="BU63" s="257">
        <v>0</v>
      </c>
      <c r="BV63" s="257">
        <v>0</v>
      </c>
      <c r="BW63" s="257">
        <v>0</v>
      </c>
    </row>
    <row r="64" spans="1:75" s="132" customFormat="1" ht="26.1" customHeight="1" x14ac:dyDescent="0.2">
      <c r="A64" s="59"/>
      <c r="B64" s="268" t="s">
        <v>433</v>
      </c>
      <c r="C64" s="265"/>
      <c r="D64" s="257" t="s">
        <v>123</v>
      </c>
      <c r="E64" s="257" t="s">
        <v>123</v>
      </c>
      <c r="F64" s="257" t="s">
        <v>123</v>
      </c>
      <c r="G64" s="257" t="s">
        <v>123</v>
      </c>
      <c r="H64" s="257" t="s">
        <v>123</v>
      </c>
      <c r="I64" s="257" t="s">
        <v>123</v>
      </c>
      <c r="J64" s="257" t="s">
        <v>123</v>
      </c>
      <c r="K64" s="257" t="s">
        <v>123</v>
      </c>
      <c r="L64" s="257" t="s">
        <v>123</v>
      </c>
      <c r="M64" s="257" t="s">
        <v>123</v>
      </c>
      <c r="N64" s="257" t="s">
        <v>123</v>
      </c>
      <c r="O64" s="257" t="s">
        <v>123</v>
      </c>
      <c r="P64" s="257" t="s">
        <v>123</v>
      </c>
      <c r="Q64" s="257" t="s">
        <v>123</v>
      </c>
      <c r="R64" s="257" t="s">
        <v>123</v>
      </c>
      <c r="S64" s="257" t="s">
        <v>123</v>
      </c>
      <c r="T64" s="257" t="s">
        <v>123</v>
      </c>
      <c r="U64" s="257" t="s">
        <v>123</v>
      </c>
      <c r="V64" s="257" t="s">
        <v>123</v>
      </c>
      <c r="W64" s="257" t="s">
        <v>123</v>
      </c>
      <c r="X64" s="257" t="s">
        <v>123</v>
      </c>
      <c r="Y64" s="257" t="s">
        <v>123</v>
      </c>
      <c r="Z64" s="257" t="s">
        <v>123</v>
      </c>
      <c r="AA64" s="257" t="s">
        <v>123</v>
      </c>
      <c r="AB64" s="257" t="s">
        <v>123</v>
      </c>
      <c r="AC64" s="257" t="s">
        <v>123</v>
      </c>
      <c r="AD64" s="257" t="s">
        <v>123</v>
      </c>
      <c r="AE64" s="257" t="s">
        <v>123</v>
      </c>
      <c r="AF64" s="257" t="s">
        <v>123</v>
      </c>
      <c r="AG64" s="257" t="s">
        <v>123</v>
      </c>
      <c r="AH64" s="257" t="s">
        <v>123</v>
      </c>
      <c r="AI64" s="257" t="s">
        <v>123</v>
      </c>
      <c r="AJ64" s="257" t="s">
        <v>123</v>
      </c>
      <c r="AK64" s="257" t="s">
        <v>123</v>
      </c>
      <c r="AL64" s="257" t="s">
        <v>123</v>
      </c>
      <c r="AM64" s="257" t="s">
        <v>123</v>
      </c>
      <c r="AN64" s="257" t="s">
        <v>123</v>
      </c>
      <c r="AO64" s="257" t="s">
        <v>123</v>
      </c>
      <c r="AP64" s="257" t="s">
        <v>123</v>
      </c>
      <c r="AQ64" s="257" t="s">
        <v>123</v>
      </c>
      <c r="AR64" s="257" t="s">
        <v>123</v>
      </c>
      <c r="AS64" s="257" t="s">
        <v>123</v>
      </c>
      <c r="AT64" s="257" t="s">
        <v>123</v>
      </c>
      <c r="AU64" s="257" t="s">
        <v>123</v>
      </c>
      <c r="AV64" s="257" t="s">
        <v>123</v>
      </c>
      <c r="AW64" s="257" t="s">
        <v>123</v>
      </c>
      <c r="AX64" s="257" t="s">
        <v>123</v>
      </c>
      <c r="AY64" s="257" t="s">
        <v>123</v>
      </c>
      <c r="AZ64" s="257" t="s">
        <v>123</v>
      </c>
      <c r="BA64" s="257" t="s">
        <v>123</v>
      </c>
      <c r="BB64" s="257" t="s">
        <v>123</v>
      </c>
      <c r="BC64" s="257" t="s">
        <v>123</v>
      </c>
      <c r="BD64" s="257" t="s">
        <v>123</v>
      </c>
      <c r="BE64" s="257" t="s">
        <v>123</v>
      </c>
      <c r="BF64" s="257" t="s">
        <v>123</v>
      </c>
      <c r="BG64" s="257" t="s">
        <v>123</v>
      </c>
      <c r="BH64" s="257" t="s">
        <v>123</v>
      </c>
      <c r="BI64" s="257" t="s">
        <v>123</v>
      </c>
      <c r="BJ64" s="257" t="s">
        <v>123</v>
      </c>
      <c r="BK64" s="257" t="s">
        <v>123</v>
      </c>
      <c r="BL64" s="257" t="s">
        <v>123</v>
      </c>
      <c r="BM64" s="257" t="s">
        <v>123</v>
      </c>
      <c r="BN64" s="257" t="s">
        <v>123</v>
      </c>
      <c r="BO64" s="257" t="s">
        <v>123</v>
      </c>
      <c r="BP64" s="257" t="s">
        <v>123</v>
      </c>
      <c r="BQ64" s="257" t="s">
        <v>123</v>
      </c>
      <c r="BR64" s="257" t="s">
        <v>123</v>
      </c>
      <c r="BS64" s="257" t="s">
        <v>123</v>
      </c>
      <c r="BT64" s="257" t="s">
        <v>123</v>
      </c>
      <c r="BU64" s="257" t="s">
        <v>123</v>
      </c>
      <c r="BV64" s="257" t="s">
        <v>123</v>
      </c>
      <c r="BW64" s="257" t="s">
        <v>123</v>
      </c>
    </row>
    <row r="65" spans="1:75" s="132" customFormat="1" x14ac:dyDescent="0.2">
      <c r="A65" s="266"/>
      <c r="B65" s="43" t="s">
        <v>434</v>
      </c>
      <c r="C65" s="265"/>
      <c r="D65" s="257">
        <v>0</v>
      </c>
      <c r="E65" s="257">
        <v>0</v>
      </c>
      <c r="F65" s="257">
        <v>0</v>
      </c>
      <c r="G65" s="257">
        <v>0</v>
      </c>
      <c r="H65" s="257">
        <v>0</v>
      </c>
      <c r="I65" s="257">
        <v>0</v>
      </c>
      <c r="J65" s="257">
        <v>0</v>
      </c>
      <c r="K65" s="257">
        <v>0</v>
      </c>
      <c r="L65" s="257">
        <v>0</v>
      </c>
      <c r="M65" s="257">
        <v>0</v>
      </c>
      <c r="N65" s="257">
        <v>0</v>
      </c>
      <c r="O65" s="257">
        <v>0</v>
      </c>
      <c r="P65" s="257">
        <v>0</v>
      </c>
      <c r="Q65" s="257">
        <v>0</v>
      </c>
      <c r="R65" s="257">
        <v>0</v>
      </c>
      <c r="S65" s="257">
        <v>0</v>
      </c>
      <c r="T65" s="257">
        <v>0</v>
      </c>
      <c r="U65" s="257">
        <v>0</v>
      </c>
      <c r="V65" s="257">
        <v>0</v>
      </c>
      <c r="W65" s="257">
        <v>0</v>
      </c>
      <c r="X65" s="257">
        <v>0</v>
      </c>
      <c r="Y65" s="257">
        <v>0</v>
      </c>
      <c r="Z65" s="257">
        <v>0</v>
      </c>
      <c r="AA65" s="257">
        <v>0</v>
      </c>
      <c r="AB65" s="257">
        <v>0</v>
      </c>
      <c r="AC65" s="257">
        <v>0</v>
      </c>
      <c r="AD65" s="257">
        <v>0</v>
      </c>
      <c r="AE65" s="257">
        <v>0</v>
      </c>
      <c r="AF65" s="257">
        <v>0</v>
      </c>
      <c r="AG65" s="257">
        <v>0</v>
      </c>
      <c r="AH65" s="257">
        <v>0</v>
      </c>
      <c r="AI65" s="257">
        <v>0</v>
      </c>
      <c r="AJ65" s="257">
        <v>0</v>
      </c>
      <c r="AK65" s="257">
        <v>0</v>
      </c>
      <c r="AL65" s="257">
        <v>0</v>
      </c>
      <c r="AM65" s="257">
        <v>0</v>
      </c>
      <c r="AN65" s="257">
        <v>0</v>
      </c>
      <c r="AO65" s="257">
        <v>0</v>
      </c>
      <c r="AP65" s="257">
        <v>0</v>
      </c>
      <c r="AQ65" s="257">
        <v>0</v>
      </c>
      <c r="AR65" s="257">
        <v>0</v>
      </c>
      <c r="AS65" s="257">
        <v>0</v>
      </c>
      <c r="AT65" s="257">
        <v>0</v>
      </c>
      <c r="AU65" s="257">
        <v>0</v>
      </c>
      <c r="AV65" s="257">
        <v>0</v>
      </c>
      <c r="AW65" s="257">
        <v>3110.58407859932</v>
      </c>
      <c r="AX65" s="257">
        <v>3291.8350867678128</v>
      </c>
      <c r="AY65" s="257">
        <v>3370.2408327519061</v>
      </c>
      <c r="AZ65" s="257">
        <v>3413.4951969548565</v>
      </c>
      <c r="BA65" s="257">
        <v>3475.8216035517289</v>
      </c>
      <c r="BB65" s="257">
        <v>3503.9758406161877</v>
      </c>
      <c r="BC65" s="257">
        <v>3550.5243718240558</v>
      </c>
      <c r="BD65" s="257">
        <v>3558.7719127943374</v>
      </c>
      <c r="BE65" s="257">
        <v>3657.180669729034</v>
      </c>
      <c r="BF65" s="257">
        <v>3759.928844129131</v>
      </c>
      <c r="BG65" s="257">
        <v>4194.8517729026134</v>
      </c>
      <c r="BH65" s="257">
        <v>4483.6536863006804</v>
      </c>
      <c r="BI65" s="257">
        <v>4628.0302269503545</v>
      </c>
      <c r="BJ65" s="257">
        <v>4705.2070297444316</v>
      </c>
      <c r="BK65" s="257">
        <v>4670.8034881470676</v>
      </c>
      <c r="BL65" s="257">
        <v>4791.5082504231104</v>
      </c>
      <c r="BM65" s="257">
        <v>5181.7079557875813</v>
      </c>
      <c r="BN65" s="257">
        <v>5285.9226767774708</v>
      </c>
      <c r="BO65" s="257">
        <v>5186.2467039428466</v>
      </c>
      <c r="BP65" s="257">
        <v>5094.5390924289641</v>
      </c>
      <c r="BQ65" s="257">
        <v>1.9054264000000001</v>
      </c>
      <c r="BR65" s="257">
        <v>0</v>
      </c>
      <c r="BS65" s="257">
        <v>0</v>
      </c>
      <c r="BT65" s="257">
        <v>0</v>
      </c>
      <c r="BU65" s="257">
        <v>0</v>
      </c>
      <c r="BV65" s="257">
        <v>0</v>
      </c>
      <c r="BW65" s="257">
        <v>0</v>
      </c>
    </row>
    <row r="66" spans="1:75" s="132" customFormat="1" x14ac:dyDescent="0.2">
      <c r="A66" s="266"/>
      <c r="B66" s="48" t="s">
        <v>435</v>
      </c>
      <c r="C66" s="265"/>
      <c r="D66" s="257">
        <v>0</v>
      </c>
      <c r="E66" s="257">
        <v>0</v>
      </c>
      <c r="F66" s="257">
        <v>0</v>
      </c>
      <c r="G66" s="257">
        <v>0</v>
      </c>
      <c r="H66" s="257">
        <v>0</v>
      </c>
      <c r="I66" s="257">
        <v>0</v>
      </c>
      <c r="J66" s="257">
        <v>0</v>
      </c>
      <c r="K66" s="257">
        <v>0</v>
      </c>
      <c r="L66" s="257">
        <v>0</v>
      </c>
      <c r="M66" s="257">
        <v>0</v>
      </c>
      <c r="N66" s="257">
        <v>0</v>
      </c>
      <c r="O66" s="257">
        <v>0</v>
      </c>
      <c r="P66" s="257">
        <v>0</v>
      </c>
      <c r="Q66" s="257">
        <v>0</v>
      </c>
      <c r="R66" s="257">
        <v>0</v>
      </c>
      <c r="S66" s="257">
        <v>0</v>
      </c>
      <c r="T66" s="257">
        <v>0</v>
      </c>
      <c r="U66" s="257">
        <v>0</v>
      </c>
      <c r="V66" s="257">
        <v>0</v>
      </c>
      <c r="W66" s="257">
        <v>0</v>
      </c>
      <c r="X66" s="257">
        <v>0</v>
      </c>
      <c r="Y66" s="257">
        <v>0</v>
      </c>
      <c r="Z66" s="257">
        <v>0</v>
      </c>
      <c r="AA66" s="257">
        <v>0</v>
      </c>
      <c r="AB66" s="257">
        <v>0</v>
      </c>
      <c r="AC66" s="257">
        <v>0</v>
      </c>
      <c r="AD66" s="257">
        <v>0</v>
      </c>
      <c r="AE66" s="257">
        <v>0</v>
      </c>
      <c r="AF66" s="257">
        <v>0</v>
      </c>
      <c r="AG66" s="257">
        <v>0</v>
      </c>
      <c r="AH66" s="257">
        <v>0</v>
      </c>
      <c r="AI66" s="257">
        <v>0</v>
      </c>
      <c r="AJ66" s="257">
        <v>0</v>
      </c>
      <c r="AK66" s="257">
        <v>0</v>
      </c>
      <c r="AL66" s="257">
        <v>0</v>
      </c>
      <c r="AM66" s="257">
        <v>0</v>
      </c>
      <c r="AN66" s="257">
        <v>0</v>
      </c>
      <c r="AO66" s="257">
        <v>0</v>
      </c>
      <c r="AP66" s="257">
        <v>0</v>
      </c>
      <c r="AQ66" s="257">
        <v>0</v>
      </c>
      <c r="AR66" s="257">
        <v>0</v>
      </c>
      <c r="AS66" s="257">
        <v>0</v>
      </c>
      <c r="AT66" s="257">
        <v>0</v>
      </c>
      <c r="AU66" s="257">
        <v>0</v>
      </c>
      <c r="AV66" s="257">
        <v>0</v>
      </c>
      <c r="AW66" s="257">
        <v>2721.681578842371</v>
      </c>
      <c r="AX66" s="257">
        <v>2866.2742821567617</v>
      </c>
      <c r="AY66" s="257">
        <v>2929.1445064811915</v>
      </c>
      <c r="AZ66" s="257">
        <v>2921.0641185261693</v>
      </c>
      <c r="BA66" s="257">
        <v>2922.7722385029142</v>
      </c>
      <c r="BB66" s="257">
        <v>2923.8481319247444</v>
      </c>
      <c r="BC66" s="257">
        <v>2964.0322081106424</v>
      </c>
      <c r="BD66" s="257">
        <v>2965.9531003775783</v>
      </c>
      <c r="BE66" s="257">
        <v>3058.6630803998369</v>
      </c>
      <c r="BF66" s="257">
        <v>3159.4638187671535</v>
      </c>
      <c r="BG66" s="257">
        <v>3567.6730598176555</v>
      </c>
      <c r="BH66" s="257">
        <v>3830.7161503773209</v>
      </c>
      <c r="BI66" s="257">
        <v>3960.6368240128122</v>
      </c>
      <c r="BJ66" s="257">
        <v>4040.9546961116062</v>
      </c>
      <c r="BK66" s="257">
        <v>4026.5808213804726</v>
      </c>
      <c r="BL66" s="257">
        <v>4154.7241156915552</v>
      </c>
      <c r="BM66" s="257">
        <v>4516.8738984600141</v>
      </c>
      <c r="BN66" s="257">
        <v>4614.7707425475855</v>
      </c>
      <c r="BO66" s="257">
        <v>4522.3975086750888</v>
      </c>
      <c r="BP66" s="257">
        <v>4440.4153895019854</v>
      </c>
      <c r="BQ66" s="257">
        <v>2.1386400000000001</v>
      </c>
      <c r="BR66" s="257">
        <v>0</v>
      </c>
      <c r="BS66" s="257">
        <v>0</v>
      </c>
      <c r="BT66" s="257">
        <v>0</v>
      </c>
      <c r="BU66" s="257">
        <v>0</v>
      </c>
      <c r="BV66" s="257">
        <v>0</v>
      </c>
      <c r="BW66" s="257">
        <v>0</v>
      </c>
    </row>
    <row r="67" spans="1:75" s="132" customFormat="1" x14ac:dyDescent="0.2">
      <c r="A67" s="266"/>
      <c r="B67" s="48" t="s">
        <v>436</v>
      </c>
      <c r="C67" s="265"/>
      <c r="D67" s="257">
        <v>0</v>
      </c>
      <c r="E67" s="257">
        <v>0</v>
      </c>
      <c r="F67" s="257">
        <v>0</v>
      </c>
      <c r="G67" s="257">
        <v>0</v>
      </c>
      <c r="H67" s="257">
        <v>0</v>
      </c>
      <c r="I67" s="257">
        <v>0</v>
      </c>
      <c r="J67" s="257">
        <v>0</v>
      </c>
      <c r="K67" s="257">
        <v>0</v>
      </c>
      <c r="L67" s="257">
        <v>0</v>
      </c>
      <c r="M67" s="257">
        <v>0</v>
      </c>
      <c r="N67" s="257">
        <v>0</v>
      </c>
      <c r="O67" s="257">
        <v>0</v>
      </c>
      <c r="P67" s="257">
        <v>0</v>
      </c>
      <c r="Q67" s="257">
        <v>0</v>
      </c>
      <c r="R67" s="257">
        <v>0</v>
      </c>
      <c r="S67" s="257">
        <v>0</v>
      </c>
      <c r="T67" s="257">
        <v>0</v>
      </c>
      <c r="U67" s="257">
        <v>0</v>
      </c>
      <c r="V67" s="257">
        <v>0</v>
      </c>
      <c r="W67" s="257">
        <v>0</v>
      </c>
      <c r="X67" s="257">
        <v>0</v>
      </c>
      <c r="Y67" s="257">
        <v>0</v>
      </c>
      <c r="Z67" s="257">
        <v>0</v>
      </c>
      <c r="AA67" s="257">
        <v>0</v>
      </c>
      <c r="AB67" s="257">
        <v>0</v>
      </c>
      <c r="AC67" s="257">
        <v>0</v>
      </c>
      <c r="AD67" s="257">
        <v>0</v>
      </c>
      <c r="AE67" s="257">
        <v>0</v>
      </c>
      <c r="AF67" s="257">
        <v>0</v>
      </c>
      <c r="AG67" s="257">
        <v>0</v>
      </c>
      <c r="AH67" s="257">
        <v>0</v>
      </c>
      <c r="AI67" s="257">
        <v>0</v>
      </c>
      <c r="AJ67" s="257">
        <v>0</v>
      </c>
      <c r="AK67" s="257">
        <v>0</v>
      </c>
      <c r="AL67" s="257">
        <v>0</v>
      </c>
      <c r="AM67" s="257">
        <v>0</v>
      </c>
      <c r="AN67" s="257">
        <v>0</v>
      </c>
      <c r="AO67" s="257">
        <v>0</v>
      </c>
      <c r="AP67" s="257">
        <v>0</v>
      </c>
      <c r="AQ67" s="257">
        <v>0</v>
      </c>
      <c r="AR67" s="257">
        <v>0</v>
      </c>
      <c r="AS67" s="257">
        <v>0</v>
      </c>
      <c r="AT67" s="257">
        <v>0</v>
      </c>
      <c r="AU67" s="257">
        <v>0</v>
      </c>
      <c r="AV67" s="257">
        <v>0</v>
      </c>
      <c r="AW67" s="257">
        <v>92.309136524621181</v>
      </c>
      <c r="AX67" s="257">
        <v>102.14163105363896</v>
      </c>
      <c r="AY67" s="257">
        <v>112.41590137292849</v>
      </c>
      <c r="AZ67" s="257">
        <v>129.05317081350819</v>
      </c>
      <c r="BA67" s="257">
        <v>136.52408147086069</v>
      </c>
      <c r="BB67" s="257">
        <v>147.61379306424234</v>
      </c>
      <c r="BC67" s="257">
        <v>152.95774522521523</v>
      </c>
      <c r="BD67" s="257">
        <v>164.3891031524079</v>
      </c>
      <c r="BE67" s="257">
        <v>168.47108614458958</v>
      </c>
      <c r="BF67" s="257">
        <v>173.79854738910097</v>
      </c>
      <c r="BG67" s="257">
        <v>188.69662519036797</v>
      </c>
      <c r="BH67" s="257">
        <v>202.25989721754635</v>
      </c>
      <c r="BI67" s="257">
        <v>216.40186373827498</v>
      </c>
      <c r="BJ67" s="257">
        <v>219.39469161922634</v>
      </c>
      <c r="BK67" s="257">
        <v>219.12231647273217</v>
      </c>
      <c r="BL67" s="257">
        <v>225.85937942311111</v>
      </c>
      <c r="BM67" s="257">
        <v>246.03288203279928</v>
      </c>
      <c r="BN67" s="257">
        <v>255.30138352817181</v>
      </c>
      <c r="BO67" s="257">
        <v>259.46226633754407</v>
      </c>
      <c r="BP67" s="257">
        <v>260.55486452551173</v>
      </c>
      <c r="BQ67" s="257">
        <v>-0.22710320000000001</v>
      </c>
      <c r="BR67" s="257">
        <v>0</v>
      </c>
      <c r="BS67" s="257">
        <v>0</v>
      </c>
      <c r="BT67" s="257">
        <v>0</v>
      </c>
      <c r="BU67" s="257">
        <v>0</v>
      </c>
      <c r="BV67" s="257">
        <v>0</v>
      </c>
      <c r="BW67" s="257">
        <v>0</v>
      </c>
    </row>
    <row r="68" spans="1:75" s="132" customFormat="1" x14ac:dyDescent="0.2">
      <c r="A68" s="266"/>
      <c r="B68" s="48" t="s">
        <v>437</v>
      </c>
      <c r="C68" s="265"/>
      <c r="D68" s="257">
        <v>0</v>
      </c>
      <c r="E68" s="257">
        <v>0</v>
      </c>
      <c r="F68" s="257">
        <v>0</v>
      </c>
      <c r="G68" s="257">
        <v>0</v>
      </c>
      <c r="H68" s="257">
        <v>0</v>
      </c>
      <c r="I68" s="257">
        <v>0</v>
      </c>
      <c r="J68" s="257">
        <v>0</v>
      </c>
      <c r="K68" s="257">
        <v>0</v>
      </c>
      <c r="L68" s="257">
        <v>0</v>
      </c>
      <c r="M68" s="257">
        <v>0</v>
      </c>
      <c r="N68" s="257">
        <v>0</v>
      </c>
      <c r="O68" s="257">
        <v>0</v>
      </c>
      <c r="P68" s="257">
        <v>0</v>
      </c>
      <c r="Q68" s="257">
        <v>0</v>
      </c>
      <c r="R68" s="257">
        <v>0</v>
      </c>
      <c r="S68" s="257">
        <v>0</v>
      </c>
      <c r="T68" s="257">
        <v>0</v>
      </c>
      <c r="U68" s="257">
        <v>0</v>
      </c>
      <c r="V68" s="257">
        <v>0</v>
      </c>
      <c r="W68" s="257">
        <v>0</v>
      </c>
      <c r="X68" s="257">
        <v>0</v>
      </c>
      <c r="Y68" s="257">
        <v>0</v>
      </c>
      <c r="Z68" s="257">
        <v>0</v>
      </c>
      <c r="AA68" s="257">
        <v>0</v>
      </c>
      <c r="AB68" s="257">
        <v>0</v>
      </c>
      <c r="AC68" s="257">
        <v>0</v>
      </c>
      <c r="AD68" s="257">
        <v>0</v>
      </c>
      <c r="AE68" s="257">
        <v>0</v>
      </c>
      <c r="AF68" s="257">
        <v>0</v>
      </c>
      <c r="AG68" s="257">
        <v>0</v>
      </c>
      <c r="AH68" s="257">
        <v>0</v>
      </c>
      <c r="AI68" s="257">
        <v>0</v>
      </c>
      <c r="AJ68" s="257">
        <v>0</v>
      </c>
      <c r="AK68" s="257">
        <v>0</v>
      </c>
      <c r="AL68" s="257">
        <v>0</v>
      </c>
      <c r="AM68" s="257">
        <v>0</v>
      </c>
      <c r="AN68" s="257">
        <v>0</v>
      </c>
      <c r="AO68" s="257">
        <v>0</v>
      </c>
      <c r="AP68" s="257">
        <v>0</v>
      </c>
      <c r="AQ68" s="257">
        <v>0</v>
      </c>
      <c r="AR68" s="257">
        <v>0</v>
      </c>
      <c r="AS68" s="257">
        <v>0</v>
      </c>
      <c r="AT68" s="257">
        <v>0</v>
      </c>
      <c r="AU68" s="257">
        <v>0</v>
      </c>
      <c r="AV68" s="257">
        <v>0</v>
      </c>
      <c r="AW68" s="257">
        <v>296.59336323232804</v>
      </c>
      <c r="AX68" s="257">
        <v>323.41917355741253</v>
      </c>
      <c r="AY68" s="257">
        <v>328.68042489778634</v>
      </c>
      <c r="AZ68" s="257">
        <v>363.37790761517931</v>
      </c>
      <c r="BA68" s="257">
        <v>416.52528357795421</v>
      </c>
      <c r="BB68" s="257">
        <v>432.51391562720096</v>
      </c>
      <c r="BC68" s="257">
        <v>433.53441848819796</v>
      </c>
      <c r="BD68" s="257">
        <v>428.42970926435146</v>
      </c>
      <c r="BE68" s="257">
        <v>430.0465031846079</v>
      </c>
      <c r="BF68" s="257">
        <v>426.66647797287612</v>
      </c>
      <c r="BG68" s="257">
        <v>438.48208789458903</v>
      </c>
      <c r="BH68" s="257">
        <v>450.6776387058124</v>
      </c>
      <c r="BI68" s="257">
        <v>450.99153919926783</v>
      </c>
      <c r="BJ68" s="257">
        <v>444.85764201359905</v>
      </c>
      <c r="BK68" s="257">
        <v>425.10035029386296</v>
      </c>
      <c r="BL68" s="257">
        <v>410.92475530844439</v>
      </c>
      <c r="BM68" s="257">
        <v>418.80117529476752</v>
      </c>
      <c r="BN68" s="257">
        <v>415.8505507017137</v>
      </c>
      <c r="BO68" s="257">
        <v>404.3869289302134</v>
      </c>
      <c r="BP68" s="257">
        <v>393.56883840146651</v>
      </c>
      <c r="BQ68" s="257">
        <v>-6.1104000000000002E-3</v>
      </c>
      <c r="BR68" s="257">
        <v>0</v>
      </c>
      <c r="BS68" s="257">
        <v>0</v>
      </c>
      <c r="BT68" s="257">
        <v>0</v>
      </c>
      <c r="BU68" s="257">
        <v>0</v>
      </c>
      <c r="BV68" s="257">
        <v>0</v>
      </c>
      <c r="BW68" s="257">
        <v>0</v>
      </c>
    </row>
    <row r="69" spans="1:75" s="132" customFormat="1" ht="26.1" customHeight="1" x14ac:dyDescent="0.2">
      <c r="A69" s="266"/>
      <c r="B69" s="43" t="s">
        <v>438</v>
      </c>
      <c r="C69" s="265"/>
      <c r="D69" s="257">
        <v>0</v>
      </c>
      <c r="E69" s="257">
        <v>0</v>
      </c>
      <c r="F69" s="257">
        <v>0</v>
      </c>
      <c r="G69" s="257">
        <v>0</v>
      </c>
      <c r="H69" s="257">
        <v>0</v>
      </c>
      <c r="I69" s="257">
        <v>0</v>
      </c>
      <c r="J69" s="257">
        <v>0</v>
      </c>
      <c r="K69" s="257">
        <v>0</v>
      </c>
      <c r="L69" s="257">
        <v>0</v>
      </c>
      <c r="M69" s="257">
        <v>0</v>
      </c>
      <c r="N69" s="257">
        <v>0</v>
      </c>
      <c r="O69" s="257">
        <v>0</v>
      </c>
      <c r="P69" s="257">
        <v>0</v>
      </c>
      <c r="Q69" s="257">
        <v>0</v>
      </c>
      <c r="R69" s="257">
        <v>0</v>
      </c>
      <c r="S69" s="257">
        <v>0</v>
      </c>
      <c r="T69" s="257">
        <v>0</v>
      </c>
      <c r="U69" s="257">
        <v>0</v>
      </c>
      <c r="V69" s="257">
        <v>0</v>
      </c>
      <c r="W69" s="257">
        <v>0</v>
      </c>
      <c r="X69" s="257">
        <v>0</v>
      </c>
      <c r="Y69" s="257">
        <v>0</v>
      </c>
      <c r="Z69" s="257">
        <v>0</v>
      </c>
      <c r="AA69" s="257">
        <v>0</v>
      </c>
      <c r="AB69" s="257">
        <v>0</v>
      </c>
      <c r="AC69" s="257">
        <v>0</v>
      </c>
      <c r="AD69" s="257">
        <v>0</v>
      </c>
      <c r="AE69" s="257">
        <v>0</v>
      </c>
      <c r="AF69" s="257">
        <v>0</v>
      </c>
      <c r="AG69" s="257">
        <v>0</v>
      </c>
      <c r="AH69" s="257">
        <v>0</v>
      </c>
      <c r="AI69" s="257">
        <v>0</v>
      </c>
      <c r="AJ69" s="257">
        <v>0</v>
      </c>
      <c r="AK69" s="257">
        <v>0</v>
      </c>
      <c r="AL69" s="257">
        <v>0</v>
      </c>
      <c r="AM69" s="257">
        <v>0</v>
      </c>
      <c r="AN69" s="257">
        <v>0</v>
      </c>
      <c r="AO69" s="257">
        <v>0</v>
      </c>
      <c r="AP69" s="257">
        <v>0</v>
      </c>
      <c r="AQ69" s="257">
        <v>0</v>
      </c>
      <c r="AR69" s="257">
        <v>0</v>
      </c>
      <c r="AS69" s="257">
        <v>397.7898708735471</v>
      </c>
      <c r="AT69" s="257">
        <v>3786.0452601530619</v>
      </c>
      <c r="AU69" s="257">
        <v>2365.5192099516976</v>
      </c>
      <c r="AV69" s="257">
        <v>2780.5962129986615</v>
      </c>
      <c r="AW69" s="257">
        <v>0</v>
      </c>
      <c r="AX69" s="257">
        <v>0</v>
      </c>
      <c r="AY69" s="257">
        <v>0</v>
      </c>
      <c r="AZ69" s="257">
        <v>0</v>
      </c>
      <c r="BA69" s="257">
        <v>0</v>
      </c>
      <c r="BB69" s="257">
        <v>0</v>
      </c>
      <c r="BC69" s="257">
        <v>0</v>
      </c>
      <c r="BD69" s="257">
        <v>0</v>
      </c>
      <c r="BE69" s="257">
        <v>0</v>
      </c>
      <c r="BF69" s="257">
        <v>0</v>
      </c>
      <c r="BG69" s="257">
        <v>0</v>
      </c>
      <c r="BH69" s="257">
        <v>0</v>
      </c>
      <c r="BI69" s="257">
        <v>0</v>
      </c>
      <c r="BJ69" s="257">
        <v>0</v>
      </c>
      <c r="BK69" s="257">
        <v>0</v>
      </c>
      <c r="BL69" s="257">
        <v>0</v>
      </c>
      <c r="BM69" s="257">
        <v>0</v>
      </c>
      <c r="BN69" s="257">
        <v>0</v>
      </c>
      <c r="BO69" s="257">
        <v>0</v>
      </c>
      <c r="BP69" s="257">
        <v>0</v>
      </c>
      <c r="BQ69" s="257">
        <v>0</v>
      </c>
      <c r="BR69" s="257">
        <v>0</v>
      </c>
      <c r="BS69" s="257">
        <v>0</v>
      </c>
      <c r="BT69" s="257">
        <v>0</v>
      </c>
      <c r="BU69" s="257">
        <v>0</v>
      </c>
      <c r="BV69" s="257">
        <v>0</v>
      </c>
      <c r="BW69" s="257">
        <v>0</v>
      </c>
    </row>
    <row r="70" spans="1:75" s="132" customFormat="1" x14ac:dyDescent="0.2">
      <c r="A70" s="266"/>
      <c r="B70" s="48" t="s">
        <v>435</v>
      </c>
      <c r="C70" s="265"/>
      <c r="D70" s="257">
        <v>0</v>
      </c>
      <c r="E70" s="257">
        <v>0</v>
      </c>
      <c r="F70" s="257">
        <v>0</v>
      </c>
      <c r="G70" s="257">
        <v>0</v>
      </c>
      <c r="H70" s="257">
        <v>0</v>
      </c>
      <c r="I70" s="257">
        <v>0</v>
      </c>
      <c r="J70" s="257">
        <v>0</v>
      </c>
      <c r="K70" s="257">
        <v>0</v>
      </c>
      <c r="L70" s="257">
        <v>0</v>
      </c>
      <c r="M70" s="257">
        <v>0</v>
      </c>
      <c r="N70" s="257">
        <v>0</v>
      </c>
      <c r="O70" s="257">
        <v>0</v>
      </c>
      <c r="P70" s="257">
        <v>0</v>
      </c>
      <c r="Q70" s="257">
        <v>0</v>
      </c>
      <c r="R70" s="257">
        <v>0</v>
      </c>
      <c r="S70" s="257">
        <v>0</v>
      </c>
      <c r="T70" s="257">
        <v>0</v>
      </c>
      <c r="U70" s="257">
        <v>0</v>
      </c>
      <c r="V70" s="257">
        <v>0</v>
      </c>
      <c r="W70" s="257">
        <v>0</v>
      </c>
      <c r="X70" s="257">
        <v>0</v>
      </c>
      <c r="Y70" s="257">
        <v>0</v>
      </c>
      <c r="Z70" s="257">
        <v>0</v>
      </c>
      <c r="AA70" s="257">
        <v>0</v>
      </c>
      <c r="AB70" s="257">
        <v>0</v>
      </c>
      <c r="AC70" s="257">
        <v>0</v>
      </c>
      <c r="AD70" s="257">
        <v>0</v>
      </c>
      <c r="AE70" s="257">
        <v>0</v>
      </c>
      <c r="AF70" s="257">
        <v>0</v>
      </c>
      <c r="AG70" s="257">
        <v>0</v>
      </c>
      <c r="AH70" s="257">
        <v>0</v>
      </c>
      <c r="AI70" s="257">
        <v>0</v>
      </c>
      <c r="AJ70" s="257">
        <v>0</v>
      </c>
      <c r="AK70" s="257">
        <v>0</v>
      </c>
      <c r="AL70" s="257">
        <v>0</v>
      </c>
      <c r="AM70" s="257">
        <v>0</v>
      </c>
      <c r="AN70" s="257">
        <v>0</v>
      </c>
      <c r="AO70" s="257">
        <v>0</v>
      </c>
      <c r="AP70" s="257">
        <v>0</v>
      </c>
      <c r="AQ70" s="257">
        <v>0</v>
      </c>
      <c r="AR70" s="257">
        <v>0</v>
      </c>
      <c r="AS70" s="257">
        <v>0</v>
      </c>
      <c r="AT70" s="257">
        <v>0</v>
      </c>
      <c r="AU70" s="257">
        <v>2096.2860896813004</v>
      </c>
      <c r="AV70" s="257">
        <v>2423.7841284130091</v>
      </c>
      <c r="AW70" s="257">
        <v>0</v>
      </c>
      <c r="AX70" s="257">
        <v>0</v>
      </c>
      <c r="AY70" s="257">
        <v>0</v>
      </c>
      <c r="AZ70" s="257">
        <v>0</v>
      </c>
      <c r="BA70" s="257">
        <v>0</v>
      </c>
      <c r="BB70" s="257">
        <v>0</v>
      </c>
      <c r="BC70" s="257">
        <v>0</v>
      </c>
      <c r="BD70" s="257">
        <v>0</v>
      </c>
      <c r="BE70" s="257">
        <v>0</v>
      </c>
      <c r="BF70" s="257">
        <v>0</v>
      </c>
      <c r="BG70" s="257">
        <v>0</v>
      </c>
      <c r="BH70" s="257">
        <v>0</v>
      </c>
      <c r="BI70" s="257">
        <v>0</v>
      </c>
      <c r="BJ70" s="257">
        <v>0</v>
      </c>
      <c r="BK70" s="257">
        <v>0</v>
      </c>
      <c r="BL70" s="257">
        <v>0</v>
      </c>
      <c r="BM70" s="257">
        <v>0</v>
      </c>
      <c r="BN70" s="257">
        <v>0</v>
      </c>
      <c r="BO70" s="257">
        <v>0</v>
      </c>
      <c r="BP70" s="257">
        <v>0</v>
      </c>
      <c r="BQ70" s="257">
        <v>0</v>
      </c>
      <c r="BR70" s="257">
        <v>0</v>
      </c>
      <c r="BS70" s="257">
        <v>0</v>
      </c>
      <c r="BT70" s="257">
        <v>0</v>
      </c>
      <c r="BU70" s="257">
        <v>0</v>
      </c>
      <c r="BV70" s="257">
        <v>0</v>
      </c>
      <c r="BW70" s="257">
        <v>0</v>
      </c>
    </row>
    <row r="71" spans="1:75" s="132" customFormat="1" x14ac:dyDescent="0.2">
      <c r="A71" s="266"/>
      <c r="B71" s="48" t="s">
        <v>436</v>
      </c>
      <c r="C71" s="265"/>
      <c r="D71" s="257">
        <v>0</v>
      </c>
      <c r="E71" s="257">
        <v>0</v>
      </c>
      <c r="F71" s="257">
        <v>0</v>
      </c>
      <c r="G71" s="257">
        <v>0</v>
      </c>
      <c r="H71" s="257">
        <v>0</v>
      </c>
      <c r="I71" s="257">
        <v>0</v>
      </c>
      <c r="J71" s="257">
        <v>0</v>
      </c>
      <c r="K71" s="257">
        <v>0</v>
      </c>
      <c r="L71" s="257">
        <v>0</v>
      </c>
      <c r="M71" s="257">
        <v>0</v>
      </c>
      <c r="N71" s="257">
        <v>0</v>
      </c>
      <c r="O71" s="257">
        <v>0</v>
      </c>
      <c r="P71" s="257">
        <v>0</v>
      </c>
      <c r="Q71" s="257">
        <v>0</v>
      </c>
      <c r="R71" s="257">
        <v>0</v>
      </c>
      <c r="S71" s="257">
        <v>0</v>
      </c>
      <c r="T71" s="257">
        <v>0</v>
      </c>
      <c r="U71" s="257">
        <v>0</v>
      </c>
      <c r="V71" s="257">
        <v>0</v>
      </c>
      <c r="W71" s="257">
        <v>0</v>
      </c>
      <c r="X71" s="257">
        <v>0</v>
      </c>
      <c r="Y71" s="257">
        <v>0</v>
      </c>
      <c r="Z71" s="257">
        <v>0</v>
      </c>
      <c r="AA71" s="257">
        <v>0</v>
      </c>
      <c r="AB71" s="257">
        <v>0</v>
      </c>
      <c r="AC71" s="257">
        <v>0</v>
      </c>
      <c r="AD71" s="257">
        <v>0</v>
      </c>
      <c r="AE71" s="257">
        <v>0</v>
      </c>
      <c r="AF71" s="257">
        <v>0</v>
      </c>
      <c r="AG71" s="257">
        <v>0</v>
      </c>
      <c r="AH71" s="257">
        <v>0</v>
      </c>
      <c r="AI71" s="257">
        <v>0</v>
      </c>
      <c r="AJ71" s="257">
        <v>0</v>
      </c>
      <c r="AK71" s="257">
        <v>0</v>
      </c>
      <c r="AL71" s="257">
        <v>0</v>
      </c>
      <c r="AM71" s="257">
        <v>0</v>
      </c>
      <c r="AN71" s="257">
        <v>0</v>
      </c>
      <c r="AO71" s="257">
        <v>0</v>
      </c>
      <c r="AP71" s="257">
        <v>0</v>
      </c>
      <c r="AQ71" s="257">
        <v>0</v>
      </c>
      <c r="AR71" s="257">
        <v>0</v>
      </c>
      <c r="AS71" s="257">
        <v>0</v>
      </c>
      <c r="AT71" s="257">
        <v>0</v>
      </c>
      <c r="AU71" s="257">
        <v>49.540348785039299</v>
      </c>
      <c r="AV71" s="257">
        <v>74.584893163896325</v>
      </c>
      <c r="AW71" s="257">
        <v>0</v>
      </c>
      <c r="AX71" s="257">
        <v>0</v>
      </c>
      <c r="AY71" s="257">
        <v>0</v>
      </c>
      <c r="AZ71" s="257">
        <v>0</v>
      </c>
      <c r="BA71" s="257">
        <v>0</v>
      </c>
      <c r="BB71" s="257">
        <v>0</v>
      </c>
      <c r="BC71" s="257">
        <v>0</v>
      </c>
      <c r="BD71" s="257">
        <v>0</v>
      </c>
      <c r="BE71" s="257">
        <v>0</v>
      </c>
      <c r="BF71" s="257">
        <v>0</v>
      </c>
      <c r="BG71" s="257">
        <v>0</v>
      </c>
      <c r="BH71" s="257">
        <v>0</v>
      </c>
      <c r="BI71" s="257">
        <v>0</v>
      </c>
      <c r="BJ71" s="257">
        <v>0</v>
      </c>
      <c r="BK71" s="257">
        <v>0</v>
      </c>
      <c r="BL71" s="257">
        <v>0</v>
      </c>
      <c r="BM71" s="257">
        <v>0</v>
      </c>
      <c r="BN71" s="257">
        <v>0</v>
      </c>
      <c r="BO71" s="257">
        <v>0</v>
      </c>
      <c r="BP71" s="257">
        <v>0</v>
      </c>
      <c r="BQ71" s="257">
        <v>0</v>
      </c>
      <c r="BR71" s="257">
        <v>0</v>
      </c>
      <c r="BS71" s="257">
        <v>0</v>
      </c>
      <c r="BT71" s="257">
        <v>0</v>
      </c>
      <c r="BU71" s="257">
        <v>0</v>
      </c>
      <c r="BV71" s="257">
        <v>0</v>
      </c>
      <c r="BW71" s="257">
        <v>0</v>
      </c>
    </row>
    <row r="72" spans="1:75" s="132" customFormat="1" x14ac:dyDescent="0.2">
      <c r="A72" s="266"/>
      <c r="B72" s="48" t="s">
        <v>437</v>
      </c>
      <c r="C72" s="265"/>
      <c r="D72" s="257">
        <v>0</v>
      </c>
      <c r="E72" s="257">
        <v>0</v>
      </c>
      <c r="F72" s="257">
        <v>0</v>
      </c>
      <c r="G72" s="257">
        <v>0</v>
      </c>
      <c r="H72" s="257">
        <v>0</v>
      </c>
      <c r="I72" s="257">
        <v>0</v>
      </c>
      <c r="J72" s="257">
        <v>0</v>
      </c>
      <c r="K72" s="257">
        <v>0</v>
      </c>
      <c r="L72" s="257">
        <v>0</v>
      </c>
      <c r="M72" s="257">
        <v>0</v>
      </c>
      <c r="N72" s="257">
        <v>0</v>
      </c>
      <c r="O72" s="257">
        <v>0</v>
      </c>
      <c r="P72" s="257">
        <v>0</v>
      </c>
      <c r="Q72" s="257">
        <v>0</v>
      </c>
      <c r="R72" s="257">
        <v>0</v>
      </c>
      <c r="S72" s="257">
        <v>0</v>
      </c>
      <c r="T72" s="257">
        <v>0</v>
      </c>
      <c r="U72" s="257">
        <v>0</v>
      </c>
      <c r="V72" s="257">
        <v>0</v>
      </c>
      <c r="W72" s="257">
        <v>0</v>
      </c>
      <c r="X72" s="257">
        <v>0</v>
      </c>
      <c r="Y72" s="257">
        <v>0</v>
      </c>
      <c r="Z72" s="257">
        <v>0</v>
      </c>
      <c r="AA72" s="257">
        <v>0</v>
      </c>
      <c r="AB72" s="257">
        <v>0</v>
      </c>
      <c r="AC72" s="257">
        <v>0</v>
      </c>
      <c r="AD72" s="257">
        <v>0</v>
      </c>
      <c r="AE72" s="257">
        <v>0</v>
      </c>
      <c r="AF72" s="257">
        <v>0</v>
      </c>
      <c r="AG72" s="257">
        <v>0</v>
      </c>
      <c r="AH72" s="257">
        <v>0</v>
      </c>
      <c r="AI72" s="257">
        <v>0</v>
      </c>
      <c r="AJ72" s="257">
        <v>0</v>
      </c>
      <c r="AK72" s="257">
        <v>0</v>
      </c>
      <c r="AL72" s="257">
        <v>0</v>
      </c>
      <c r="AM72" s="257">
        <v>0</v>
      </c>
      <c r="AN72" s="257">
        <v>0</v>
      </c>
      <c r="AO72" s="257">
        <v>0</v>
      </c>
      <c r="AP72" s="257">
        <v>0</v>
      </c>
      <c r="AQ72" s="257">
        <v>0</v>
      </c>
      <c r="AR72" s="257">
        <v>0</v>
      </c>
      <c r="AS72" s="257">
        <v>0</v>
      </c>
      <c r="AT72" s="257">
        <v>0</v>
      </c>
      <c r="AU72" s="257">
        <v>219.69277148535798</v>
      </c>
      <c r="AV72" s="257">
        <v>282.22719142175583</v>
      </c>
      <c r="AW72" s="257">
        <v>0</v>
      </c>
      <c r="AX72" s="257">
        <v>0</v>
      </c>
      <c r="AY72" s="257">
        <v>0</v>
      </c>
      <c r="AZ72" s="257">
        <v>0</v>
      </c>
      <c r="BA72" s="257">
        <v>0</v>
      </c>
      <c r="BB72" s="257">
        <v>0</v>
      </c>
      <c r="BC72" s="257">
        <v>0</v>
      </c>
      <c r="BD72" s="257">
        <v>0</v>
      </c>
      <c r="BE72" s="257">
        <v>0</v>
      </c>
      <c r="BF72" s="257">
        <v>0</v>
      </c>
      <c r="BG72" s="257">
        <v>0</v>
      </c>
      <c r="BH72" s="257">
        <v>0</v>
      </c>
      <c r="BI72" s="257">
        <v>0</v>
      </c>
      <c r="BJ72" s="257">
        <v>0</v>
      </c>
      <c r="BK72" s="257">
        <v>0</v>
      </c>
      <c r="BL72" s="257">
        <v>0</v>
      </c>
      <c r="BM72" s="257">
        <v>0</v>
      </c>
      <c r="BN72" s="257">
        <v>0</v>
      </c>
      <c r="BO72" s="257">
        <v>0</v>
      </c>
      <c r="BP72" s="257">
        <v>0</v>
      </c>
      <c r="BQ72" s="257">
        <v>0</v>
      </c>
      <c r="BR72" s="257">
        <v>0</v>
      </c>
      <c r="BS72" s="257">
        <v>0</v>
      </c>
      <c r="BT72" s="257">
        <v>0</v>
      </c>
      <c r="BU72" s="257">
        <v>0</v>
      </c>
      <c r="BV72" s="257">
        <v>0</v>
      </c>
      <c r="BW72" s="257">
        <v>0</v>
      </c>
    </row>
    <row r="73" spans="1:75" s="132" customFormat="1" ht="26.1" customHeight="1" x14ac:dyDescent="0.2">
      <c r="A73" s="266"/>
      <c r="B73" s="43" t="s">
        <v>439</v>
      </c>
      <c r="C73" s="265"/>
      <c r="D73" s="257">
        <v>0</v>
      </c>
      <c r="E73" s="257">
        <v>0</v>
      </c>
      <c r="F73" s="257">
        <v>0</v>
      </c>
      <c r="G73" s="257">
        <v>0</v>
      </c>
      <c r="H73" s="257">
        <v>0</v>
      </c>
      <c r="I73" s="257">
        <v>0</v>
      </c>
      <c r="J73" s="257">
        <v>0</v>
      </c>
      <c r="K73" s="257">
        <v>0</v>
      </c>
      <c r="L73" s="257">
        <v>0</v>
      </c>
      <c r="M73" s="257">
        <v>0</v>
      </c>
      <c r="N73" s="257">
        <v>0</v>
      </c>
      <c r="O73" s="257">
        <v>0</v>
      </c>
      <c r="P73" s="257">
        <v>0</v>
      </c>
      <c r="Q73" s="257">
        <v>0</v>
      </c>
      <c r="R73" s="257">
        <v>0</v>
      </c>
      <c r="S73" s="257">
        <v>0</v>
      </c>
      <c r="T73" s="257">
        <v>0</v>
      </c>
      <c r="U73" s="257">
        <v>0</v>
      </c>
      <c r="V73" s="257">
        <v>0</v>
      </c>
      <c r="W73" s="257">
        <v>0</v>
      </c>
      <c r="X73" s="257">
        <v>0</v>
      </c>
      <c r="Y73" s="257">
        <v>0</v>
      </c>
      <c r="Z73" s="257">
        <v>221.68581448784616</v>
      </c>
      <c r="AA73" s="257">
        <v>240.83783783783784</v>
      </c>
      <c r="AB73" s="257">
        <v>286.51453579243514</v>
      </c>
      <c r="AC73" s="257">
        <v>323.48830493791513</v>
      </c>
      <c r="AD73" s="257">
        <v>813.3397870280736</v>
      </c>
      <c r="AE73" s="257">
        <v>905.56759914324653</v>
      </c>
      <c r="AF73" s="257">
        <v>863.00143143429716</v>
      </c>
      <c r="AG73" s="257">
        <v>1894.0053424726577</v>
      </c>
      <c r="AH73" s="257">
        <v>1787.3978083935799</v>
      </c>
      <c r="AI73" s="257">
        <v>1766.195097236837</v>
      </c>
      <c r="AJ73" s="257">
        <v>2002.1057468246415</v>
      </c>
      <c r="AK73" s="257">
        <v>2713.011994855075</v>
      </c>
      <c r="AL73" s="257">
        <v>3090.5573458122008</v>
      </c>
      <c r="AM73" s="257">
        <v>3326.9262954618603</v>
      </c>
      <c r="AN73" s="257">
        <v>3496.408539986815</v>
      </c>
      <c r="AO73" s="257">
        <v>3600.625358577166</v>
      </c>
      <c r="AP73" s="257">
        <v>3829.3638747067753</v>
      </c>
      <c r="AQ73" s="257">
        <v>3775.1397999433389</v>
      </c>
      <c r="AR73" s="257">
        <v>2841.4250850228909</v>
      </c>
      <c r="AS73" s="257">
        <v>2884.2893888773019</v>
      </c>
      <c r="AT73" s="257">
        <v>0</v>
      </c>
      <c r="AU73" s="257">
        <v>0</v>
      </c>
      <c r="AV73" s="257">
        <v>0</v>
      </c>
      <c r="AW73" s="257">
        <v>0</v>
      </c>
      <c r="AX73" s="257">
        <v>0</v>
      </c>
      <c r="AY73" s="257">
        <v>0</v>
      </c>
      <c r="AZ73" s="257">
        <v>0</v>
      </c>
      <c r="BA73" s="257">
        <v>0</v>
      </c>
      <c r="BB73" s="257">
        <v>0</v>
      </c>
      <c r="BC73" s="257">
        <v>0</v>
      </c>
      <c r="BD73" s="257">
        <v>0</v>
      </c>
      <c r="BE73" s="257">
        <v>0</v>
      </c>
      <c r="BF73" s="257">
        <v>0</v>
      </c>
      <c r="BG73" s="257">
        <v>0</v>
      </c>
      <c r="BH73" s="257">
        <v>0</v>
      </c>
      <c r="BI73" s="257">
        <v>0</v>
      </c>
      <c r="BJ73" s="257">
        <v>0</v>
      </c>
      <c r="BK73" s="257">
        <v>0</v>
      </c>
      <c r="BL73" s="257">
        <v>0</v>
      </c>
      <c r="BM73" s="257">
        <v>0</v>
      </c>
      <c r="BN73" s="257">
        <v>0</v>
      </c>
      <c r="BO73" s="257">
        <v>0</v>
      </c>
      <c r="BP73" s="257">
        <v>0</v>
      </c>
      <c r="BQ73" s="257">
        <v>0</v>
      </c>
      <c r="BR73" s="257">
        <v>0</v>
      </c>
      <c r="BS73" s="257">
        <v>0</v>
      </c>
      <c r="BT73" s="257">
        <v>0</v>
      </c>
      <c r="BU73" s="257">
        <v>0</v>
      </c>
      <c r="BV73" s="257">
        <v>0</v>
      </c>
      <c r="BW73" s="257">
        <v>0</v>
      </c>
    </row>
    <row r="74" spans="1:75" s="132" customFormat="1" ht="26.1" customHeight="1" x14ac:dyDescent="0.2">
      <c r="A74" s="40"/>
      <c r="B74" s="40" t="s">
        <v>440</v>
      </c>
      <c r="C74" s="265"/>
      <c r="D74" s="257" t="s">
        <v>123</v>
      </c>
      <c r="E74" s="257" t="s">
        <v>123</v>
      </c>
      <c r="F74" s="257" t="s">
        <v>123</v>
      </c>
      <c r="G74" s="257" t="s">
        <v>123</v>
      </c>
      <c r="H74" s="257" t="s">
        <v>123</v>
      </c>
      <c r="I74" s="257" t="s">
        <v>123</v>
      </c>
      <c r="J74" s="257" t="s">
        <v>123</v>
      </c>
      <c r="K74" s="257" t="s">
        <v>123</v>
      </c>
      <c r="L74" s="257" t="s">
        <v>123</v>
      </c>
      <c r="M74" s="257" t="s">
        <v>123</v>
      </c>
      <c r="N74" s="257" t="s">
        <v>123</v>
      </c>
      <c r="O74" s="257" t="s">
        <v>123</v>
      </c>
      <c r="P74" s="257" t="s">
        <v>123</v>
      </c>
      <c r="Q74" s="257" t="s">
        <v>123</v>
      </c>
      <c r="R74" s="257" t="s">
        <v>123</v>
      </c>
      <c r="S74" s="257" t="s">
        <v>123</v>
      </c>
      <c r="T74" s="257" t="s">
        <v>123</v>
      </c>
      <c r="U74" s="257" t="s">
        <v>123</v>
      </c>
      <c r="V74" s="257" t="s">
        <v>123</v>
      </c>
      <c r="W74" s="257" t="s">
        <v>123</v>
      </c>
      <c r="X74" s="257" t="s">
        <v>123</v>
      </c>
      <c r="Y74" s="257" t="s">
        <v>123</v>
      </c>
      <c r="Z74" s="257" t="s">
        <v>123</v>
      </c>
      <c r="AA74" s="257" t="s">
        <v>123</v>
      </c>
      <c r="AB74" s="257" t="s">
        <v>123</v>
      </c>
      <c r="AC74" s="257" t="s">
        <v>123</v>
      </c>
      <c r="AD74" s="257" t="s">
        <v>123</v>
      </c>
      <c r="AE74" s="257" t="s">
        <v>123</v>
      </c>
      <c r="AF74" s="257" t="s">
        <v>123</v>
      </c>
      <c r="AG74" s="257" t="s">
        <v>123</v>
      </c>
      <c r="AH74" s="257" t="s">
        <v>123</v>
      </c>
      <c r="AI74" s="257" t="s">
        <v>123</v>
      </c>
      <c r="AJ74" s="257" t="s">
        <v>123</v>
      </c>
      <c r="AK74" s="257" t="s">
        <v>123</v>
      </c>
      <c r="AL74" s="257" t="s">
        <v>123</v>
      </c>
      <c r="AM74" s="257" t="s">
        <v>123</v>
      </c>
      <c r="AN74" s="257" t="s">
        <v>123</v>
      </c>
      <c r="AO74" s="257" t="s">
        <v>123</v>
      </c>
      <c r="AP74" s="257" t="s">
        <v>123</v>
      </c>
      <c r="AQ74" s="257" t="s">
        <v>123</v>
      </c>
      <c r="AR74" s="257" t="s">
        <v>123</v>
      </c>
      <c r="AS74" s="257" t="s">
        <v>123</v>
      </c>
      <c r="AT74" s="257" t="s">
        <v>123</v>
      </c>
      <c r="AU74" s="257" t="s">
        <v>123</v>
      </c>
      <c r="AV74" s="257" t="s">
        <v>123</v>
      </c>
      <c r="AW74" s="257" t="s">
        <v>123</v>
      </c>
      <c r="AX74" s="257" t="s">
        <v>123</v>
      </c>
      <c r="AY74" s="257" t="s">
        <v>123</v>
      </c>
      <c r="AZ74" s="257" t="s">
        <v>123</v>
      </c>
      <c r="BA74" s="257" t="s">
        <v>123</v>
      </c>
      <c r="BB74" s="257" t="s">
        <v>123</v>
      </c>
      <c r="BC74" s="257" t="s">
        <v>123</v>
      </c>
      <c r="BD74" s="257" t="s">
        <v>123</v>
      </c>
      <c r="BE74" s="257" t="s">
        <v>123</v>
      </c>
      <c r="BF74" s="257" t="s">
        <v>123</v>
      </c>
      <c r="BG74" s="257" t="s">
        <v>123</v>
      </c>
      <c r="BH74" s="257" t="s">
        <v>123</v>
      </c>
      <c r="BI74" s="257" t="s">
        <v>123</v>
      </c>
      <c r="BJ74" s="257" t="s">
        <v>123</v>
      </c>
      <c r="BK74" s="257" t="s">
        <v>123</v>
      </c>
      <c r="BL74" s="257" t="s">
        <v>123</v>
      </c>
      <c r="BM74" s="257" t="s">
        <v>123</v>
      </c>
      <c r="BN74" s="257" t="s">
        <v>123</v>
      </c>
      <c r="BO74" s="257" t="s">
        <v>123</v>
      </c>
      <c r="BP74" s="257" t="s">
        <v>123</v>
      </c>
      <c r="BQ74" s="257" t="s">
        <v>123</v>
      </c>
      <c r="BR74" s="257" t="s">
        <v>123</v>
      </c>
      <c r="BS74" s="257" t="s">
        <v>123</v>
      </c>
      <c r="BT74" s="257" t="s">
        <v>123</v>
      </c>
      <c r="BU74" s="257" t="s">
        <v>123</v>
      </c>
      <c r="BV74" s="257" t="s">
        <v>123</v>
      </c>
      <c r="BW74" s="257" t="s">
        <v>123</v>
      </c>
    </row>
    <row r="75" spans="1:75" s="132" customFormat="1" x14ac:dyDescent="0.2">
      <c r="A75" s="266"/>
      <c r="B75" s="59" t="s">
        <v>446</v>
      </c>
      <c r="C75" s="265"/>
      <c r="D75" s="257" t="s">
        <v>407</v>
      </c>
      <c r="E75" s="257" t="s">
        <v>407</v>
      </c>
      <c r="F75" s="257" t="s">
        <v>407</v>
      </c>
      <c r="G75" s="257" t="s">
        <v>407</v>
      </c>
      <c r="H75" s="257" t="s">
        <v>407</v>
      </c>
      <c r="I75" s="257" t="s">
        <v>407</v>
      </c>
      <c r="J75" s="257" t="s">
        <v>407</v>
      </c>
      <c r="K75" s="257" t="s">
        <v>407</v>
      </c>
      <c r="L75" s="257" t="s">
        <v>407</v>
      </c>
      <c r="M75" s="257" t="s">
        <v>407</v>
      </c>
      <c r="N75" s="257" t="s">
        <v>407</v>
      </c>
      <c r="O75" s="257" t="s">
        <v>407</v>
      </c>
      <c r="P75" s="257" t="s">
        <v>407</v>
      </c>
      <c r="Q75" s="257" t="s">
        <v>407</v>
      </c>
      <c r="R75" s="257" t="s">
        <v>407</v>
      </c>
      <c r="S75" s="257" t="s">
        <v>407</v>
      </c>
      <c r="T75" s="257" t="s">
        <v>407</v>
      </c>
      <c r="U75" s="257" t="s">
        <v>407</v>
      </c>
      <c r="V75" s="257" t="s">
        <v>407</v>
      </c>
      <c r="W75" s="257" t="s">
        <v>407</v>
      </c>
      <c r="X75" s="257" t="s">
        <v>407</v>
      </c>
      <c r="Y75" s="257" t="s">
        <v>407</v>
      </c>
      <c r="Z75" s="257" t="s">
        <v>407</v>
      </c>
      <c r="AA75" s="257" t="s">
        <v>407</v>
      </c>
      <c r="AB75" s="257" t="s">
        <v>407</v>
      </c>
      <c r="AC75" s="257" t="s">
        <v>407</v>
      </c>
      <c r="AD75" s="257" t="s">
        <v>407</v>
      </c>
      <c r="AE75" s="257" t="s">
        <v>407</v>
      </c>
      <c r="AF75" s="257" t="s">
        <v>407</v>
      </c>
      <c r="AG75" s="257" t="s">
        <v>407</v>
      </c>
      <c r="AH75" s="257" t="s">
        <v>407</v>
      </c>
      <c r="AI75" s="257" t="s">
        <v>407</v>
      </c>
      <c r="AJ75" s="257" t="s">
        <v>407</v>
      </c>
      <c r="AK75" s="257" t="s">
        <v>407</v>
      </c>
      <c r="AL75" s="257" t="s">
        <v>407</v>
      </c>
      <c r="AM75" s="257" t="s">
        <v>407</v>
      </c>
      <c r="AN75" s="257" t="s">
        <v>407</v>
      </c>
      <c r="AO75" s="257" t="s">
        <v>407</v>
      </c>
      <c r="AP75" s="257" t="s">
        <v>407</v>
      </c>
      <c r="AQ75" s="257" t="s">
        <v>407</v>
      </c>
      <c r="AR75" s="257" t="s">
        <v>407</v>
      </c>
      <c r="AS75" s="257" t="s">
        <v>407</v>
      </c>
      <c r="AT75" s="257" t="s">
        <v>407</v>
      </c>
      <c r="AU75" s="257">
        <v>1809.3058955865813</v>
      </c>
      <c r="AV75" s="257">
        <v>2410.0156474326923</v>
      </c>
      <c r="AW75" s="257">
        <v>2824.2897619347527</v>
      </c>
      <c r="AX75" s="257">
        <v>3003.2319094634236</v>
      </c>
      <c r="AY75" s="257">
        <v>3080.7945717449497</v>
      </c>
      <c r="AZ75" s="257">
        <v>3131.3273795984683</v>
      </c>
      <c r="BA75" s="257">
        <v>3188.6763986716651</v>
      </c>
      <c r="BB75" s="257">
        <v>3203.0185232262847</v>
      </c>
      <c r="BC75" s="257">
        <v>3203.9121029243051</v>
      </c>
      <c r="BD75" s="257">
        <v>3176.1143275584272</v>
      </c>
      <c r="BE75" s="257">
        <v>3237.8022861074755</v>
      </c>
      <c r="BF75" s="257">
        <v>3446.9218866513097</v>
      </c>
      <c r="BG75" s="257">
        <v>3843.0916512304857</v>
      </c>
      <c r="BH75" s="257">
        <v>4347.4351370287413</v>
      </c>
      <c r="BI75" s="257">
        <v>4465.8356618805765</v>
      </c>
      <c r="BJ75" s="257">
        <v>4550.5977108567413</v>
      </c>
      <c r="BK75" s="257">
        <v>4537.0805190596384</v>
      </c>
      <c r="BL75" s="257">
        <v>4671.5979690293343</v>
      </c>
      <c r="BM75" s="257">
        <v>5054.5277620371089</v>
      </c>
      <c r="BN75" s="257">
        <v>5150.4587488796606</v>
      </c>
      <c r="BO75" s="257">
        <v>5086.5837632884659</v>
      </c>
      <c r="BP75" s="257">
        <v>4995.0594032288418</v>
      </c>
      <c r="BQ75" s="257">
        <v>1.9054264000000001</v>
      </c>
      <c r="BR75" s="257">
        <v>0</v>
      </c>
      <c r="BS75" s="257">
        <v>0</v>
      </c>
      <c r="BT75" s="257">
        <v>0</v>
      </c>
      <c r="BU75" s="257">
        <v>0</v>
      </c>
      <c r="BV75" s="257">
        <v>0</v>
      </c>
      <c r="BW75" s="257">
        <v>0</v>
      </c>
    </row>
    <row r="76" spans="1:75" s="132" customFormat="1" x14ac:dyDescent="0.2">
      <c r="A76" s="266"/>
      <c r="B76" s="43" t="s">
        <v>435</v>
      </c>
      <c r="C76" s="265"/>
      <c r="D76" s="257">
        <v>0</v>
      </c>
      <c r="E76" s="257">
        <v>0</v>
      </c>
      <c r="F76" s="257">
        <v>0</v>
      </c>
      <c r="G76" s="257">
        <v>0</v>
      </c>
      <c r="H76" s="257">
        <v>0</v>
      </c>
      <c r="I76" s="257">
        <v>0</v>
      </c>
      <c r="J76" s="257">
        <v>0</v>
      </c>
      <c r="K76" s="257">
        <v>0</v>
      </c>
      <c r="L76" s="257">
        <v>0</v>
      </c>
      <c r="M76" s="257">
        <v>0</v>
      </c>
      <c r="N76" s="257">
        <v>0</v>
      </c>
      <c r="O76" s="257">
        <v>0</v>
      </c>
      <c r="P76" s="257">
        <v>0</v>
      </c>
      <c r="Q76" s="257">
        <v>0</v>
      </c>
      <c r="R76" s="257">
        <v>0</v>
      </c>
      <c r="S76" s="257">
        <v>0</v>
      </c>
      <c r="T76" s="257">
        <v>0</v>
      </c>
      <c r="U76" s="257">
        <v>0</v>
      </c>
      <c r="V76" s="257">
        <v>0</v>
      </c>
      <c r="W76" s="257">
        <v>0</v>
      </c>
      <c r="X76" s="257">
        <v>0</v>
      </c>
      <c r="Y76" s="257">
        <v>0</v>
      </c>
      <c r="Z76" s="257">
        <v>0</v>
      </c>
      <c r="AA76" s="257">
        <v>0</v>
      </c>
      <c r="AB76" s="257">
        <v>0</v>
      </c>
      <c r="AC76" s="257">
        <v>0</v>
      </c>
      <c r="AD76" s="257">
        <v>0</v>
      </c>
      <c r="AE76" s="257">
        <v>0</v>
      </c>
      <c r="AF76" s="257">
        <v>0</v>
      </c>
      <c r="AG76" s="257">
        <v>0</v>
      </c>
      <c r="AH76" s="257">
        <v>0</v>
      </c>
      <c r="AI76" s="257">
        <v>0</v>
      </c>
      <c r="AJ76" s="257">
        <v>0</v>
      </c>
      <c r="AK76" s="257">
        <v>0</v>
      </c>
      <c r="AL76" s="257">
        <v>0</v>
      </c>
      <c r="AM76" s="257">
        <v>0</v>
      </c>
      <c r="AN76" s="257">
        <v>0</v>
      </c>
      <c r="AO76" s="257">
        <v>0</v>
      </c>
      <c r="AP76" s="257">
        <v>0</v>
      </c>
      <c r="AQ76" s="257">
        <v>0</v>
      </c>
      <c r="AR76" s="257">
        <v>0</v>
      </c>
      <c r="AS76" s="257">
        <v>0</v>
      </c>
      <c r="AT76" s="257">
        <v>0</v>
      </c>
      <c r="AU76" s="257">
        <v>0</v>
      </c>
      <c r="AV76" s="257">
        <v>0</v>
      </c>
      <c r="AW76" s="257">
        <v>0</v>
      </c>
      <c r="AX76" s="257">
        <v>2612.6746785854375</v>
      </c>
      <c r="AY76" s="257">
        <v>2675.311911672009</v>
      </c>
      <c r="AZ76" s="257">
        <v>2678.7359035279096</v>
      </c>
      <c r="BA76" s="257">
        <v>2680.9747261488824</v>
      </c>
      <c r="BB76" s="257">
        <v>2677.4695532345077</v>
      </c>
      <c r="BC76" s="257">
        <v>2669.8932014202783</v>
      </c>
      <c r="BD76" s="257">
        <v>2638.869731972572</v>
      </c>
      <c r="BE76" s="257">
        <v>2693.665117608592</v>
      </c>
      <c r="BF76" s="257">
        <v>2898.1611482988042</v>
      </c>
      <c r="BG76" s="257">
        <v>3274.5863699016104</v>
      </c>
      <c r="BH76" s="257">
        <v>3716.4805085605763</v>
      </c>
      <c r="BI76" s="257">
        <v>3823.2524064607637</v>
      </c>
      <c r="BJ76" s="257">
        <v>3910.1669316070338</v>
      </c>
      <c r="BK76" s="257">
        <v>3914.7857154685862</v>
      </c>
      <c r="BL76" s="257">
        <v>4054.9950608693334</v>
      </c>
      <c r="BM76" s="257">
        <v>4407.8921349003913</v>
      </c>
      <c r="BN76" s="257">
        <v>4497.0734048970298</v>
      </c>
      <c r="BO76" s="257">
        <v>4435.6372721267344</v>
      </c>
      <c r="BP76" s="257">
        <v>4353.9027700067218</v>
      </c>
      <c r="BQ76" s="257">
        <v>2.1386400000000001</v>
      </c>
      <c r="BR76" s="257">
        <v>0</v>
      </c>
      <c r="BS76" s="257">
        <v>0</v>
      </c>
      <c r="BT76" s="257">
        <v>0</v>
      </c>
      <c r="BU76" s="257">
        <v>0</v>
      </c>
      <c r="BV76" s="257">
        <v>0</v>
      </c>
      <c r="BW76" s="257">
        <v>0</v>
      </c>
    </row>
    <row r="77" spans="1:75" s="132" customFormat="1" x14ac:dyDescent="0.2">
      <c r="A77" s="266"/>
      <c r="B77" s="43" t="s">
        <v>436</v>
      </c>
      <c r="C77" s="265"/>
      <c r="D77" s="257">
        <v>0</v>
      </c>
      <c r="E77" s="257">
        <v>0</v>
      </c>
      <c r="F77" s="257">
        <v>0</v>
      </c>
      <c r="G77" s="257">
        <v>0</v>
      </c>
      <c r="H77" s="257">
        <v>0</v>
      </c>
      <c r="I77" s="257">
        <v>0</v>
      </c>
      <c r="J77" s="257">
        <v>0</v>
      </c>
      <c r="K77" s="257">
        <v>0</v>
      </c>
      <c r="L77" s="257">
        <v>0</v>
      </c>
      <c r="M77" s="257">
        <v>0</v>
      </c>
      <c r="N77" s="257">
        <v>0</v>
      </c>
      <c r="O77" s="257">
        <v>0</v>
      </c>
      <c r="P77" s="257">
        <v>0</v>
      </c>
      <c r="Q77" s="257">
        <v>0</v>
      </c>
      <c r="R77" s="257">
        <v>0</v>
      </c>
      <c r="S77" s="257">
        <v>0</v>
      </c>
      <c r="T77" s="257">
        <v>0</v>
      </c>
      <c r="U77" s="257">
        <v>0</v>
      </c>
      <c r="V77" s="257">
        <v>0</v>
      </c>
      <c r="W77" s="257">
        <v>0</v>
      </c>
      <c r="X77" s="257">
        <v>0</v>
      </c>
      <c r="Y77" s="257">
        <v>0</v>
      </c>
      <c r="Z77" s="257">
        <v>0</v>
      </c>
      <c r="AA77" s="257">
        <v>0</v>
      </c>
      <c r="AB77" s="257">
        <v>0</v>
      </c>
      <c r="AC77" s="257">
        <v>0</v>
      </c>
      <c r="AD77" s="257">
        <v>0</v>
      </c>
      <c r="AE77" s="257">
        <v>0</v>
      </c>
      <c r="AF77" s="257">
        <v>0</v>
      </c>
      <c r="AG77" s="257">
        <v>0</v>
      </c>
      <c r="AH77" s="257">
        <v>0</v>
      </c>
      <c r="AI77" s="257">
        <v>0</v>
      </c>
      <c r="AJ77" s="257">
        <v>0</v>
      </c>
      <c r="AK77" s="257">
        <v>0</v>
      </c>
      <c r="AL77" s="257">
        <v>0</v>
      </c>
      <c r="AM77" s="257">
        <v>0</v>
      </c>
      <c r="AN77" s="257">
        <v>0</v>
      </c>
      <c r="AO77" s="257">
        <v>0</v>
      </c>
      <c r="AP77" s="257">
        <v>0</v>
      </c>
      <c r="AQ77" s="257">
        <v>0</v>
      </c>
      <c r="AR77" s="257">
        <v>0</v>
      </c>
      <c r="AS77" s="257">
        <v>0</v>
      </c>
      <c r="AT77" s="257">
        <v>0</v>
      </c>
      <c r="AU77" s="257">
        <v>0</v>
      </c>
      <c r="AV77" s="257">
        <v>0</v>
      </c>
      <c r="AW77" s="257">
        <v>0</v>
      </c>
      <c r="AX77" s="257">
        <v>93.36264762927344</v>
      </c>
      <c r="AY77" s="257">
        <v>103.20470234970364</v>
      </c>
      <c r="AZ77" s="257">
        <v>118.24555297667401</v>
      </c>
      <c r="BA77" s="257">
        <v>123.36635325313912</v>
      </c>
      <c r="BB77" s="257">
        <v>133.4303282892939</v>
      </c>
      <c r="BC77" s="257">
        <v>139.95742804109972</v>
      </c>
      <c r="BD77" s="257">
        <v>150.12666784660124</v>
      </c>
      <c r="BE77" s="257">
        <v>154.25527552566487</v>
      </c>
      <c r="BF77" s="257">
        <v>159.24436703031566</v>
      </c>
      <c r="BG77" s="257">
        <v>168.93320543295627</v>
      </c>
      <c r="BH77" s="257">
        <v>196.04412775918408</v>
      </c>
      <c r="BI77" s="257">
        <v>208.70015073896133</v>
      </c>
      <c r="BJ77" s="257">
        <v>212.25672721313015</v>
      </c>
      <c r="BK77" s="257">
        <v>212.84575543487173</v>
      </c>
      <c r="BL77" s="257">
        <v>220.64689704533336</v>
      </c>
      <c r="BM77" s="257">
        <v>240.48266393245351</v>
      </c>
      <c r="BN77" s="257">
        <v>249.74647424211122</v>
      </c>
      <c r="BO77" s="257">
        <v>255.14898909256576</v>
      </c>
      <c r="BP77" s="257">
        <v>256.12645288685206</v>
      </c>
      <c r="BQ77" s="257">
        <v>0</v>
      </c>
      <c r="BR77" s="257">
        <v>0</v>
      </c>
      <c r="BS77" s="257">
        <v>0</v>
      </c>
      <c r="BT77" s="257">
        <v>0</v>
      </c>
      <c r="BU77" s="257">
        <v>0</v>
      </c>
      <c r="BV77" s="257">
        <v>0</v>
      </c>
      <c r="BW77" s="257">
        <v>0</v>
      </c>
    </row>
    <row r="78" spans="1:75" s="132" customFormat="1" x14ac:dyDescent="0.2">
      <c r="A78" s="266"/>
      <c r="B78" s="43" t="s">
        <v>437</v>
      </c>
      <c r="C78" s="265"/>
      <c r="D78" s="257">
        <v>0</v>
      </c>
      <c r="E78" s="257">
        <v>0</v>
      </c>
      <c r="F78" s="257">
        <v>0</v>
      </c>
      <c r="G78" s="257">
        <v>0</v>
      </c>
      <c r="H78" s="257">
        <v>0</v>
      </c>
      <c r="I78" s="257">
        <v>0</v>
      </c>
      <c r="J78" s="257">
        <v>0</v>
      </c>
      <c r="K78" s="257">
        <v>0</v>
      </c>
      <c r="L78" s="257">
        <v>0</v>
      </c>
      <c r="M78" s="257">
        <v>0</v>
      </c>
      <c r="N78" s="257">
        <v>0</v>
      </c>
      <c r="O78" s="257">
        <v>0</v>
      </c>
      <c r="P78" s="257">
        <v>0</v>
      </c>
      <c r="Q78" s="257">
        <v>0</v>
      </c>
      <c r="R78" s="257">
        <v>0</v>
      </c>
      <c r="S78" s="257">
        <v>0</v>
      </c>
      <c r="T78" s="257">
        <v>0</v>
      </c>
      <c r="U78" s="257">
        <v>0</v>
      </c>
      <c r="V78" s="257">
        <v>0</v>
      </c>
      <c r="W78" s="257">
        <v>0</v>
      </c>
      <c r="X78" s="257">
        <v>0</v>
      </c>
      <c r="Y78" s="257">
        <v>0</v>
      </c>
      <c r="Z78" s="257">
        <v>0</v>
      </c>
      <c r="AA78" s="257">
        <v>0</v>
      </c>
      <c r="AB78" s="257">
        <v>0</v>
      </c>
      <c r="AC78" s="257">
        <v>0</v>
      </c>
      <c r="AD78" s="257">
        <v>0</v>
      </c>
      <c r="AE78" s="257">
        <v>0</v>
      </c>
      <c r="AF78" s="257">
        <v>0</v>
      </c>
      <c r="AG78" s="257">
        <v>0</v>
      </c>
      <c r="AH78" s="257">
        <v>0</v>
      </c>
      <c r="AI78" s="257">
        <v>0</v>
      </c>
      <c r="AJ78" s="257">
        <v>0</v>
      </c>
      <c r="AK78" s="257">
        <v>0</v>
      </c>
      <c r="AL78" s="257">
        <v>0</v>
      </c>
      <c r="AM78" s="257">
        <v>0</v>
      </c>
      <c r="AN78" s="257">
        <v>0</v>
      </c>
      <c r="AO78" s="257">
        <v>0</v>
      </c>
      <c r="AP78" s="257">
        <v>0</v>
      </c>
      <c r="AQ78" s="257">
        <v>0</v>
      </c>
      <c r="AR78" s="257">
        <v>0</v>
      </c>
      <c r="AS78" s="257">
        <v>0</v>
      </c>
      <c r="AT78" s="257">
        <v>0</v>
      </c>
      <c r="AU78" s="257">
        <v>0</v>
      </c>
      <c r="AV78" s="257">
        <v>0</v>
      </c>
      <c r="AW78" s="257">
        <v>0</v>
      </c>
      <c r="AX78" s="257">
        <v>297.19458324871232</v>
      </c>
      <c r="AY78" s="257">
        <v>302.27795772323697</v>
      </c>
      <c r="AZ78" s="257">
        <v>334.34531739584537</v>
      </c>
      <c r="BA78" s="257">
        <v>384.33502215224553</v>
      </c>
      <c r="BB78" s="257">
        <v>392.64470630475478</v>
      </c>
      <c r="BC78" s="257">
        <v>393.33793151346856</v>
      </c>
      <c r="BD78" s="257">
        <v>387.11792773925447</v>
      </c>
      <c r="BE78" s="257">
        <v>389.88189297321873</v>
      </c>
      <c r="BF78" s="257">
        <v>389.51637132219025</v>
      </c>
      <c r="BG78" s="257">
        <v>399.57207589591684</v>
      </c>
      <c r="BH78" s="257">
        <v>434.91050070898115</v>
      </c>
      <c r="BI78" s="257">
        <v>433.88310468085103</v>
      </c>
      <c r="BJ78" s="257">
        <v>428.17405203657677</v>
      </c>
      <c r="BK78" s="257">
        <v>409.4490481561802</v>
      </c>
      <c r="BL78" s="257">
        <v>395.95601111466669</v>
      </c>
      <c r="BM78" s="257">
        <v>406.15296320426313</v>
      </c>
      <c r="BN78" s="257">
        <v>403.63886974051979</v>
      </c>
      <c r="BO78" s="257">
        <v>395.79750206916549</v>
      </c>
      <c r="BP78" s="257">
        <v>385.03018033526843</v>
      </c>
      <c r="BQ78" s="257">
        <v>-6.1104000000000002E-3</v>
      </c>
      <c r="BR78" s="257">
        <v>0</v>
      </c>
      <c r="BS78" s="257">
        <v>0</v>
      </c>
      <c r="BT78" s="257">
        <v>0</v>
      </c>
      <c r="BU78" s="257">
        <v>0</v>
      </c>
      <c r="BV78" s="257">
        <v>0</v>
      </c>
      <c r="BW78" s="257">
        <v>0</v>
      </c>
    </row>
    <row r="79" spans="1:75" s="132" customFormat="1" ht="12.95" customHeight="1" thickBot="1" x14ac:dyDescent="0.25">
      <c r="A79" s="266"/>
      <c r="B79" s="271" t="s">
        <v>447</v>
      </c>
      <c r="C79" s="270"/>
      <c r="D79" s="152" t="s">
        <v>407</v>
      </c>
      <c r="E79" s="152" t="s">
        <v>407</v>
      </c>
      <c r="F79" s="152" t="s">
        <v>407</v>
      </c>
      <c r="G79" s="152" t="s">
        <v>407</v>
      </c>
      <c r="H79" s="152" t="s">
        <v>407</v>
      </c>
      <c r="I79" s="152" t="s">
        <v>407</v>
      </c>
      <c r="J79" s="152" t="s">
        <v>407</v>
      </c>
      <c r="K79" s="152" t="s">
        <v>407</v>
      </c>
      <c r="L79" s="152" t="s">
        <v>407</v>
      </c>
      <c r="M79" s="152" t="s">
        <v>407</v>
      </c>
      <c r="N79" s="152" t="s">
        <v>407</v>
      </c>
      <c r="O79" s="152" t="s">
        <v>407</v>
      </c>
      <c r="P79" s="152" t="s">
        <v>407</v>
      </c>
      <c r="Q79" s="152" t="s">
        <v>407</v>
      </c>
      <c r="R79" s="152" t="s">
        <v>407</v>
      </c>
      <c r="S79" s="152" t="s">
        <v>407</v>
      </c>
      <c r="T79" s="152" t="s">
        <v>407</v>
      </c>
      <c r="U79" s="152" t="s">
        <v>407</v>
      </c>
      <c r="V79" s="152" t="s">
        <v>407</v>
      </c>
      <c r="W79" s="152" t="s">
        <v>407</v>
      </c>
      <c r="X79" s="152" t="s">
        <v>407</v>
      </c>
      <c r="Y79" s="152" t="s">
        <v>407</v>
      </c>
      <c r="Z79" s="152" t="s">
        <v>407</v>
      </c>
      <c r="AA79" s="152" t="s">
        <v>407</v>
      </c>
      <c r="AB79" s="152" t="s">
        <v>407</v>
      </c>
      <c r="AC79" s="152" t="s">
        <v>407</v>
      </c>
      <c r="AD79" s="152" t="s">
        <v>407</v>
      </c>
      <c r="AE79" s="152" t="s">
        <v>407</v>
      </c>
      <c r="AF79" s="152" t="s">
        <v>407</v>
      </c>
      <c r="AG79" s="152" t="s">
        <v>407</v>
      </c>
      <c r="AH79" s="152" t="s">
        <v>407</v>
      </c>
      <c r="AI79" s="152" t="s">
        <v>407</v>
      </c>
      <c r="AJ79" s="152" t="s">
        <v>407</v>
      </c>
      <c r="AK79" s="152" t="s">
        <v>407</v>
      </c>
      <c r="AL79" s="152" t="s">
        <v>407</v>
      </c>
      <c r="AM79" s="152" t="s">
        <v>407</v>
      </c>
      <c r="AN79" s="152" t="s">
        <v>407</v>
      </c>
      <c r="AO79" s="152" t="s">
        <v>407</v>
      </c>
      <c r="AP79" s="152" t="s">
        <v>407</v>
      </c>
      <c r="AQ79" s="152" t="s">
        <v>407</v>
      </c>
      <c r="AR79" s="152" t="s">
        <v>407</v>
      </c>
      <c r="AS79" s="152" t="s">
        <v>407</v>
      </c>
      <c r="AT79" s="152" t="s">
        <v>407</v>
      </c>
      <c r="AU79" s="152">
        <v>556.21331436511605</v>
      </c>
      <c r="AV79" s="152">
        <v>370.58056556596932</v>
      </c>
      <c r="AW79" s="152">
        <v>286.29431666456742</v>
      </c>
      <c r="AX79" s="152">
        <v>288.60317730438936</v>
      </c>
      <c r="AY79" s="152">
        <v>289.44626100695592</v>
      </c>
      <c r="AZ79" s="152">
        <v>282.16781735638864</v>
      </c>
      <c r="BA79" s="152">
        <v>287.14520488006497</v>
      </c>
      <c r="BB79" s="152">
        <v>300.95731738990139</v>
      </c>
      <c r="BC79" s="152">
        <v>346.61226889974972</v>
      </c>
      <c r="BD79" s="152">
        <v>382.65758523590961</v>
      </c>
      <c r="BE79" s="152">
        <v>419.37838362155878</v>
      </c>
      <c r="BF79" s="152">
        <v>313.00695747782015</v>
      </c>
      <c r="BG79" s="152">
        <v>351.76012167212696</v>
      </c>
      <c r="BH79" s="152">
        <v>136.21854927193837</v>
      </c>
      <c r="BI79" s="152">
        <v>162.19456506977775</v>
      </c>
      <c r="BJ79" s="152">
        <v>154.60931888769036</v>
      </c>
      <c r="BK79" s="152">
        <v>133.72296908742993</v>
      </c>
      <c r="BL79" s="152">
        <v>119.9102813937767</v>
      </c>
      <c r="BM79" s="152">
        <v>127.18019375047231</v>
      </c>
      <c r="BN79" s="152">
        <v>135.46392789781058</v>
      </c>
      <c r="BO79" s="152">
        <v>99.662940654380435</v>
      </c>
      <c r="BP79" s="152">
        <v>99.479689200121697</v>
      </c>
      <c r="BQ79" s="152">
        <v>0</v>
      </c>
      <c r="BR79" s="152">
        <v>0</v>
      </c>
      <c r="BS79" s="152">
        <v>0</v>
      </c>
      <c r="BT79" s="152">
        <v>0</v>
      </c>
      <c r="BU79" s="152">
        <v>0</v>
      </c>
      <c r="BV79" s="152">
        <v>0</v>
      </c>
      <c r="BW79" s="152">
        <v>0</v>
      </c>
    </row>
    <row r="80" spans="1:75" s="132" customFormat="1" ht="26.1" customHeight="1" x14ac:dyDescent="0.2">
      <c r="A80" s="258"/>
      <c r="B80" s="272" t="s">
        <v>448</v>
      </c>
      <c r="C80" s="134"/>
      <c r="D80" s="135" t="s">
        <v>21</v>
      </c>
      <c r="E80" s="135" t="s">
        <v>22</v>
      </c>
      <c r="F80" s="135" t="s">
        <v>23</v>
      </c>
      <c r="G80" s="135" t="s">
        <v>24</v>
      </c>
      <c r="H80" s="135" t="s">
        <v>25</v>
      </c>
      <c r="I80" s="135" t="s">
        <v>26</v>
      </c>
      <c r="J80" s="135" t="s">
        <v>27</v>
      </c>
      <c r="K80" s="135" t="s">
        <v>28</v>
      </c>
      <c r="L80" s="135" t="s">
        <v>29</v>
      </c>
      <c r="M80" s="135" t="s">
        <v>30</v>
      </c>
      <c r="N80" s="135" t="s">
        <v>31</v>
      </c>
      <c r="O80" s="135" t="s">
        <v>32</v>
      </c>
      <c r="P80" s="135" t="s">
        <v>33</v>
      </c>
      <c r="Q80" s="135" t="s">
        <v>34</v>
      </c>
      <c r="R80" s="135" t="s">
        <v>35</v>
      </c>
      <c r="S80" s="135" t="s">
        <v>36</v>
      </c>
      <c r="T80" s="135" t="s">
        <v>37</v>
      </c>
      <c r="U80" s="135" t="s">
        <v>38</v>
      </c>
      <c r="V80" s="135" t="s">
        <v>39</v>
      </c>
      <c r="W80" s="135" t="s">
        <v>40</v>
      </c>
      <c r="X80" s="135" t="s">
        <v>41</v>
      </c>
      <c r="Y80" s="135" t="s">
        <v>42</v>
      </c>
      <c r="Z80" s="135" t="s">
        <v>43</v>
      </c>
      <c r="AA80" s="135" t="s">
        <v>44</v>
      </c>
      <c r="AB80" s="135" t="s">
        <v>45</v>
      </c>
      <c r="AC80" s="135" t="s">
        <v>46</v>
      </c>
      <c r="AD80" s="135" t="s">
        <v>47</v>
      </c>
      <c r="AE80" s="135" t="s">
        <v>48</v>
      </c>
      <c r="AF80" s="135" t="s">
        <v>49</v>
      </c>
      <c r="AG80" s="135" t="s">
        <v>50</v>
      </c>
      <c r="AH80" s="135" t="s">
        <v>51</v>
      </c>
      <c r="AI80" s="135" t="s">
        <v>52</v>
      </c>
      <c r="AJ80" s="135" t="s">
        <v>53</v>
      </c>
      <c r="AK80" s="135" t="s">
        <v>54</v>
      </c>
      <c r="AL80" s="135" t="s">
        <v>55</v>
      </c>
      <c r="AM80" s="135" t="s">
        <v>56</v>
      </c>
      <c r="AN80" s="135" t="s">
        <v>57</v>
      </c>
      <c r="AO80" s="135" t="s">
        <v>58</v>
      </c>
      <c r="AP80" s="135" t="s">
        <v>59</v>
      </c>
      <c r="AQ80" s="135" t="s">
        <v>60</v>
      </c>
      <c r="AR80" s="135" t="s">
        <v>61</v>
      </c>
      <c r="AS80" s="135" t="s">
        <v>62</v>
      </c>
      <c r="AT80" s="135" t="s">
        <v>63</v>
      </c>
      <c r="AU80" s="135" t="s">
        <v>64</v>
      </c>
      <c r="AV80" s="135" t="s">
        <v>65</v>
      </c>
      <c r="AW80" s="135" t="s">
        <v>66</v>
      </c>
      <c r="AX80" s="135" t="s">
        <v>67</v>
      </c>
      <c r="AY80" s="135" t="s">
        <v>68</v>
      </c>
      <c r="AZ80" s="135" t="s">
        <v>69</v>
      </c>
      <c r="BA80" s="135" t="s">
        <v>70</v>
      </c>
      <c r="BB80" s="135" t="s">
        <v>71</v>
      </c>
      <c r="BC80" s="135" t="s">
        <v>72</v>
      </c>
      <c r="BD80" s="135" t="s">
        <v>73</v>
      </c>
      <c r="BE80" s="135" t="s">
        <v>74</v>
      </c>
      <c r="BF80" s="135" t="s">
        <v>75</v>
      </c>
      <c r="BG80" s="135" t="s">
        <v>76</v>
      </c>
      <c r="BH80" s="135" t="s">
        <v>77</v>
      </c>
      <c r="BI80" s="135" t="s">
        <v>78</v>
      </c>
      <c r="BJ80" s="135" t="s">
        <v>79</v>
      </c>
      <c r="BK80" s="135" t="s">
        <v>80</v>
      </c>
      <c r="BL80" s="135" t="s">
        <v>81</v>
      </c>
      <c r="BM80" s="135" t="s">
        <v>82</v>
      </c>
      <c r="BN80" s="135" t="s">
        <v>83</v>
      </c>
      <c r="BO80" s="135" t="s">
        <v>84</v>
      </c>
      <c r="BP80" s="135" t="s">
        <v>85</v>
      </c>
      <c r="BQ80" s="135" t="s">
        <v>86</v>
      </c>
      <c r="BR80" s="135" t="s">
        <v>87</v>
      </c>
      <c r="BS80" s="135" t="s">
        <v>88</v>
      </c>
      <c r="BT80" s="135" t="s">
        <v>89</v>
      </c>
      <c r="BU80" s="135" t="s">
        <v>90</v>
      </c>
      <c r="BV80" s="135" t="s">
        <v>100</v>
      </c>
      <c r="BW80" s="135" t="s">
        <v>120</v>
      </c>
    </row>
    <row r="81" spans="1:75" s="47" customFormat="1" ht="26.1" customHeight="1" x14ac:dyDescent="0.2">
      <c r="A81" s="261"/>
      <c r="B81" s="272" t="s">
        <v>267</v>
      </c>
      <c r="C81" s="141"/>
      <c r="D81" s="143">
        <v>0</v>
      </c>
      <c r="E81" s="143">
        <v>0</v>
      </c>
      <c r="F81" s="143">
        <v>0</v>
      </c>
      <c r="G81" s="143">
        <v>0</v>
      </c>
      <c r="H81" s="143">
        <v>0</v>
      </c>
      <c r="I81" s="143">
        <v>0</v>
      </c>
      <c r="J81" s="143">
        <v>0</v>
      </c>
      <c r="K81" s="143">
        <v>0</v>
      </c>
      <c r="L81" s="143">
        <v>0</v>
      </c>
      <c r="M81" s="143">
        <v>0</v>
      </c>
      <c r="N81" s="143">
        <v>0</v>
      </c>
      <c r="O81" s="143">
        <v>0</v>
      </c>
      <c r="P81" s="143">
        <v>0</v>
      </c>
      <c r="Q81" s="143">
        <v>0</v>
      </c>
      <c r="R81" s="143">
        <v>0</v>
      </c>
      <c r="S81" s="143">
        <v>0</v>
      </c>
      <c r="T81" s="143">
        <v>0</v>
      </c>
      <c r="U81" s="143">
        <v>0</v>
      </c>
      <c r="V81" s="143">
        <v>0</v>
      </c>
      <c r="W81" s="143">
        <v>0</v>
      </c>
      <c r="X81" s="143">
        <v>0</v>
      </c>
      <c r="Y81" s="143">
        <v>0</v>
      </c>
      <c r="Z81" s="143">
        <v>0</v>
      </c>
      <c r="AA81" s="143">
        <v>0</v>
      </c>
      <c r="AB81" s="143">
        <v>0</v>
      </c>
      <c r="AC81" s="143">
        <v>0</v>
      </c>
      <c r="AD81" s="143">
        <v>0</v>
      </c>
      <c r="AE81" s="143">
        <v>0</v>
      </c>
      <c r="AF81" s="143">
        <v>0</v>
      </c>
      <c r="AG81" s="143">
        <v>0</v>
      </c>
      <c r="AH81" s="143">
        <v>5460</v>
      </c>
      <c r="AI81" s="143">
        <v>5396</v>
      </c>
      <c r="AJ81" s="143">
        <v>5800</v>
      </c>
      <c r="AK81" s="143">
        <v>6555</v>
      </c>
      <c r="AL81" s="143">
        <v>6950</v>
      </c>
      <c r="AM81" s="143">
        <v>7020</v>
      </c>
      <c r="AN81" s="143">
        <v>7230</v>
      </c>
      <c r="AO81" s="143">
        <v>7020</v>
      </c>
      <c r="AP81" s="143">
        <v>7050</v>
      </c>
      <c r="AQ81" s="143">
        <v>6875</v>
      </c>
      <c r="AR81" s="143">
        <f t="shared" ref="AR81:BU81" si="11">SUM(AR93:AR94)</f>
        <v>5144</v>
      </c>
      <c r="AS81" s="143">
        <f t="shared" si="11"/>
        <v>5200</v>
      </c>
      <c r="AT81" s="143">
        <f t="shared" si="11"/>
        <v>6726</v>
      </c>
      <c r="AU81" s="143">
        <f t="shared" si="11"/>
        <v>6368</v>
      </c>
      <c r="AV81" s="143">
        <f t="shared" si="11"/>
        <v>6704</v>
      </c>
      <c r="AW81" s="143">
        <f t="shared" si="11"/>
        <v>5466</v>
      </c>
      <c r="AX81" s="143">
        <f t="shared" si="11"/>
        <v>5615</v>
      </c>
      <c r="AY81" s="143">
        <f t="shared" si="11"/>
        <v>5690</v>
      </c>
      <c r="AZ81" s="143">
        <f t="shared" si="11"/>
        <v>5619</v>
      </c>
      <c r="BA81" s="143">
        <f t="shared" si="11"/>
        <v>5479</v>
      </c>
      <c r="BB81" s="143">
        <f t="shared" si="11"/>
        <v>5307</v>
      </c>
      <c r="BC81" s="143">
        <f t="shared" si="11"/>
        <v>5051</v>
      </c>
      <c r="BD81" s="143">
        <f t="shared" si="11"/>
        <v>4761</v>
      </c>
      <c r="BE81" s="143">
        <f t="shared" si="11"/>
        <v>4664</v>
      </c>
      <c r="BF81" s="143">
        <f t="shared" si="11"/>
        <v>4625</v>
      </c>
      <c r="BG81" s="143">
        <f t="shared" si="11"/>
        <v>4693</v>
      </c>
      <c r="BH81" s="143">
        <f t="shared" si="11"/>
        <v>4915</v>
      </c>
      <c r="BI81" s="143">
        <f t="shared" si="11"/>
        <v>5029</v>
      </c>
      <c r="BJ81" s="143">
        <f t="shared" si="11"/>
        <v>5080</v>
      </c>
      <c r="BK81" s="143">
        <f t="shared" si="11"/>
        <v>5068</v>
      </c>
      <c r="BL81" s="143">
        <f t="shared" si="11"/>
        <v>5158</v>
      </c>
      <c r="BM81" s="143">
        <f t="shared" si="11"/>
        <v>5571</v>
      </c>
      <c r="BN81" s="143">
        <f t="shared" si="11"/>
        <v>5805</v>
      </c>
      <c r="BO81" s="143">
        <f t="shared" si="11"/>
        <v>5874</v>
      </c>
      <c r="BP81" s="143">
        <f t="shared" si="11"/>
        <v>5912</v>
      </c>
      <c r="BQ81" s="143">
        <f t="shared" si="11"/>
        <v>0</v>
      </c>
      <c r="BR81" s="143">
        <f t="shared" si="11"/>
        <v>0</v>
      </c>
      <c r="BS81" s="143">
        <f t="shared" si="11"/>
        <v>0</v>
      </c>
      <c r="BT81" s="143">
        <f t="shared" si="11"/>
        <v>0</v>
      </c>
      <c r="BU81" s="143">
        <f t="shared" si="11"/>
        <v>0</v>
      </c>
      <c r="BV81" s="143">
        <f>SUM(BV93:BV94)</f>
        <v>0</v>
      </c>
      <c r="BW81" s="143">
        <f>SUM(BW93:BW94)</f>
        <v>0</v>
      </c>
    </row>
    <row r="82" spans="1:75" s="132" customFormat="1" ht="26.1" customHeight="1" x14ac:dyDescent="0.2">
      <c r="A82" s="263"/>
      <c r="B82" s="267" t="s">
        <v>416</v>
      </c>
      <c r="C82" s="134"/>
      <c r="D82" s="273" t="s">
        <v>123</v>
      </c>
      <c r="E82" s="273" t="s">
        <v>123</v>
      </c>
      <c r="F82" s="273" t="s">
        <v>123</v>
      </c>
      <c r="G82" s="273" t="s">
        <v>123</v>
      </c>
      <c r="H82" s="273" t="s">
        <v>123</v>
      </c>
      <c r="I82" s="273" t="s">
        <v>123</v>
      </c>
      <c r="J82" s="273" t="s">
        <v>123</v>
      </c>
      <c r="K82" s="273" t="s">
        <v>123</v>
      </c>
      <c r="L82" s="273" t="s">
        <v>123</v>
      </c>
      <c r="M82" s="273" t="s">
        <v>123</v>
      </c>
      <c r="N82" s="273" t="s">
        <v>123</v>
      </c>
      <c r="O82" s="273" t="s">
        <v>123</v>
      </c>
      <c r="P82" s="273" t="s">
        <v>123</v>
      </c>
      <c r="Q82" s="273" t="s">
        <v>123</v>
      </c>
      <c r="R82" s="273" t="s">
        <v>123</v>
      </c>
      <c r="S82" s="273" t="s">
        <v>123</v>
      </c>
      <c r="T82" s="273" t="s">
        <v>123</v>
      </c>
      <c r="U82" s="273" t="s">
        <v>123</v>
      </c>
      <c r="V82" s="273" t="s">
        <v>123</v>
      </c>
      <c r="W82" s="273" t="s">
        <v>123</v>
      </c>
      <c r="X82" s="273" t="s">
        <v>123</v>
      </c>
      <c r="Y82" s="273" t="s">
        <v>123</v>
      </c>
      <c r="Z82" s="273" t="s">
        <v>123</v>
      </c>
      <c r="AA82" s="273" t="s">
        <v>123</v>
      </c>
      <c r="AB82" s="273" t="s">
        <v>123</v>
      </c>
      <c r="AC82" s="273" t="s">
        <v>123</v>
      </c>
      <c r="AD82" s="273" t="s">
        <v>123</v>
      </c>
      <c r="AE82" s="273" t="s">
        <v>123</v>
      </c>
      <c r="AF82" s="273" t="s">
        <v>123</v>
      </c>
      <c r="AG82" s="273" t="s">
        <v>123</v>
      </c>
      <c r="AH82" s="273" t="s">
        <v>123</v>
      </c>
      <c r="AI82" s="273" t="s">
        <v>123</v>
      </c>
      <c r="AJ82" s="273" t="s">
        <v>123</v>
      </c>
      <c r="AK82" s="273" t="s">
        <v>123</v>
      </c>
      <c r="AL82" s="273" t="s">
        <v>123</v>
      </c>
      <c r="AM82" s="273" t="s">
        <v>123</v>
      </c>
      <c r="AN82" s="273" t="s">
        <v>123</v>
      </c>
      <c r="AO82" s="273" t="s">
        <v>123</v>
      </c>
      <c r="AP82" s="273" t="s">
        <v>123</v>
      </c>
      <c r="AQ82" s="273" t="s">
        <v>123</v>
      </c>
      <c r="AR82" s="274" t="s">
        <v>123</v>
      </c>
      <c r="AS82" s="274" t="s">
        <v>123</v>
      </c>
      <c r="AT82" s="274" t="s">
        <v>123</v>
      </c>
      <c r="AU82" s="274" t="s">
        <v>123</v>
      </c>
      <c r="AV82" s="274" t="s">
        <v>123</v>
      </c>
      <c r="AW82" s="274" t="s">
        <v>123</v>
      </c>
      <c r="AX82" s="274" t="s">
        <v>123</v>
      </c>
      <c r="AY82" s="274" t="s">
        <v>123</v>
      </c>
      <c r="AZ82" s="274" t="s">
        <v>123</v>
      </c>
      <c r="BA82" s="274" t="s">
        <v>123</v>
      </c>
      <c r="BB82" s="274" t="s">
        <v>123</v>
      </c>
      <c r="BC82" s="274" t="s">
        <v>123</v>
      </c>
      <c r="BD82" s="274" t="s">
        <v>123</v>
      </c>
      <c r="BE82" s="274" t="s">
        <v>123</v>
      </c>
      <c r="BF82" s="274" t="s">
        <v>123</v>
      </c>
      <c r="BG82" s="274" t="s">
        <v>123</v>
      </c>
      <c r="BH82" s="274" t="s">
        <v>123</v>
      </c>
      <c r="BI82" s="274" t="s">
        <v>123</v>
      </c>
      <c r="BJ82" s="274" t="s">
        <v>123</v>
      </c>
      <c r="BK82" s="274" t="s">
        <v>123</v>
      </c>
      <c r="BL82" s="274" t="s">
        <v>123</v>
      </c>
      <c r="BM82" s="274" t="s">
        <v>123</v>
      </c>
      <c r="BN82" s="274" t="s">
        <v>123</v>
      </c>
      <c r="BO82" s="274" t="s">
        <v>123</v>
      </c>
      <c r="BP82" s="274" t="s">
        <v>123</v>
      </c>
      <c r="BQ82" s="274" t="s">
        <v>123</v>
      </c>
      <c r="BR82" s="274" t="s">
        <v>123</v>
      </c>
      <c r="BS82" s="274" t="s">
        <v>123</v>
      </c>
      <c r="BT82" s="274" t="s">
        <v>123</v>
      </c>
      <c r="BU82" s="274" t="s">
        <v>123</v>
      </c>
      <c r="BV82" s="274" t="s">
        <v>123</v>
      </c>
      <c r="BW82" s="274" t="s">
        <v>123</v>
      </c>
    </row>
    <row r="83" spans="1:75" s="132" customFormat="1" x14ac:dyDescent="0.2">
      <c r="A83" s="266"/>
      <c r="B83" s="105" t="s">
        <v>417</v>
      </c>
      <c r="C83" s="134"/>
      <c r="D83" s="257" t="s">
        <v>123</v>
      </c>
      <c r="E83" s="257" t="s">
        <v>123</v>
      </c>
      <c r="F83" s="257" t="s">
        <v>123</v>
      </c>
      <c r="G83" s="257" t="s">
        <v>123</v>
      </c>
      <c r="H83" s="257" t="s">
        <v>123</v>
      </c>
      <c r="I83" s="257" t="s">
        <v>123</v>
      </c>
      <c r="J83" s="257" t="s">
        <v>123</v>
      </c>
      <c r="K83" s="257" t="s">
        <v>123</v>
      </c>
      <c r="L83" s="257" t="s">
        <v>123</v>
      </c>
      <c r="M83" s="257" t="s">
        <v>123</v>
      </c>
      <c r="N83" s="257" t="s">
        <v>123</v>
      </c>
      <c r="O83" s="257" t="s">
        <v>123</v>
      </c>
      <c r="P83" s="257" t="s">
        <v>123</v>
      </c>
      <c r="Q83" s="257" t="s">
        <v>123</v>
      </c>
      <c r="R83" s="257" t="s">
        <v>123</v>
      </c>
      <c r="S83" s="257" t="s">
        <v>123</v>
      </c>
      <c r="T83" s="257" t="s">
        <v>123</v>
      </c>
      <c r="U83" s="257" t="s">
        <v>123</v>
      </c>
      <c r="V83" s="257" t="s">
        <v>123</v>
      </c>
      <c r="W83" s="257" t="s">
        <v>123</v>
      </c>
      <c r="X83" s="257" t="s">
        <v>123</v>
      </c>
      <c r="Y83" s="257" t="s">
        <v>123</v>
      </c>
      <c r="Z83" s="257" t="s">
        <v>123</v>
      </c>
      <c r="AA83" s="257" t="s">
        <v>123</v>
      </c>
      <c r="AB83" s="257" t="s">
        <v>123</v>
      </c>
      <c r="AC83" s="257" t="s">
        <v>123</v>
      </c>
      <c r="AD83" s="257" t="s">
        <v>123</v>
      </c>
      <c r="AE83" s="257" t="s">
        <v>123</v>
      </c>
      <c r="AF83" s="257" t="s">
        <v>123</v>
      </c>
      <c r="AG83" s="257" t="s">
        <v>123</v>
      </c>
      <c r="AH83" s="257" t="s">
        <v>123</v>
      </c>
      <c r="AI83" s="257" t="s">
        <v>123</v>
      </c>
      <c r="AJ83" s="257" t="s">
        <v>123</v>
      </c>
      <c r="AK83" s="257" t="s">
        <v>123</v>
      </c>
      <c r="AL83" s="257" t="s">
        <v>123</v>
      </c>
      <c r="AM83" s="257" t="s">
        <v>123</v>
      </c>
      <c r="AN83" s="257" t="s">
        <v>123</v>
      </c>
      <c r="AO83" s="257" t="s">
        <v>123</v>
      </c>
      <c r="AP83" s="257" t="s">
        <v>123</v>
      </c>
      <c r="AQ83" s="257" t="s">
        <v>123</v>
      </c>
      <c r="AR83" s="257" t="s">
        <v>123</v>
      </c>
      <c r="AS83" s="257" t="s">
        <v>123</v>
      </c>
      <c r="AT83" s="257" t="s">
        <v>123</v>
      </c>
      <c r="AU83" s="257" t="s">
        <v>123</v>
      </c>
      <c r="AV83" s="257" t="s">
        <v>123</v>
      </c>
      <c r="AW83" s="257" t="s">
        <v>123</v>
      </c>
      <c r="AX83" s="257" t="s">
        <v>123</v>
      </c>
      <c r="AY83" s="257" t="s">
        <v>123</v>
      </c>
      <c r="AZ83" s="257" t="s">
        <v>123</v>
      </c>
      <c r="BA83" s="257" t="s">
        <v>123</v>
      </c>
      <c r="BB83" s="257" t="s">
        <v>123</v>
      </c>
      <c r="BC83" s="257" t="s">
        <v>123</v>
      </c>
      <c r="BD83" s="257" t="s">
        <v>123</v>
      </c>
      <c r="BE83" s="257" t="s">
        <v>123</v>
      </c>
      <c r="BF83" s="257" t="s">
        <v>123</v>
      </c>
      <c r="BG83" s="257" t="s">
        <v>123</v>
      </c>
      <c r="BH83" s="257" t="s">
        <v>123</v>
      </c>
      <c r="BI83" s="257" t="s">
        <v>123</v>
      </c>
      <c r="BJ83" s="257" t="s">
        <v>123</v>
      </c>
      <c r="BK83" s="257" t="s">
        <v>123</v>
      </c>
      <c r="BL83" s="257">
        <v>368</v>
      </c>
      <c r="BM83" s="257">
        <v>597</v>
      </c>
      <c r="BN83" s="257">
        <v>647</v>
      </c>
      <c r="BO83" s="257">
        <v>691</v>
      </c>
      <c r="BP83" s="257">
        <v>733</v>
      </c>
      <c r="BQ83" s="257">
        <v>0</v>
      </c>
      <c r="BR83" s="257">
        <v>0</v>
      </c>
      <c r="BS83" s="257">
        <v>0</v>
      </c>
      <c r="BT83" s="257">
        <v>0</v>
      </c>
      <c r="BU83" s="257">
        <v>0</v>
      </c>
      <c r="BV83" s="257">
        <v>0</v>
      </c>
      <c r="BW83" s="257">
        <v>0</v>
      </c>
    </row>
    <row r="84" spans="1:75" s="132" customFormat="1" x14ac:dyDescent="0.2">
      <c r="A84" s="266"/>
      <c r="B84" s="105" t="s">
        <v>13</v>
      </c>
      <c r="C84" s="134"/>
      <c r="D84" s="257" t="s">
        <v>123</v>
      </c>
      <c r="E84" s="257" t="s">
        <v>123</v>
      </c>
      <c r="F84" s="257" t="s">
        <v>123</v>
      </c>
      <c r="G84" s="257" t="s">
        <v>123</v>
      </c>
      <c r="H84" s="257" t="s">
        <v>123</v>
      </c>
      <c r="I84" s="257" t="s">
        <v>123</v>
      </c>
      <c r="J84" s="257" t="s">
        <v>123</v>
      </c>
      <c r="K84" s="257" t="s">
        <v>123</v>
      </c>
      <c r="L84" s="257" t="s">
        <v>123</v>
      </c>
      <c r="M84" s="257" t="s">
        <v>123</v>
      </c>
      <c r="N84" s="257" t="s">
        <v>123</v>
      </c>
      <c r="O84" s="257" t="s">
        <v>123</v>
      </c>
      <c r="P84" s="257" t="s">
        <v>123</v>
      </c>
      <c r="Q84" s="257" t="s">
        <v>123</v>
      </c>
      <c r="R84" s="257" t="s">
        <v>123</v>
      </c>
      <c r="S84" s="257" t="s">
        <v>123</v>
      </c>
      <c r="T84" s="257" t="s">
        <v>123</v>
      </c>
      <c r="U84" s="257" t="s">
        <v>123</v>
      </c>
      <c r="V84" s="257" t="s">
        <v>123</v>
      </c>
      <c r="W84" s="257" t="s">
        <v>123</v>
      </c>
      <c r="X84" s="257" t="s">
        <v>123</v>
      </c>
      <c r="Y84" s="257" t="s">
        <v>123</v>
      </c>
      <c r="Z84" s="257" t="s">
        <v>123</v>
      </c>
      <c r="AA84" s="257" t="s">
        <v>123</v>
      </c>
      <c r="AB84" s="257" t="s">
        <v>123</v>
      </c>
      <c r="AC84" s="257" t="s">
        <v>123</v>
      </c>
      <c r="AD84" s="257" t="s">
        <v>123</v>
      </c>
      <c r="AE84" s="257" t="s">
        <v>123</v>
      </c>
      <c r="AF84" s="257" t="s">
        <v>123</v>
      </c>
      <c r="AG84" s="257" t="s">
        <v>123</v>
      </c>
      <c r="AH84" s="257" t="s">
        <v>123</v>
      </c>
      <c r="AI84" s="257" t="s">
        <v>123</v>
      </c>
      <c r="AJ84" s="257" t="s">
        <v>123</v>
      </c>
      <c r="AK84" s="257" t="s">
        <v>123</v>
      </c>
      <c r="AL84" s="257" t="s">
        <v>123</v>
      </c>
      <c r="AM84" s="257" t="s">
        <v>123</v>
      </c>
      <c r="AN84" s="257" t="s">
        <v>123</v>
      </c>
      <c r="AO84" s="257" t="s">
        <v>123</v>
      </c>
      <c r="AP84" s="257" t="s">
        <v>123</v>
      </c>
      <c r="AQ84" s="257" t="s">
        <v>123</v>
      </c>
      <c r="AR84" s="257" t="s">
        <v>123</v>
      </c>
      <c r="AS84" s="257" t="s">
        <v>123</v>
      </c>
      <c r="AT84" s="257" t="s">
        <v>123</v>
      </c>
      <c r="AU84" s="257" t="s">
        <v>123</v>
      </c>
      <c r="AV84" s="257" t="s">
        <v>123</v>
      </c>
      <c r="AW84" s="257" t="s">
        <v>123</v>
      </c>
      <c r="AX84" s="257" t="s">
        <v>123</v>
      </c>
      <c r="AY84" s="257" t="s">
        <v>123</v>
      </c>
      <c r="AZ84" s="257" t="s">
        <v>123</v>
      </c>
      <c r="BA84" s="257" t="s">
        <v>123</v>
      </c>
      <c r="BB84" s="257" t="s">
        <v>123</v>
      </c>
      <c r="BC84" s="257" t="s">
        <v>123</v>
      </c>
      <c r="BD84" s="257" t="s">
        <v>123</v>
      </c>
      <c r="BE84" s="257" t="s">
        <v>123</v>
      </c>
      <c r="BF84" s="257" t="s">
        <v>123</v>
      </c>
      <c r="BG84" s="257" t="s">
        <v>123</v>
      </c>
      <c r="BH84" s="257" t="s">
        <v>123</v>
      </c>
      <c r="BI84" s="257" t="s">
        <v>123</v>
      </c>
      <c r="BJ84" s="257" t="s">
        <v>123</v>
      </c>
      <c r="BK84" s="257" t="s">
        <v>123</v>
      </c>
      <c r="BL84" s="257">
        <v>1147</v>
      </c>
      <c r="BM84" s="257">
        <v>1215</v>
      </c>
      <c r="BN84" s="257">
        <v>1266</v>
      </c>
      <c r="BO84" s="257">
        <v>1286</v>
      </c>
      <c r="BP84" s="257">
        <v>1294</v>
      </c>
      <c r="BQ84" s="257">
        <v>0</v>
      </c>
      <c r="BR84" s="257">
        <v>0</v>
      </c>
      <c r="BS84" s="257">
        <v>0</v>
      </c>
      <c r="BT84" s="257">
        <v>0</v>
      </c>
      <c r="BU84" s="257">
        <v>0</v>
      </c>
      <c r="BV84" s="257">
        <v>0</v>
      </c>
      <c r="BW84" s="257">
        <v>0</v>
      </c>
    </row>
    <row r="85" spans="1:75" s="132" customFormat="1" x14ac:dyDescent="0.2">
      <c r="A85" s="266"/>
      <c r="B85" s="105" t="s">
        <v>418</v>
      </c>
      <c r="C85" s="134"/>
      <c r="D85" s="257" t="s">
        <v>123</v>
      </c>
      <c r="E85" s="257" t="s">
        <v>123</v>
      </c>
      <c r="F85" s="257" t="s">
        <v>123</v>
      </c>
      <c r="G85" s="257" t="s">
        <v>123</v>
      </c>
      <c r="H85" s="257" t="s">
        <v>123</v>
      </c>
      <c r="I85" s="257" t="s">
        <v>123</v>
      </c>
      <c r="J85" s="257" t="s">
        <v>123</v>
      </c>
      <c r="K85" s="257" t="s">
        <v>123</v>
      </c>
      <c r="L85" s="257" t="s">
        <v>123</v>
      </c>
      <c r="M85" s="257" t="s">
        <v>123</v>
      </c>
      <c r="N85" s="257" t="s">
        <v>123</v>
      </c>
      <c r="O85" s="257" t="s">
        <v>123</v>
      </c>
      <c r="P85" s="257" t="s">
        <v>123</v>
      </c>
      <c r="Q85" s="257" t="s">
        <v>123</v>
      </c>
      <c r="R85" s="257" t="s">
        <v>123</v>
      </c>
      <c r="S85" s="257" t="s">
        <v>123</v>
      </c>
      <c r="T85" s="257" t="s">
        <v>123</v>
      </c>
      <c r="U85" s="257" t="s">
        <v>123</v>
      </c>
      <c r="V85" s="257" t="s">
        <v>123</v>
      </c>
      <c r="W85" s="257" t="s">
        <v>123</v>
      </c>
      <c r="X85" s="257" t="s">
        <v>123</v>
      </c>
      <c r="Y85" s="257" t="s">
        <v>123</v>
      </c>
      <c r="Z85" s="257" t="s">
        <v>123</v>
      </c>
      <c r="AA85" s="257" t="s">
        <v>123</v>
      </c>
      <c r="AB85" s="257" t="s">
        <v>123</v>
      </c>
      <c r="AC85" s="257" t="s">
        <v>123</v>
      </c>
      <c r="AD85" s="257" t="s">
        <v>123</v>
      </c>
      <c r="AE85" s="257" t="s">
        <v>123</v>
      </c>
      <c r="AF85" s="257" t="s">
        <v>123</v>
      </c>
      <c r="AG85" s="257" t="s">
        <v>123</v>
      </c>
      <c r="AH85" s="257" t="s">
        <v>123</v>
      </c>
      <c r="AI85" s="257" t="s">
        <v>123</v>
      </c>
      <c r="AJ85" s="257" t="s">
        <v>123</v>
      </c>
      <c r="AK85" s="257" t="s">
        <v>123</v>
      </c>
      <c r="AL85" s="257" t="s">
        <v>123</v>
      </c>
      <c r="AM85" s="257" t="s">
        <v>123</v>
      </c>
      <c r="AN85" s="257" t="s">
        <v>123</v>
      </c>
      <c r="AO85" s="257" t="s">
        <v>123</v>
      </c>
      <c r="AP85" s="257" t="s">
        <v>123</v>
      </c>
      <c r="AQ85" s="257" t="s">
        <v>123</v>
      </c>
      <c r="AR85" s="257" t="s">
        <v>123</v>
      </c>
      <c r="AS85" s="257" t="s">
        <v>123</v>
      </c>
      <c r="AT85" s="257" t="s">
        <v>123</v>
      </c>
      <c r="AU85" s="257" t="s">
        <v>123</v>
      </c>
      <c r="AV85" s="257" t="s">
        <v>123</v>
      </c>
      <c r="AW85" s="257" t="s">
        <v>123</v>
      </c>
      <c r="AX85" s="257" t="s">
        <v>123</v>
      </c>
      <c r="AY85" s="257" t="s">
        <v>123</v>
      </c>
      <c r="AZ85" s="257" t="s">
        <v>123</v>
      </c>
      <c r="BA85" s="257" t="s">
        <v>123</v>
      </c>
      <c r="BB85" s="257" t="s">
        <v>123</v>
      </c>
      <c r="BC85" s="257" t="s">
        <v>123</v>
      </c>
      <c r="BD85" s="257" t="s">
        <v>123</v>
      </c>
      <c r="BE85" s="257" t="s">
        <v>123</v>
      </c>
      <c r="BF85" s="257" t="s">
        <v>123</v>
      </c>
      <c r="BG85" s="257" t="s">
        <v>123</v>
      </c>
      <c r="BH85" s="257" t="s">
        <v>123</v>
      </c>
      <c r="BI85" s="257" t="s">
        <v>123</v>
      </c>
      <c r="BJ85" s="257" t="s">
        <v>123</v>
      </c>
      <c r="BK85" s="257" t="s">
        <v>123</v>
      </c>
      <c r="BL85" s="257">
        <v>647</v>
      </c>
      <c r="BM85" s="257">
        <v>625</v>
      </c>
      <c r="BN85" s="257">
        <v>581</v>
      </c>
      <c r="BO85" s="257">
        <v>517</v>
      </c>
      <c r="BP85" s="257">
        <v>468</v>
      </c>
      <c r="BQ85" s="257">
        <v>0</v>
      </c>
      <c r="BR85" s="257">
        <v>0</v>
      </c>
      <c r="BS85" s="257">
        <v>0</v>
      </c>
      <c r="BT85" s="257">
        <v>0</v>
      </c>
      <c r="BU85" s="257">
        <v>0</v>
      </c>
      <c r="BV85" s="257">
        <v>0</v>
      </c>
      <c r="BW85" s="257">
        <v>0</v>
      </c>
    </row>
    <row r="86" spans="1:75" s="132" customFormat="1" x14ac:dyDescent="0.2">
      <c r="A86" s="266"/>
      <c r="B86" s="105" t="s">
        <v>419</v>
      </c>
      <c r="C86" s="134"/>
      <c r="D86" s="257" t="s">
        <v>123</v>
      </c>
      <c r="E86" s="257" t="s">
        <v>123</v>
      </c>
      <c r="F86" s="257" t="s">
        <v>123</v>
      </c>
      <c r="G86" s="257" t="s">
        <v>123</v>
      </c>
      <c r="H86" s="257" t="s">
        <v>123</v>
      </c>
      <c r="I86" s="257" t="s">
        <v>123</v>
      </c>
      <c r="J86" s="257" t="s">
        <v>123</v>
      </c>
      <c r="K86" s="257" t="s">
        <v>123</v>
      </c>
      <c r="L86" s="257" t="s">
        <v>123</v>
      </c>
      <c r="M86" s="257" t="s">
        <v>123</v>
      </c>
      <c r="N86" s="257" t="s">
        <v>123</v>
      </c>
      <c r="O86" s="257" t="s">
        <v>123</v>
      </c>
      <c r="P86" s="257" t="s">
        <v>123</v>
      </c>
      <c r="Q86" s="257" t="s">
        <v>123</v>
      </c>
      <c r="R86" s="257" t="s">
        <v>123</v>
      </c>
      <c r="S86" s="257" t="s">
        <v>123</v>
      </c>
      <c r="T86" s="257" t="s">
        <v>123</v>
      </c>
      <c r="U86" s="257" t="s">
        <v>123</v>
      </c>
      <c r="V86" s="257" t="s">
        <v>123</v>
      </c>
      <c r="W86" s="257" t="s">
        <v>123</v>
      </c>
      <c r="X86" s="257" t="s">
        <v>123</v>
      </c>
      <c r="Y86" s="257" t="s">
        <v>123</v>
      </c>
      <c r="Z86" s="257" t="s">
        <v>123</v>
      </c>
      <c r="AA86" s="257" t="s">
        <v>123</v>
      </c>
      <c r="AB86" s="257" t="s">
        <v>123</v>
      </c>
      <c r="AC86" s="257" t="s">
        <v>123</v>
      </c>
      <c r="AD86" s="257" t="s">
        <v>123</v>
      </c>
      <c r="AE86" s="257" t="s">
        <v>123</v>
      </c>
      <c r="AF86" s="257" t="s">
        <v>123</v>
      </c>
      <c r="AG86" s="257" t="s">
        <v>123</v>
      </c>
      <c r="AH86" s="257" t="s">
        <v>123</v>
      </c>
      <c r="AI86" s="257" t="s">
        <v>123</v>
      </c>
      <c r="AJ86" s="257" t="s">
        <v>123</v>
      </c>
      <c r="AK86" s="257" t="s">
        <v>123</v>
      </c>
      <c r="AL86" s="257" t="s">
        <v>123</v>
      </c>
      <c r="AM86" s="257" t="s">
        <v>123</v>
      </c>
      <c r="AN86" s="257" t="s">
        <v>123</v>
      </c>
      <c r="AO86" s="257" t="s">
        <v>123</v>
      </c>
      <c r="AP86" s="257" t="s">
        <v>123</v>
      </c>
      <c r="AQ86" s="257" t="s">
        <v>123</v>
      </c>
      <c r="AR86" s="257" t="s">
        <v>123</v>
      </c>
      <c r="AS86" s="257" t="s">
        <v>123</v>
      </c>
      <c r="AT86" s="257" t="s">
        <v>123</v>
      </c>
      <c r="AU86" s="257" t="s">
        <v>123</v>
      </c>
      <c r="AV86" s="257" t="s">
        <v>123</v>
      </c>
      <c r="AW86" s="257" t="s">
        <v>123</v>
      </c>
      <c r="AX86" s="257" t="s">
        <v>123</v>
      </c>
      <c r="AY86" s="257" t="s">
        <v>123</v>
      </c>
      <c r="AZ86" s="257" t="s">
        <v>123</v>
      </c>
      <c r="BA86" s="257" t="s">
        <v>123</v>
      </c>
      <c r="BB86" s="257" t="s">
        <v>123</v>
      </c>
      <c r="BC86" s="257" t="s">
        <v>123</v>
      </c>
      <c r="BD86" s="257" t="s">
        <v>123</v>
      </c>
      <c r="BE86" s="257" t="s">
        <v>123</v>
      </c>
      <c r="BF86" s="257" t="s">
        <v>123</v>
      </c>
      <c r="BG86" s="257" t="s">
        <v>123</v>
      </c>
      <c r="BH86" s="257" t="s">
        <v>123</v>
      </c>
      <c r="BI86" s="257" t="s">
        <v>123</v>
      </c>
      <c r="BJ86" s="257" t="s">
        <v>123</v>
      </c>
      <c r="BK86" s="257" t="s">
        <v>123</v>
      </c>
      <c r="BL86" s="257">
        <v>96</v>
      </c>
      <c r="BM86" s="257">
        <v>109</v>
      </c>
      <c r="BN86" s="257">
        <v>126</v>
      </c>
      <c r="BO86" s="257">
        <v>139</v>
      </c>
      <c r="BP86" s="257">
        <v>154</v>
      </c>
      <c r="BQ86" s="257">
        <v>0</v>
      </c>
      <c r="BR86" s="257">
        <v>0</v>
      </c>
      <c r="BS86" s="257">
        <v>0</v>
      </c>
      <c r="BT86" s="257">
        <v>0</v>
      </c>
      <c r="BU86" s="257">
        <v>0</v>
      </c>
      <c r="BV86" s="257">
        <v>0</v>
      </c>
      <c r="BW86" s="257">
        <v>0</v>
      </c>
    </row>
    <row r="87" spans="1:75" s="132" customFormat="1" x14ac:dyDescent="0.2">
      <c r="A87" s="266"/>
      <c r="B87" s="105" t="s">
        <v>420</v>
      </c>
      <c r="C87" s="134"/>
      <c r="D87" s="257" t="s">
        <v>123</v>
      </c>
      <c r="E87" s="257" t="s">
        <v>123</v>
      </c>
      <c r="F87" s="257" t="s">
        <v>123</v>
      </c>
      <c r="G87" s="257" t="s">
        <v>123</v>
      </c>
      <c r="H87" s="257" t="s">
        <v>123</v>
      </c>
      <c r="I87" s="257" t="s">
        <v>123</v>
      </c>
      <c r="J87" s="257" t="s">
        <v>123</v>
      </c>
      <c r="K87" s="257" t="s">
        <v>123</v>
      </c>
      <c r="L87" s="257" t="s">
        <v>123</v>
      </c>
      <c r="M87" s="257" t="s">
        <v>123</v>
      </c>
      <c r="N87" s="257" t="s">
        <v>123</v>
      </c>
      <c r="O87" s="257" t="s">
        <v>123</v>
      </c>
      <c r="P87" s="257" t="s">
        <v>123</v>
      </c>
      <c r="Q87" s="257" t="s">
        <v>123</v>
      </c>
      <c r="R87" s="257" t="s">
        <v>123</v>
      </c>
      <c r="S87" s="257" t="s">
        <v>123</v>
      </c>
      <c r="T87" s="257" t="s">
        <v>123</v>
      </c>
      <c r="U87" s="257" t="s">
        <v>123</v>
      </c>
      <c r="V87" s="257" t="s">
        <v>123</v>
      </c>
      <c r="W87" s="257" t="s">
        <v>123</v>
      </c>
      <c r="X87" s="257" t="s">
        <v>123</v>
      </c>
      <c r="Y87" s="257" t="s">
        <v>123</v>
      </c>
      <c r="Z87" s="257" t="s">
        <v>123</v>
      </c>
      <c r="AA87" s="257" t="s">
        <v>123</v>
      </c>
      <c r="AB87" s="257" t="s">
        <v>123</v>
      </c>
      <c r="AC87" s="257" t="s">
        <v>123</v>
      </c>
      <c r="AD87" s="257" t="s">
        <v>123</v>
      </c>
      <c r="AE87" s="257" t="s">
        <v>123</v>
      </c>
      <c r="AF87" s="257" t="s">
        <v>123</v>
      </c>
      <c r="AG87" s="257" t="s">
        <v>123</v>
      </c>
      <c r="AH87" s="257" t="s">
        <v>123</v>
      </c>
      <c r="AI87" s="257" t="s">
        <v>123</v>
      </c>
      <c r="AJ87" s="257" t="s">
        <v>123</v>
      </c>
      <c r="AK87" s="257" t="s">
        <v>123</v>
      </c>
      <c r="AL87" s="257" t="s">
        <v>123</v>
      </c>
      <c r="AM87" s="257" t="s">
        <v>123</v>
      </c>
      <c r="AN87" s="257" t="s">
        <v>123</v>
      </c>
      <c r="AO87" s="257" t="s">
        <v>123</v>
      </c>
      <c r="AP87" s="257" t="s">
        <v>123</v>
      </c>
      <c r="AQ87" s="257" t="s">
        <v>123</v>
      </c>
      <c r="AR87" s="257" t="s">
        <v>123</v>
      </c>
      <c r="AS87" s="257" t="s">
        <v>123</v>
      </c>
      <c r="AT87" s="257" t="s">
        <v>123</v>
      </c>
      <c r="AU87" s="257" t="s">
        <v>123</v>
      </c>
      <c r="AV87" s="257" t="s">
        <v>123</v>
      </c>
      <c r="AW87" s="257" t="s">
        <v>123</v>
      </c>
      <c r="AX87" s="257" t="s">
        <v>123</v>
      </c>
      <c r="AY87" s="257" t="s">
        <v>123</v>
      </c>
      <c r="AZ87" s="257" t="s">
        <v>123</v>
      </c>
      <c r="BA87" s="257" t="s">
        <v>123</v>
      </c>
      <c r="BB87" s="257" t="s">
        <v>123</v>
      </c>
      <c r="BC87" s="257" t="s">
        <v>123</v>
      </c>
      <c r="BD87" s="257" t="s">
        <v>123</v>
      </c>
      <c r="BE87" s="257" t="s">
        <v>123</v>
      </c>
      <c r="BF87" s="257" t="s">
        <v>123</v>
      </c>
      <c r="BG87" s="257" t="s">
        <v>123</v>
      </c>
      <c r="BH87" s="257" t="s">
        <v>123</v>
      </c>
      <c r="BI87" s="257" t="s">
        <v>123</v>
      </c>
      <c r="BJ87" s="257" t="s">
        <v>123</v>
      </c>
      <c r="BK87" s="257" t="s">
        <v>123</v>
      </c>
      <c r="BL87" s="257">
        <v>170</v>
      </c>
      <c r="BM87" s="257">
        <v>176</v>
      </c>
      <c r="BN87" s="257">
        <v>175</v>
      </c>
      <c r="BO87" s="257">
        <v>161</v>
      </c>
      <c r="BP87" s="257">
        <v>137</v>
      </c>
      <c r="BQ87" s="257">
        <v>0</v>
      </c>
      <c r="BR87" s="257">
        <v>0</v>
      </c>
      <c r="BS87" s="257">
        <v>0</v>
      </c>
      <c r="BT87" s="257">
        <v>0</v>
      </c>
      <c r="BU87" s="257">
        <v>0</v>
      </c>
      <c r="BV87" s="257">
        <v>0</v>
      </c>
      <c r="BW87" s="257">
        <v>0</v>
      </c>
    </row>
    <row r="88" spans="1:75" s="132" customFormat="1" ht="26.1" customHeight="1" x14ac:dyDescent="0.2">
      <c r="A88" s="266"/>
      <c r="B88" s="105" t="s">
        <v>421</v>
      </c>
      <c r="C88" s="134"/>
      <c r="D88" s="257" t="s">
        <v>123</v>
      </c>
      <c r="E88" s="257" t="s">
        <v>123</v>
      </c>
      <c r="F88" s="257" t="s">
        <v>123</v>
      </c>
      <c r="G88" s="257" t="s">
        <v>123</v>
      </c>
      <c r="H88" s="257" t="s">
        <v>123</v>
      </c>
      <c r="I88" s="257" t="s">
        <v>123</v>
      </c>
      <c r="J88" s="257" t="s">
        <v>123</v>
      </c>
      <c r="K88" s="257" t="s">
        <v>123</v>
      </c>
      <c r="L88" s="257" t="s">
        <v>123</v>
      </c>
      <c r="M88" s="257" t="s">
        <v>123</v>
      </c>
      <c r="N88" s="257" t="s">
        <v>123</v>
      </c>
      <c r="O88" s="257" t="s">
        <v>123</v>
      </c>
      <c r="P88" s="257" t="s">
        <v>123</v>
      </c>
      <c r="Q88" s="257" t="s">
        <v>123</v>
      </c>
      <c r="R88" s="257" t="s">
        <v>123</v>
      </c>
      <c r="S88" s="257" t="s">
        <v>123</v>
      </c>
      <c r="T88" s="257" t="s">
        <v>123</v>
      </c>
      <c r="U88" s="257" t="s">
        <v>123</v>
      </c>
      <c r="V88" s="257" t="s">
        <v>123</v>
      </c>
      <c r="W88" s="257" t="s">
        <v>123</v>
      </c>
      <c r="X88" s="257" t="s">
        <v>123</v>
      </c>
      <c r="Y88" s="257" t="s">
        <v>123</v>
      </c>
      <c r="Z88" s="257" t="s">
        <v>123</v>
      </c>
      <c r="AA88" s="257" t="s">
        <v>123</v>
      </c>
      <c r="AB88" s="257" t="s">
        <v>123</v>
      </c>
      <c r="AC88" s="257" t="s">
        <v>123</v>
      </c>
      <c r="AD88" s="257" t="s">
        <v>123</v>
      </c>
      <c r="AE88" s="257" t="s">
        <v>123</v>
      </c>
      <c r="AF88" s="257" t="s">
        <v>123</v>
      </c>
      <c r="AG88" s="257" t="s">
        <v>123</v>
      </c>
      <c r="AH88" s="257" t="s">
        <v>123</v>
      </c>
      <c r="AI88" s="257" t="s">
        <v>123</v>
      </c>
      <c r="AJ88" s="257" t="s">
        <v>123</v>
      </c>
      <c r="AK88" s="257" t="s">
        <v>123</v>
      </c>
      <c r="AL88" s="257" t="s">
        <v>123</v>
      </c>
      <c r="AM88" s="257" t="s">
        <v>123</v>
      </c>
      <c r="AN88" s="257" t="s">
        <v>123</v>
      </c>
      <c r="AO88" s="257" t="s">
        <v>123</v>
      </c>
      <c r="AP88" s="257" t="s">
        <v>123</v>
      </c>
      <c r="AQ88" s="257" t="s">
        <v>123</v>
      </c>
      <c r="AR88" s="257" t="s">
        <v>123</v>
      </c>
      <c r="AS88" s="257" t="s">
        <v>123</v>
      </c>
      <c r="AT88" s="257" t="s">
        <v>123</v>
      </c>
      <c r="AU88" s="257" t="s">
        <v>123</v>
      </c>
      <c r="AV88" s="257" t="s">
        <v>123</v>
      </c>
      <c r="AW88" s="257" t="s">
        <v>123</v>
      </c>
      <c r="AX88" s="257" t="s">
        <v>123</v>
      </c>
      <c r="AY88" s="257" t="s">
        <v>123</v>
      </c>
      <c r="AZ88" s="257" t="s">
        <v>123</v>
      </c>
      <c r="BA88" s="257" t="s">
        <v>123</v>
      </c>
      <c r="BB88" s="257" t="s">
        <v>123</v>
      </c>
      <c r="BC88" s="257" t="s">
        <v>123</v>
      </c>
      <c r="BD88" s="257" t="s">
        <v>123</v>
      </c>
      <c r="BE88" s="257" t="s">
        <v>123</v>
      </c>
      <c r="BF88" s="257" t="s">
        <v>123</v>
      </c>
      <c r="BG88" s="257" t="s">
        <v>123</v>
      </c>
      <c r="BH88" s="257" t="s">
        <v>123</v>
      </c>
      <c r="BI88" s="257" t="s">
        <v>123</v>
      </c>
      <c r="BJ88" s="257" t="s">
        <v>123</v>
      </c>
      <c r="BK88" s="257" t="s">
        <v>123</v>
      </c>
      <c r="BL88" s="257">
        <v>1928</v>
      </c>
      <c r="BM88" s="257">
        <v>1939</v>
      </c>
      <c r="BN88" s="257">
        <v>1936</v>
      </c>
      <c r="BO88" s="257">
        <v>1900</v>
      </c>
      <c r="BP88" s="257">
        <v>1817</v>
      </c>
      <c r="BQ88" s="257">
        <v>0</v>
      </c>
      <c r="BR88" s="257">
        <v>0</v>
      </c>
      <c r="BS88" s="257">
        <v>0</v>
      </c>
      <c r="BT88" s="257">
        <v>0</v>
      </c>
      <c r="BU88" s="257">
        <v>0</v>
      </c>
      <c r="BV88" s="257">
        <v>0</v>
      </c>
      <c r="BW88" s="257">
        <v>0</v>
      </c>
    </row>
    <row r="89" spans="1:75" s="132" customFormat="1" x14ac:dyDescent="0.2">
      <c r="A89" s="266"/>
      <c r="B89" s="105" t="s">
        <v>422</v>
      </c>
      <c r="C89" s="134"/>
      <c r="D89" s="257" t="s">
        <v>123</v>
      </c>
      <c r="E89" s="257" t="s">
        <v>123</v>
      </c>
      <c r="F89" s="257" t="s">
        <v>123</v>
      </c>
      <c r="G89" s="257" t="s">
        <v>123</v>
      </c>
      <c r="H89" s="257" t="s">
        <v>123</v>
      </c>
      <c r="I89" s="257" t="s">
        <v>123</v>
      </c>
      <c r="J89" s="257" t="s">
        <v>123</v>
      </c>
      <c r="K89" s="257" t="s">
        <v>123</v>
      </c>
      <c r="L89" s="257" t="s">
        <v>123</v>
      </c>
      <c r="M89" s="257" t="s">
        <v>123</v>
      </c>
      <c r="N89" s="257" t="s">
        <v>123</v>
      </c>
      <c r="O89" s="257" t="s">
        <v>123</v>
      </c>
      <c r="P89" s="257" t="s">
        <v>123</v>
      </c>
      <c r="Q89" s="257" t="s">
        <v>123</v>
      </c>
      <c r="R89" s="257" t="s">
        <v>123</v>
      </c>
      <c r="S89" s="257" t="s">
        <v>123</v>
      </c>
      <c r="T89" s="257" t="s">
        <v>123</v>
      </c>
      <c r="U89" s="257" t="s">
        <v>123</v>
      </c>
      <c r="V89" s="257" t="s">
        <v>123</v>
      </c>
      <c r="W89" s="257" t="s">
        <v>123</v>
      </c>
      <c r="X89" s="257" t="s">
        <v>123</v>
      </c>
      <c r="Y89" s="257" t="s">
        <v>123</v>
      </c>
      <c r="Z89" s="257" t="s">
        <v>123</v>
      </c>
      <c r="AA89" s="257" t="s">
        <v>123</v>
      </c>
      <c r="AB89" s="257" t="s">
        <v>123</v>
      </c>
      <c r="AC89" s="257" t="s">
        <v>123</v>
      </c>
      <c r="AD89" s="257" t="s">
        <v>123</v>
      </c>
      <c r="AE89" s="257" t="s">
        <v>123</v>
      </c>
      <c r="AF89" s="257" t="s">
        <v>123</v>
      </c>
      <c r="AG89" s="257" t="s">
        <v>123</v>
      </c>
      <c r="AH89" s="257" t="s">
        <v>123</v>
      </c>
      <c r="AI89" s="257" t="s">
        <v>123</v>
      </c>
      <c r="AJ89" s="257" t="s">
        <v>123</v>
      </c>
      <c r="AK89" s="257" t="s">
        <v>123</v>
      </c>
      <c r="AL89" s="257" t="s">
        <v>123</v>
      </c>
      <c r="AM89" s="257" t="s">
        <v>123</v>
      </c>
      <c r="AN89" s="257" t="s">
        <v>123</v>
      </c>
      <c r="AO89" s="257" t="s">
        <v>123</v>
      </c>
      <c r="AP89" s="257" t="s">
        <v>123</v>
      </c>
      <c r="AQ89" s="257" t="s">
        <v>123</v>
      </c>
      <c r="AR89" s="257" t="s">
        <v>123</v>
      </c>
      <c r="AS89" s="257" t="s">
        <v>123</v>
      </c>
      <c r="AT89" s="257" t="s">
        <v>123</v>
      </c>
      <c r="AU89" s="257" t="s">
        <v>123</v>
      </c>
      <c r="AV89" s="257" t="s">
        <v>123</v>
      </c>
      <c r="AW89" s="257" t="s">
        <v>123</v>
      </c>
      <c r="AX89" s="257" t="s">
        <v>123</v>
      </c>
      <c r="AY89" s="257" t="s">
        <v>123</v>
      </c>
      <c r="AZ89" s="257" t="s">
        <v>123</v>
      </c>
      <c r="BA89" s="257" t="s">
        <v>123</v>
      </c>
      <c r="BB89" s="257" t="s">
        <v>123</v>
      </c>
      <c r="BC89" s="257" t="s">
        <v>123</v>
      </c>
      <c r="BD89" s="257" t="s">
        <v>123</v>
      </c>
      <c r="BE89" s="257" t="s">
        <v>123</v>
      </c>
      <c r="BF89" s="257" t="s">
        <v>123</v>
      </c>
      <c r="BG89" s="257" t="s">
        <v>123</v>
      </c>
      <c r="BH89" s="257" t="s">
        <v>123</v>
      </c>
      <c r="BI89" s="257" t="s">
        <v>123</v>
      </c>
      <c r="BJ89" s="257" t="s">
        <v>123</v>
      </c>
      <c r="BK89" s="257" t="s">
        <v>123</v>
      </c>
      <c r="BL89" s="257">
        <v>29</v>
      </c>
      <c r="BM89" s="257">
        <v>33</v>
      </c>
      <c r="BN89" s="257">
        <v>40</v>
      </c>
      <c r="BO89" s="257">
        <v>44</v>
      </c>
      <c r="BP89" s="257">
        <v>52</v>
      </c>
      <c r="BQ89" s="257">
        <v>0</v>
      </c>
      <c r="BR89" s="257">
        <v>0</v>
      </c>
      <c r="BS89" s="257">
        <v>0</v>
      </c>
      <c r="BT89" s="257">
        <v>0</v>
      </c>
      <c r="BU89" s="257">
        <v>0</v>
      </c>
      <c r="BV89" s="257">
        <v>0</v>
      </c>
      <c r="BW89" s="257">
        <v>0</v>
      </c>
    </row>
    <row r="90" spans="1:75" s="132" customFormat="1" x14ac:dyDescent="0.2">
      <c r="A90" s="266"/>
      <c r="B90" s="105" t="s">
        <v>423</v>
      </c>
      <c r="C90" s="134"/>
      <c r="D90" s="257" t="s">
        <v>123</v>
      </c>
      <c r="E90" s="257" t="s">
        <v>123</v>
      </c>
      <c r="F90" s="257" t="s">
        <v>123</v>
      </c>
      <c r="G90" s="257" t="s">
        <v>123</v>
      </c>
      <c r="H90" s="257" t="s">
        <v>123</v>
      </c>
      <c r="I90" s="257" t="s">
        <v>123</v>
      </c>
      <c r="J90" s="257" t="s">
        <v>123</v>
      </c>
      <c r="K90" s="257" t="s">
        <v>123</v>
      </c>
      <c r="L90" s="257" t="s">
        <v>123</v>
      </c>
      <c r="M90" s="257" t="s">
        <v>123</v>
      </c>
      <c r="N90" s="257" t="s">
        <v>123</v>
      </c>
      <c r="O90" s="257" t="s">
        <v>123</v>
      </c>
      <c r="P90" s="257" t="s">
        <v>123</v>
      </c>
      <c r="Q90" s="257" t="s">
        <v>123</v>
      </c>
      <c r="R90" s="257" t="s">
        <v>123</v>
      </c>
      <c r="S90" s="257" t="s">
        <v>123</v>
      </c>
      <c r="T90" s="257" t="s">
        <v>123</v>
      </c>
      <c r="U90" s="257" t="s">
        <v>123</v>
      </c>
      <c r="V90" s="257" t="s">
        <v>123</v>
      </c>
      <c r="W90" s="257" t="s">
        <v>123</v>
      </c>
      <c r="X90" s="257" t="s">
        <v>123</v>
      </c>
      <c r="Y90" s="257" t="s">
        <v>123</v>
      </c>
      <c r="Z90" s="257" t="s">
        <v>123</v>
      </c>
      <c r="AA90" s="257" t="s">
        <v>123</v>
      </c>
      <c r="AB90" s="257" t="s">
        <v>123</v>
      </c>
      <c r="AC90" s="257" t="s">
        <v>123</v>
      </c>
      <c r="AD90" s="257" t="s">
        <v>123</v>
      </c>
      <c r="AE90" s="257" t="s">
        <v>123</v>
      </c>
      <c r="AF90" s="257" t="s">
        <v>123</v>
      </c>
      <c r="AG90" s="257" t="s">
        <v>123</v>
      </c>
      <c r="AH90" s="257" t="s">
        <v>123</v>
      </c>
      <c r="AI90" s="257" t="s">
        <v>123</v>
      </c>
      <c r="AJ90" s="257" t="s">
        <v>123</v>
      </c>
      <c r="AK90" s="257" t="s">
        <v>123</v>
      </c>
      <c r="AL90" s="257" t="s">
        <v>123</v>
      </c>
      <c r="AM90" s="257" t="s">
        <v>123</v>
      </c>
      <c r="AN90" s="257" t="s">
        <v>123</v>
      </c>
      <c r="AO90" s="257" t="s">
        <v>123</v>
      </c>
      <c r="AP90" s="257" t="s">
        <v>123</v>
      </c>
      <c r="AQ90" s="257" t="s">
        <v>123</v>
      </c>
      <c r="AR90" s="257" t="s">
        <v>123</v>
      </c>
      <c r="AS90" s="257" t="s">
        <v>123</v>
      </c>
      <c r="AT90" s="257" t="s">
        <v>123</v>
      </c>
      <c r="AU90" s="257" t="s">
        <v>123</v>
      </c>
      <c r="AV90" s="257" t="s">
        <v>123</v>
      </c>
      <c r="AW90" s="257" t="s">
        <v>123</v>
      </c>
      <c r="AX90" s="257" t="s">
        <v>123</v>
      </c>
      <c r="AY90" s="257" t="s">
        <v>123</v>
      </c>
      <c r="AZ90" s="257" t="s">
        <v>123</v>
      </c>
      <c r="BA90" s="257" t="s">
        <v>123</v>
      </c>
      <c r="BB90" s="257" t="s">
        <v>123</v>
      </c>
      <c r="BC90" s="257" t="s">
        <v>123</v>
      </c>
      <c r="BD90" s="257" t="s">
        <v>123</v>
      </c>
      <c r="BE90" s="257" t="s">
        <v>123</v>
      </c>
      <c r="BF90" s="257" t="s">
        <v>123</v>
      </c>
      <c r="BG90" s="257" t="s">
        <v>123</v>
      </c>
      <c r="BH90" s="257" t="s">
        <v>123</v>
      </c>
      <c r="BI90" s="257" t="s">
        <v>123</v>
      </c>
      <c r="BJ90" s="257" t="s">
        <v>123</v>
      </c>
      <c r="BK90" s="257" t="s">
        <v>123</v>
      </c>
      <c r="BL90" s="257">
        <v>8</v>
      </c>
      <c r="BM90" s="257">
        <v>9</v>
      </c>
      <c r="BN90" s="257">
        <v>9</v>
      </c>
      <c r="BO90" s="257">
        <v>9</v>
      </c>
      <c r="BP90" s="257">
        <v>9</v>
      </c>
      <c r="BQ90" s="257">
        <v>0</v>
      </c>
      <c r="BR90" s="257">
        <v>0</v>
      </c>
      <c r="BS90" s="257">
        <v>0</v>
      </c>
      <c r="BT90" s="257">
        <v>0</v>
      </c>
      <c r="BU90" s="257">
        <v>0</v>
      </c>
      <c r="BV90" s="257">
        <v>0</v>
      </c>
      <c r="BW90" s="257">
        <v>0</v>
      </c>
    </row>
    <row r="91" spans="1:75" s="132" customFormat="1" x14ac:dyDescent="0.2">
      <c r="A91" s="266"/>
      <c r="B91" s="105" t="s">
        <v>18</v>
      </c>
      <c r="C91" s="134"/>
      <c r="D91" s="257" t="s">
        <v>123</v>
      </c>
      <c r="E91" s="257" t="s">
        <v>123</v>
      </c>
      <c r="F91" s="257" t="s">
        <v>123</v>
      </c>
      <c r="G91" s="257" t="s">
        <v>123</v>
      </c>
      <c r="H91" s="257" t="s">
        <v>123</v>
      </c>
      <c r="I91" s="257" t="s">
        <v>123</v>
      </c>
      <c r="J91" s="257" t="s">
        <v>123</v>
      </c>
      <c r="K91" s="257" t="s">
        <v>123</v>
      </c>
      <c r="L91" s="257" t="s">
        <v>123</v>
      </c>
      <c r="M91" s="257" t="s">
        <v>123</v>
      </c>
      <c r="N91" s="257" t="s">
        <v>123</v>
      </c>
      <c r="O91" s="257" t="s">
        <v>123</v>
      </c>
      <c r="P91" s="257" t="s">
        <v>123</v>
      </c>
      <c r="Q91" s="257" t="s">
        <v>123</v>
      </c>
      <c r="R91" s="257" t="s">
        <v>123</v>
      </c>
      <c r="S91" s="257" t="s">
        <v>123</v>
      </c>
      <c r="T91" s="257" t="s">
        <v>123</v>
      </c>
      <c r="U91" s="257" t="s">
        <v>123</v>
      </c>
      <c r="V91" s="257" t="s">
        <v>123</v>
      </c>
      <c r="W91" s="257" t="s">
        <v>123</v>
      </c>
      <c r="X91" s="257" t="s">
        <v>123</v>
      </c>
      <c r="Y91" s="257" t="s">
        <v>123</v>
      </c>
      <c r="Z91" s="257" t="s">
        <v>123</v>
      </c>
      <c r="AA91" s="257" t="s">
        <v>123</v>
      </c>
      <c r="AB91" s="257" t="s">
        <v>123</v>
      </c>
      <c r="AC91" s="257" t="s">
        <v>123</v>
      </c>
      <c r="AD91" s="257" t="s">
        <v>123</v>
      </c>
      <c r="AE91" s="257" t="s">
        <v>123</v>
      </c>
      <c r="AF91" s="257" t="s">
        <v>123</v>
      </c>
      <c r="AG91" s="257" t="s">
        <v>123</v>
      </c>
      <c r="AH91" s="257" t="s">
        <v>123</v>
      </c>
      <c r="AI91" s="257" t="s">
        <v>123</v>
      </c>
      <c r="AJ91" s="257" t="s">
        <v>123</v>
      </c>
      <c r="AK91" s="257" t="s">
        <v>123</v>
      </c>
      <c r="AL91" s="257" t="s">
        <v>123</v>
      </c>
      <c r="AM91" s="257" t="s">
        <v>123</v>
      </c>
      <c r="AN91" s="257" t="s">
        <v>123</v>
      </c>
      <c r="AO91" s="257" t="s">
        <v>123</v>
      </c>
      <c r="AP91" s="257" t="s">
        <v>123</v>
      </c>
      <c r="AQ91" s="257" t="s">
        <v>123</v>
      </c>
      <c r="AR91" s="257" t="s">
        <v>123</v>
      </c>
      <c r="AS91" s="257" t="s">
        <v>123</v>
      </c>
      <c r="AT91" s="257" t="s">
        <v>123</v>
      </c>
      <c r="AU91" s="257" t="s">
        <v>123</v>
      </c>
      <c r="AV91" s="257" t="s">
        <v>123</v>
      </c>
      <c r="AW91" s="257" t="s">
        <v>123</v>
      </c>
      <c r="AX91" s="257" t="s">
        <v>123</v>
      </c>
      <c r="AY91" s="257" t="s">
        <v>123</v>
      </c>
      <c r="AZ91" s="257" t="s">
        <v>123</v>
      </c>
      <c r="BA91" s="257" t="s">
        <v>123</v>
      </c>
      <c r="BB91" s="257" t="s">
        <v>123</v>
      </c>
      <c r="BC91" s="257" t="s">
        <v>123</v>
      </c>
      <c r="BD91" s="257" t="s">
        <v>123</v>
      </c>
      <c r="BE91" s="257" t="s">
        <v>123</v>
      </c>
      <c r="BF91" s="257" t="s">
        <v>123</v>
      </c>
      <c r="BG91" s="257" t="s">
        <v>123</v>
      </c>
      <c r="BH91" s="257" t="s">
        <v>123</v>
      </c>
      <c r="BI91" s="257" t="s">
        <v>123</v>
      </c>
      <c r="BJ91" s="257" t="s">
        <v>123</v>
      </c>
      <c r="BK91" s="257" t="s">
        <v>123</v>
      </c>
      <c r="BL91" s="257">
        <v>433</v>
      </c>
      <c r="BM91" s="257">
        <v>444</v>
      </c>
      <c r="BN91" s="257">
        <v>453</v>
      </c>
      <c r="BO91" s="257">
        <v>460</v>
      </c>
      <c r="BP91" s="257">
        <v>496</v>
      </c>
      <c r="BQ91" s="257">
        <v>0</v>
      </c>
      <c r="BR91" s="257">
        <v>0</v>
      </c>
      <c r="BS91" s="257">
        <v>0</v>
      </c>
      <c r="BT91" s="257">
        <v>0</v>
      </c>
      <c r="BU91" s="257">
        <v>0</v>
      </c>
      <c r="BV91" s="257">
        <v>0</v>
      </c>
      <c r="BW91" s="257">
        <v>0</v>
      </c>
    </row>
    <row r="92" spans="1:75" s="132" customFormat="1" x14ac:dyDescent="0.2">
      <c r="A92" s="266"/>
      <c r="B92" s="105" t="s">
        <v>424</v>
      </c>
      <c r="C92" s="134"/>
      <c r="D92" s="257" t="s">
        <v>123</v>
      </c>
      <c r="E92" s="257" t="s">
        <v>123</v>
      </c>
      <c r="F92" s="257" t="s">
        <v>123</v>
      </c>
      <c r="G92" s="257" t="s">
        <v>123</v>
      </c>
      <c r="H92" s="257" t="s">
        <v>123</v>
      </c>
      <c r="I92" s="257" t="s">
        <v>123</v>
      </c>
      <c r="J92" s="257" t="s">
        <v>123</v>
      </c>
      <c r="K92" s="257" t="s">
        <v>123</v>
      </c>
      <c r="L92" s="257" t="s">
        <v>123</v>
      </c>
      <c r="M92" s="257" t="s">
        <v>123</v>
      </c>
      <c r="N92" s="257" t="s">
        <v>123</v>
      </c>
      <c r="O92" s="257" t="s">
        <v>123</v>
      </c>
      <c r="P92" s="257" t="s">
        <v>123</v>
      </c>
      <c r="Q92" s="257" t="s">
        <v>123</v>
      </c>
      <c r="R92" s="257" t="s">
        <v>123</v>
      </c>
      <c r="S92" s="257" t="s">
        <v>123</v>
      </c>
      <c r="T92" s="257" t="s">
        <v>123</v>
      </c>
      <c r="U92" s="257" t="s">
        <v>123</v>
      </c>
      <c r="V92" s="257" t="s">
        <v>123</v>
      </c>
      <c r="W92" s="257" t="s">
        <v>123</v>
      </c>
      <c r="X92" s="257" t="s">
        <v>123</v>
      </c>
      <c r="Y92" s="257" t="s">
        <v>123</v>
      </c>
      <c r="Z92" s="257" t="s">
        <v>123</v>
      </c>
      <c r="AA92" s="257" t="s">
        <v>123</v>
      </c>
      <c r="AB92" s="257" t="s">
        <v>123</v>
      </c>
      <c r="AC92" s="257" t="s">
        <v>123</v>
      </c>
      <c r="AD92" s="257" t="s">
        <v>123</v>
      </c>
      <c r="AE92" s="257" t="s">
        <v>123</v>
      </c>
      <c r="AF92" s="257" t="s">
        <v>123</v>
      </c>
      <c r="AG92" s="257" t="s">
        <v>123</v>
      </c>
      <c r="AH92" s="257" t="s">
        <v>123</v>
      </c>
      <c r="AI92" s="257" t="s">
        <v>123</v>
      </c>
      <c r="AJ92" s="257" t="s">
        <v>123</v>
      </c>
      <c r="AK92" s="257" t="s">
        <v>123</v>
      </c>
      <c r="AL92" s="257" t="s">
        <v>123</v>
      </c>
      <c r="AM92" s="257" t="s">
        <v>123</v>
      </c>
      <c r="AN92" s="257" t="s">
        <v>123</v>
      </c>
      <c r="AO92" s="257" t="s">
        <v>123</v>
      </c>
      <c r="AP92" s="257" t="s">
        <v>123</v>
      </c>
      <c r="AQ92" s="257" t="s">
        <v>123</v>
      </c>
      <c r="AR92" s="257" t="s">
        <v>123</v>
      </c>
      <c r="AS92" s="257" t="s">
        <v>123</v>
      </c>
      <c r="AT92" s="257" t="s">
        <v>123</v>
      </c>
      <c r="AU92" s="257" t="s">
        <v>123</v>
      </c>
      <c r="AV92" s="257" t="s">
        <v>123</v>
      </c>
      <c r="AW92" s="257" t="s">
        <v>123</v>
      </c>
      <c r="AX92" s="257" t="s">
        <v>123</v>
      </c>
      <c r="AY92" s="257" t="s">
        <v>123</v>
      </c>
      <c r="AZ92" s="257" t="s">
        <v>123</v>
      </c>
      <c r="BA92" s="257" t="s">
        <v>123</v>
      </c>
      <c r="BB92" s="257" t="s">
        <v>123</v>
      </c>
      <c r="BC92" s="257" t="s">
        <v>123</v>
      </c>
      <c r="BD92" s="257" t="s">
        <v>123</v>
      </c>
      <c r="BE92" s="257" t="s">
        <v>123</v>
      </c>
      <c r="BF92" s="257" t="s">
        <v>123</v>
      </c>
      <c r="BG92" s="257" t="s">
        <v>123</v>
      </c>
      <c r="BH92" s="257" t="s">
        <v>123</v>
      </c>
      <c r="BI92" s="257" t="s">
        <v>123</v>
      </c>
      <c r="BJ92" s="257" t="s">
        <v>123</v>
      </c>
      <c r="BK92" s="257" t="s">
        <v>123</v>
      </c>
      <c r="BL92" s="257">
        <v>332</v>
      </c>
      <c r="BM92" s="257">
        <v>424</v>
      </c>
      <c r="BN92" s="257">
        <v>571</v>
      </c>
      <c r="BO92" s="257">
        <v>667</v>
      </c>
      <c r="BP92" s="257">
        <v>751</v>
      </c>
      <c r="BQ92" s="257">
        <v>0</v>
      </c>
      <c r="BR92" s="257">
        <v>0</v>
      </c>
      <c r="BS92" s="257">
        <v>0</v>
      </c>
      <c r="BT92" s="257">
        <v>0</v>
      </c>
      <c r="BU92" s="257">
        <v>0</v>
      </c>
      <c r="BV92" s="257">
        <v>0</v>
      </c>
      <c r="BW92" s="257">
        <v>0</v>
      </c>
    </row>
    <row r="93" spans="1:75" s="132" customFormat="1" ht="26.1" customHeight="1" x14ac:dyDescent="0.2">
      <c r="A93" s="266"/>
      <c r="B93" s="48" t="s">
        <v>425</v>
      </c>
      <c r="C93" s="134"/>
      <c r="D93" s="257" t="s">
        <v>123</v>
      </c>
      <c r="E93" s="257" t="s">
        <v>123</v>
      </c>
      <c r="F93" s="257" t="s">
        <v>123</v>
      </c>
      <c r="G93" s="257" t="s">
        <v>123</v>
      </c>
      <c r="H93" s="257" t="s">
        <v>123</v>
      </c>
      <c r="I93" s="257" t="s">
        <v>123</v>
      </c>
      <c r="J93" s="257" t="s">
        <v>123</v>
      </c>
      <c r="K93" s="257" t="s">
        <v>123</v>
      </c>
      <c r="L93" s="257" t="s">
        <v>123</v>
      </c>
      <c r="M93" s="257" t="s">
        <v>123</v>
      </c>
      <c r="N93" s="257" t="s">
        <v>123</v>
      </c>
      <c r="O93" s="257" t="s">
        <v>123</v>
      </c>
      <c r="P93" s="257" t="s">
        <v>123</v>
      </c>
      <c r="Q93" s="257" t="s">
        <v>123</v>
      </c>
      <c r="R93" s="257" t="s">
        <v>123</v>
      </c>
      <c r="S93" s="257" t="s">
        <v>123</v>
      </c>
      <c r="T93" s="257" t="s">
        <v>123</v>
      </c>
      <c r="U93" s="257" t="s">
        <v>123</v>
      </c>
      <c r="V93" s="257" t="s">
        <v>123</v>
      </c>
      <c r="W93" s="257" t="s">
        <v>123</v>
      </c>
      <c r="X93" s="257" t="s">
        <v>123</v>
      </c>
      <c r="Y93" s="257" t="s">
        <v>123</v>
      </c>
      <c r="Z93" s="257" t="s">
        <v>123</v>
      </c>
      <c r="AA93" s="257" t="s">
        <v>123</v>
      </c>
      <c r="AB93" s="257" t="s">
        <v>123</v>
      </c>
      <c r="AC93" s="257" t="s">
        <v>123</v>
      </c>
      <c r="AD93" s="257" t="s">
        <v>123</v>
      </c>
      <c r="AE93" s="257" t="s">
        <v>123</v>
      </c>
      <c r="AF93" s="257" t="s">
        <v>123</v>
      </c>
      <c r="AG93" s="257" t="s">
        <v>123</v>
      </c>
      <c r="AH93" s="257" t="s">
        <v>123</v>
      </c>
      <c r="AI93" s="257" t="s">
        <v>123</v>
      </c>
      <c r="AJ93" s="257" t="s">
        <v>123</v>
      </c>
      <c r="AK93" s="257" t="s">
        <v>123</v>
      </c>
      <c r="AL93" s="257" t="s">
        <v>123</v>
      </c>
      <c r="AM93" s="257" t="s">
        <v>123</v>
      </c>
      <c r="AN93" s="257" t="s">
        <v>123</v>
      </c>
      <c r="AO93" s="257" t="s">
        <v>123</v>
      </c>
      <c r="AP93" s="257" t="s">
        <v>123</v>
      </c>
      <c r="AQ93" s="257" t="s">
        <v>123</v>
      </c>
      <c r="AR93" s="257">
        <v>3013</v>
      </c>
      <c r="AS93" s="257">
        <v>2979</v>
      </c>
      <c r="AT93" s="257">
        <v>3735</v>
      </c>
      <c r="AU93" s="257">
        <v>3159</v>
      </c>
      <c r="AV93" s="257">
        <v>2996</v>
      </c>
      <c r="AW93" s="257">
        <v>2838</v>
      </c>
      <c r="AX93" s="257">
        <v>2801</v>
      </c>
      <c r="AY93" s="257">
        <v>2769</v>
      </c>
      <c r="AZ93" s="257">
        <v>2692</v>
      </c>
      <c r="BA93" s="257">
        <v>2623</v>
      </c>
      <c r="BB93" s="257">
        <v>2567</v>
      </c>
      <c r="BC93" s="257">
        <v>2471</v>
      </c>
      <c r="BD93" s="257">
        <v>2387</v>
      </c>
      <c r="BE93" s="257">
        <v>2371</v>
      </c>
      <c r="BF93" s="257">
        <v>2357</v>
      </c>
      <c r="BG93" s="257">
        <v>2335</v>
      </c>
      <c r="BH93" s="257">
        <v>2442</v>
      </c>
      <c r="BI93" s="257">
        <v>2426</v>
      </c>
      <c r="BJ93" s="257">
        <v>2510</v>
      </c>
      <c r="BK93" s="257">
        <v>2535</v>
      </c>
      <c r="BL93" s="257">
        <v>2592</v>
      </c>
      <c r="BM93" s="257">
        <v>2631</v>
      </c>
      <c r="BN93" s="257">
        <v>2633</v>
      </c>
      <c r="BO93" s="257">
        <v>2620</v>
      </c>
      <c r="BP93" s="257">
        <v>2544</v>
      </c>
      <c r="BQ93" s="257">
        <v>0</v>
      </c>
      <c r="BR93" s="257">
        <v>0</v>
      </c>
      <c r="BS93" s="257">
        <v>0</v>
      </c>
      <c r="BT93" s="257">
        <v>0</v>
      </c>
      <c r="BU93" s="257">
        <v>0</v>
      </c>
      <c r="BV93" s="257">
        <v>0</v>
      </c>
      <c r="BW93" s="257">
        <v>0</v>
      </c>
    </row>
    <row r="94" spans="1:75" s="132" customFormat="1" x14ac:dyDescent="0.2">
      <c r="A94" s="266"/>
      <c r="B94" s="48" t="s">
        <v>426</v>
      </c>
      <c r="C94" s="134"/>
      <c r="D94" s="257" t="s">
        <v>123</v>
      </c>
      <c r="E94" s="257" t="s">
        <v>123</v>
      </c>
      <c r="F94" s="257" t="s">
        <v>123</v>
      </c>
      <c r="G94" s="257" t="s">
        <v>123</v>
      </c>
      <c r="H94" s="257" t="s">
        <v>123</v>
      </c>
      <c r="I94" s="257" t="s">
        <v>123</v>
      </c>
      <c r="J94" s="257" t="s">
        <v>123</v>
      </c>
      <c r="K94" s="257" t="s">
        <v>123</v>
      </c>
      <c r="L94" s="257" t="s">
        <v>123</v>
      </c>
      <c r="M94" s="257" t="s">
        <v>123</v>
      </c>
      <c r="N94" s="257" t="s">
        <v>123</v>
      </c>
      <c r="O94" s="257" t="s">
        <v>123</v>
      </c>
      <c r="P94" s="257" t="s">
        <v>123</v>
      </c>
      <c r="Q94" s="257" t="s">
        <v>123</v>
      </c>
      <c r="R94" s="257" t="s">
        <v>123</v>
      </c>
      <c r="S94" s="257" t="s">
        <v>123</v>
      </c>
      <c r="T94" s="257" t="s">
        <v>123</v>
      </c>
      <c r="U94" s="257" t="s">
        <v>123</v>
      </c>
      <c r="V94" s="257" t="s">
        <v>123</v>
      </c>
      <c r="W94" s="257" t="s">
        <v>123</v>
      </c>
      <c r="X94" s="257" t="s">
        <v>123</v>
      </c>
      <c r="Y94" s="257" t="s">
        <v>123</v>
      </c>
      <c r="Z94" s="257" t="s">
        <v>123</v>
      </c>
      <c r="AA94" s="257" t="s">
        <v>123</v>
      </c>
      <c r="AB94" s="257" t="s">
        <v>123</v>
      </c>
      <c r="AC94" s="257" t="s">
        <v>123</v>
      </c>
      <c r="AD94" s="257" t="s">
        <v>123</v>
      </c>
      <c r="AE94" s="257" t="s">
        <v>123</v>
      </c>
      <c r="AF94" s="257" t="s">
        <v>123</v>
      </c>
      <c r="AG94" s="257" t="s">
        <v>123</v>
      </c>
      <c r="AH94" s="257" t="s">
        <v>123</v>
      </c>
      <c r="AI94" s="257" t="s">
        <v>123</v>
      </c>
      <c r="AJ94" s="257" t="s">
        <v>123</v>
      </c>
      <c r="AK94" s="257" t="s">
        <v>123</v>
      </c>
      <c r="AL94" s="257" t="s">
        <v>123</v>
      </c>
      <c r="AM94" s="257" t="s">
        <v>123</v>
      </c>
      <c r="AN94" s="257" t="s">
        <v>123</v>
      </c>
      <c r="AO94" s="257" t="s">
        <v>123</v>
      </c>
      <c r="AP94" s="257" t="s">
        <v>123</v>
      </c>
      <c r="AQ94" s="257" t="s">
        <v>123</v>
      </c>
      <c r="AR94" s="257">
        <v>2131</v>
      </c>
      <c r="AS94" s="257">
        <v>2221</v>
      </c>
      <c r="AT94" s="257">
        <v>2991</v>
      </c>
      <c r="AU94" s="257">
        <v>3209</v>
      </c>
      <c r="AV94" s="257">
        <v>3708</v>
      </c>
      <c r="AW94" s="257">
        <v>2628</v>
      </c>
      <c r="AX94" s="257">
        <v>2814</v>
      </c>
      <c r="AY94" s="257">
        <v>2921</v>
      </c>
      <c r="AZ94" s="257">
        <v>2927</v>
      </c>
      <c r="BA94" s="257">
        <v>2856</v>
      </c>
      <c r="BB94" s="257">
        <v>2740</v>
      </c>
      <c r="BC94" s="257">
        <v>2580</v>
      </c>
      <c r="BD94" s="257">
        <v>2374</v>
      </c>
      <c r="BE94" s="257">
        <v>2293</v>
      </c>
      <c r="BF94" s="257">
        <v>2268</v>
      </c>
      <c r="BG94" s="257">
        <v>2358</v>
      </c>
      <c r="BH94" s="257">
        <v>2473</v>
      </c>
      <c r="BI94" s="257">
        <v>2603</v>
      </c>
      <c r="BJ94" s="257">
        <v>2570</v>
      </c>
      <c r="BK94" s="257">
        <v>2533</v>
      </c>
      <c r="BL94" s="257">
        <v>2566</v>
      </c>
      <c r="BM94" s="257">
        <v>2940</v>
      </c>
      <c r="BN94" s="257">
        <v>3172</v>
      </c>
      <c r="BO94" s="257">
        <v>3254</v>
      </c>
      <c r="BP94" s="257">
        <v>3368</v>
      </c>
      <c r="BQ94" s="257">
        <v>0</v>
      </c>
      <c r="BR94" s="257">
        <v>0</v>
      </c>
      <c r="BS94" s="257">
        <v>0</v>
      </c>
      <c r="BT94" s="257">
        <v>0</v>
      </c>
      <c r="BU94" s="257">
        <v>0</v>
      </c>
      <c r="BV94" s="257">
        <v>0</v>
      </c>
      <c r="BW94" s="257">
        <v>0</v>
      </c>
    </row>
    <row r="95" spans="1:75" s="132" customFormat="1" ht="26.1" customHeight="1" x14ac:dyDescent="0.2">
      <c r="A95" s="59"/>
      <c r="B95" s="43" t="s">
        <v>427</v>
      </c>
      <c r="C95" s="134"/>
      <c r="D95" s="257" t="s">
        <v>123</v>
      </c>
      <c r="E95" s="257" t="s">
        <v>123</v>
      </c>
      <c r="F95" s="257" t="s">
        <v>123</v>
      </c>
      <c r="G95" s="257" t="s">
        <v>123</v>
      </c>
      <c r="H95" s="257" t="s">
        <v>123</v>
      </c>
      <c r="I95" s="257" t="s">
        <v>123</v>
      </c>
      <c r="J95" s="257" t="s">
        <v>123</v>
      </c>
      <c r="K95" s="257" t="s">
        <v>123</v>
      </c>
      <c r="L95" s="257" t="s">
        <v>123</v>
      </c>
      <c r="M95" s="257" t="s">
        <v>123</v>
      </c>
      <c r="N95" s="257" t="s">
        <v>123</v>
      </c>
      <c r="O95" s="257" t="s">
        <v>123</v>
      </c>
      <c r="P95" s="257" t="s">
        <v>123</v>
      </c>
      <c r="Q95" s="257" t="s">
        <v>123</v>
      </c>
      <c r="R95" s="257" t="s">
        <v>123</v>
      </c>
      <c r="S95" s="257" t="s">
        <v>123</v>
      </c>
      <c r="T95" s="257" t="s">
        <v>123</v>
      </c>
      <c r="U95" s="257" t="s">
        <v>123</v>
      </c>
      <c r="V95" s="257" t="s">
        <v>123</v>
      </c>
      <c r="W95" s="257" t="s">
        <v>123</v>
      </c>
      <c r="X95" s="257" t="s">
        <v>123</v>
      </c>
      <c r="Y95" s="257" t="s">
        <v>123</v>
      </c>
      <c r="Z95" s="257" t="s">
        <v>123</v>
      </c>
      <c r="AA95" s="257" t="s">
        <v>123</v>
      </c>
      <c r="AB95" s="257" t="s">
        <v>123</v>
      </c>
      <c r="AC95" s="257" t="s">
        <v>123</v>
      </c>
      <c r="AD95" s="257" t="s">
        <v>123</v>
      </c>
      <c r="AE95" s="257" t="s">
        <v>123</v>
      </c>
      <c r="AF95" s="257" t="s">
        <v>123</v>
      </c>
      <c r="AG95" s="257" t="s">
        <v>123</v>
      </c>
      <c r="AH95" s="257" t="s">
        <v>123</v>
      </c>
      <c r="AI95" s="257" t="s">
        <v>123</v>
      </c>
      <c r="AJ95" s="257" t="s">
        <v>123</v>
      </c>
      <c r="AK95" s="257" t="s">
        <v>123</v>
      </c>
      <c r="AL95" s="257" t="s">
        <v>123</v>
      </c>
      <c r="AM95" s="257" t="s">
        <v>123</v>
      </c>
      <c r="AN95" s="257" t="s">
        <v>123</v>
      </c>
      <c r="AO95" s="257" t="s">
        <v>123</v>
      </c>
      <c r="AP95" s="257" t="s">
        <v>123</v>
      </c>
      <c r="AQ95" s="257" t="s">
        <v>123</v>
      </c>
      <c r="AR95" s="257" t="s">
        <v>123</v>
      </c>
      <c r="AS95" s="257" t="s">
        <v>123</v>
      </c>
      <c r="AT95" s="257" t="s">
        <v>123</v>
      </c>
      <c r="AU95" s="257" t="s">
        <v>123</v>
      </c>
      <c r="AV95" s="257" t="s">
        <v>123</v>
      </c>
      <c r="AW95" s="257" t="s">
        <v>123</v>
      </c>
      <c r="AX95" s="257" t="s">
        <v>123</v>
      </c>
      <c r="AY95" s="257" t="s">
        <v>123</v>
      </c>
      <c r="AZ95" s="257" t="s">
        <v>123</v>
      </c>
      <c r="BA95" s="257" t="s">
        <v>123</v>
      </c>
      <c r="BB95" s="257" t="s">
        <v>123</v>
      </c>
      <c r="BC95" s="257" t="s">
        <v>123</v>
      </c>
      <c r="BD95" s="257" t="s">
        <v>123</v>
      </c>
      <c r="BE95" s="257" t="s">
        <v>123</v>
      </c>
      <c r="BF95" s="257" t="s">
        <v>123</v>
      </c>
      <c r="BG95" s="257" t="s">
        <v>123</v>
      </c>
      <c r="BH95" s="257" t="s">
        <v>123</v>
      </c>
      <c r="BI95" s="257" t="s">
        <v>123</v>
      </c>
      <c r="BJ95" s="257" t="s">
        <v>123</v>
      </c>
      <c r="BK95" s="257" t="s">
        <v>123</v>
      </c>
      <c r="BL95" s="257" t="s">
        <v>123</v>
      </c>
      <c r="BM95" s="257" t="s">
        <v>123</v>
      </c>
      <c r="BN95" s="257" t="s">
        <v>123</v>
      </c>
      <c r="BO95" s="257" t="s">
        <v>123</v>
      </c>
      <c r="BP95" s="257" t="s">
        <v>123</v>
      </c>
      <c r="BQ95" s="257" t="s">
        <v>123</v>
      </c>
      <c r="BR95" s="257" t="s">
        <v>123</v>
      </c>
      <c r="BS95" s="257" t="s">
        <v>123</v>
      </c>
      <c r="BT95" s="257" t="s">
        <v>123</v>
      </c>
      <c r="BU95" s="257" t="s">
        <v>123</v>
      </c>
      <c r="BV95" s="257" t="s">
        <v>123</v>
      </c>
      <c r="BW95" s="257" t="s">
        <v>123</v>
      </c>
    </row>
    <row r="96" spans="1:75" s="132" customFormat="1" x14ac:dyDescent="0.2">
      <c r="A96" s="266"/>
      <c r="B96" s="48" t="s">
        <v>428</v>
      </c>
      <c r="C96" s="134"/>
      <c r="D96" s="257" t="s">
        <v>123</v>
      </c>
      <c r="E96" s="257" t="s">
        <v>123</v>
      </c>
      <c r="F96" s="257" t="s">
        <v>123</v>
      </c>
      <c r="G96" s="257" t="s">
        <v>123</v>
      </c>
      <c r="H96" s="257" t="s">
        <v>123</v>
      </c>
      <c r="I96" s="257" t="s">
        <v>123</v>
      </c>
      <c r="J96" s="257" t="s">
        <v>123</v>
      </c>
      <c r="K96" s="257" t="s">
        <v>123</v>
      </c>
      <c r="L96" s="257" t="s">
        <v>123</v>
      </c>
      <c r="M96" s="257" t="s">
        <v>123</v>
      </c>
      <c r="N96" s="257" t="s">
        <v>123</v>
      </c>
      <c r="O96" s="257" t="s">
        <v>123</v>
      </c>
      <c r="P96" s="257" t="s">
        <v>123</v>
      </c>
      <c r="Q96" s="257" t="s">
        <v>123</v>
      </c>
      <c r="R96" s="257" t="s">
        <v>123</v>
      </c>
      <c r="S96" s="257" t="s">
        <v>123</v>
      </c>
      <c r="T96" s="257" t="s">
        <v>123</v>
      </c>
      <c r="U96" s="257" t="s">
        <v>123</v>
      </c>
      <c r="V96" s="257" t="s">
        <v>123</v>
      </c>
      <c r="W96" s="257" t="s">
        <v>123</v>
      </c>
      <c r="X96" s="257" t="s">
        <v>123</v>
      </c>
      <c r="Y96" s="257" t="s">
        <v>123</v>
      </c>
      <c r="Z96" s="257" t="s">
        <v>123</v>
      </c>
      <c r="AA96" s="257" t="s">
        <v>123</v>
      </c>
      <c r="AB96" s="257" t="s">
        <v>123</v>
      </c>
      <c r="AC96" s="257" t="s">
        <v>123</v>
      </c>
      <c r="AD96" s="257" t="s">
        <v>123</v>
      </c>
      <c r="AE96" s="257" t="s">
        <v>123</v>
      </c>
      <c r="AF96" s="257" t="s">
        <v>123</v>
      </c>
      <c r="AG96" s="257" t="s">
        <v>123</v>
      </c>
      <c r="AH96" s="257" t="s">
        <v>123</v>
      </c>
      <c r="AI96" s="257" t="s">
        <v>123</v>
      </c>
      <c r="AJ96" s="257" t="s">
        <v>123</v>
      </c>
      <c r="AK96" s="257" t="s">
        <v>123</v>
      </c>
      <c r="AL96" s="257" t="s">
        <v>123</v>
      </c>
      <c r="AM96" s="257" t="s">
        <v>123</v>
      </c>
      <c r="AN96" s="257" t="s">
        <v>123</v>
      </c>
      <c r="AO96" s="257" t="s">
        <v>123</v>
      </c>
      <c r="AP96" s="257" t="s">
        <v>123</v>
      </c>
      <c r="AQ96" s="257" t="s">
        <v>123</v>
      </c>
      <c r="AR96" s="257">
        <v>3013</v>
      </c>
      <c r="AS96" s="257">
        <v>2979</v>
      </c>
      <c r="AT96" s="257">
        <v>3735</v>
      </c>
      <c r="AU96" s="257">
        <v>3159</v>
      </c>
      <c r="AV96" s="257">
        <v>2996</v>
      </c>
      <c r="AW96" s="257">
        <v>2838</v>
      </c>
      <c r="AX96" s="257">
        <v>2801</v>
      </c>
      <c r="AY96" s="257">
        <v>2769</v>
      </c>
      <c r="AZ96" s="257">
        <v>2692</v>
      </c>
      <c r="BA96" s="257">
        <v>2623</v>
      </c>
      <c r="BB96" s="257">
        <v>2567</v>
      </c>
      <c r="BC96" s="257">
        <v>2471</v>
      </c>
      <c r="BD96" s="257">
        <v>2387</v>
      </c>
      <c r="BE96" s="257">
        <v>2371</v>
      </c>
      <c r="BF96" s="257">
        <v>2357</v>
      </c>
      <c r="BG96" s="257">
        <v>2335</v>
      </c>
      <c r="BH96" s="257">
        <v>2442</v>
      </c>
      <c r="BI96" s="257">
        <v>2426</v>
      </c>
      <c r="BJ96" s="257">
        <v>2510</v>
      </c>
      <c r="BK96" s="257">
        <v>2535</v>
      </c>
      <c r="BL96" s="257">
        <v>2592</v>
      </c>
      <c r="BM96" s="257">
        <v>2631</v>
      </c>
      <c r="BN96" s="257">
        <v>2633</v>
      </c>
      <c r="BO96" s="257">
        <v>2620</v>
      </c>
      <c r="BP96" s="257">
        <v>2544</v>
      </c>
      <c r="BQ96" s="257">
        <v>0</v>
      </c>
      <c r="BR96" s="257">
        <v>0</v>
      </c>
      <c r="BS96" s="257">
        <v>0</v>
      </c>
      <c r="BT96" s="257">
        <v>0</v>
      </c>
      <c r="BU96" s="257">
        <v>0</v>
      </c>
      <c r="BV96" s="257">
        <v>0</v>
      </c>
      <c r="BW96" s="257">
        <v>0</v>
      </c>
    </row>
    <row r="97" spans="1:75" s="132" customFormat="1" x14ac:dyDescent="0.2">
      <c r="A97" s="266"/>
      <c r="B97" s="48" t="s">
        <v>429</v>
      </c>
      <c r="C97" s="134"/>
      <c r="D97" s="257" t="s">
        <v>123</v>
      </c>
      <c r="E97" s="257" t="s">
        <v>123</v>
      </c>
      <c r="F97" s="257" t="s">
        <v>123</v>
      </c>
      <c r="G97" s="257" t="s">
        <v>123</v>
      </c>
      <c r="H97" s="257" t="s">
        <v>123</v>
      </c>
      <c r="I97" s="257" t="s">
        <v>123</v>
      </c>
      <c r="J97" s="257" t="s">
        <v>123</v>
      </c>
      <c r="K97" s="257" t="s">
        <v>123</v>
      </c>
      <c r="L97" s="257" t="s">
        <v>123</v>
      </c>
      <c r="M97" s="257" t="s">
        <v>123</v>
      </c>
      <c r="N97" s="257" t="s">
        <v>123</v>
      </c>
      <c r="O97" s="257" t="s">
        <v>123</v>
      </c>
      <c r="P97" s="257" t="s">
        <v>123</v>
      </c>
      <c r="Q97" s="257" t="s">
        <v>123</v>
      </c>
      <c r="R97" s="257" t="s">
        <v>123</v>
      </c>
      <c r="S97" s="257" t="s">
        <v>123</v>
      </c>
      <c r="T97" s="257" t="s">
        <v>123</v>
      </c>
      <c r="U97" s="257" t="s">
        <v>123</v>
      </c>
      <c r="V97" s="257" t="s">
        <v>123</v>
      </c>
      <c r="W97" s="257" t="s">
        <v>123</v>
      </c>
      <c r="X97" s="257" t="s">
        <v>123</v>
      </c>
      <c r="Y97" s="257" t="s">
        <v>123</v>
      </c>
      <c r="Z97" s="257" t="s">
        <v>123</v>
      </c>
      <c r="AA97" s="257" t="s">
        <v>123</v>
      </c>
      <c r="AB97" s="257" t="s">
        <v>123</v>
      </c>
      <c r="AC97" s="257" t="s">
        <v>123</v>
      </c>
      <c r="AD97" s="257" t="s">
        <v>123</v>
      </c>
      <c r="AE97" s="257" t="s">
        <v>123</v>
      </c>
      <c r="AF97" s="257" t="s">
        <v>123</v>
      </c>
      <c r="AG97" s="257" t="s">
        <v>123</v>
      </c>
      <c r="AH97" s="257" t="s">
        <v>123</v>
      </c>
      <c r="AI97" s="257" t="s">
        <v>123</v>
      </c>
      <c r="AJ97" s="257" t="s">
        <v>123</v>
      </c>
      <c r="AK97" s="257" t="s">
        <v>123</v>
      </c>
      <c r="AL97" s="257" t="s">
        <v>123</v>
      </c>
      <c r="AM97" s="257" t="s">
        <v>123</v>
      </c>
      <c r="AN97" s="257" t="s">
        <v>123</v>
      </c>
      <c r="AO97" s="257" t="s">
        <v>123</v>
      </c>
      <c r="AP97" s="257" t="s">
        <v>123</v>
      </c>
      <c r="AQ97" s="257" t="s">
        <v>123</v>
      </c>
      <c r="AR97" s="257">
        <v>301</v>
      </c>
      <c r="AS97" s="257">
        <v>324</v>
      </c>
      <c r="AT97" s="257">
        <v>477</v>
      </c>
      <c r="AU97" s="257">
        <v>486</v>
      </c>
      <c r="AV97" s="257">
        <v>546</v>
      </c>
      <c r="AW97" s="257">
        <v>517</v>
      </c>
      <c r="AX97" s="257">
        <v>618</v>
      </c>
      <c r="AY97" s="257">
        <v>682</v>
      </c>
      <c r="AZ97" s="257">
        <v>718</v>
      </c>
      <c r="BA97" s="257">
        <v>766</v>
      </c>
      <c r="BB97" s="257">
        <v>810</v>
      </c>
      <c r="BC97" s="257">
        <v>828</v>
      </c>
      <c r="BD97" s="257">
        <v>843</v>
      </c>
      <c r="BE97" s="257">
        <v>870</v>
      </c>
      <c r="BF97" s="257">
        <v>898</v>
      </c>
      <c r="BG97" s="257">
        <v>952</v>
      </c>
      <c r="BH97" s="257">
        <v>1023</v>
      </c>
      <c r="BI97" s="257">
        <v>1085</v>
      </c>
      <c r="BJ97" s="257">
        <v>1065</v>
      </c>
      <c r="BK97" s="257">
        <v>1039</v>
      </c>
      <c r="BL97" s="257">
        <v>1056</v>
      </c>
      <c r="BM97" s="257">
        <v>1122</v>
      </c>
      <c r="BN97" s="257">
        <v>1168</v>
      </c>
      <c r="BO97" s="257">
        <v>1190</v>
      </c>
      <c r="BP97" s="257">
        <v>1194</v>
      </c>
      <c r="BQ97" s="257">
        <v>0</v>
      </c>
      <c r="BR97" s="257">
        <v>0</v>
      </c>
      <c r="BS97" s="257">
        <v>0</v>
      </c>
      <c r="BT97" s="257">
        <v>0</v>
      </c>
      <c r="BU97" s="257">
        <v>0</v>
      </c>
      <c r="BV97" s="257">
        <v>0</v>
      </c>
      <c r="BW97" s="257">
        <v>0</v>
      </c>
    </row>
    <row r="98" spans="1:75" s="132" customFormat="1" x14ac:dyDescent="0.2">
      <c r="A98" s="266"/>
      <c r="B98" s="48" t="s">
        <v>430</v>
      </c>
      <c r="C98" s="134"/>
      <c r="D98" s="257" t="s">
        <v>123</v>
      </c>
      <c r="E98" s="257" t="s">
        <v>123</v>
      </c>
      <c r="F98" s="257" t="s">
        <v>123</v>
      </c>
      <c r="G98" s="257" t="s">
        <v>123</v>
      </c>
      <c r="H98" s="257" t="s">
        <v>123</v>
      </c>
      <c r="I98" s="257" t="s">
        <v>123</v>
      </c>
      <c r="J98" s="257" t="s">
        <v>123</v>
      </c>
      <c r="K98" s="257" t="s">
        <v>123</v>
      </c>
      <c r="L98" s="257" t="s">
        <v>123</v>
      </c>
      <c r="M98" s="257" t="s">
        <v>123</v>
      </c>
      <c r="N98" s="257" t="s">
        <v>123</v>
      </c>
      <c r="O98" s="257" t="s">
        <v>123</v>
      </c>
      <c r="P98" s="257" t="s">
        <v>123</v>
      </c>
      <c r="Q98" s="257" t="s">
        <v>123</v>
      </c>
      <c r="R98" s="257" t="s">
        <v>123</v>
      </c>
      <c r="S98" s="257" t="s">
        <v>123</v>
      </c>
      <c r="T98" s="257" t="s">
        <v>123</v>
      </c>
      <c r="U98" s="257" t="s">
        <v>123</v>
      </c>
      <c r="V98" s="257" t="s">
        <v>123</v>
      </c>
      <c r="W98" s="257" t="s">
        <v>123</v>
      </c>
      <c r="X98" s="257" t="s">
        <v>123</v>
      </c>
      <c r="Y98" s="257" t="s">
        <v>123</v>
      </c>
      <c r="Z98" s="257" t="s">
        <v>123</v>
      </c>
      <c r="AA98" s="257" t="s">
        <v>123</v>
      </c>
      <c r="AB98" s="257" t="s">
        <v>123</v>
      </c>
      <c r="AC98" s="257" t="s">
        <v>123</v>
      </c>
      <c r="AD98" s="257" t="s">
        <v>123</v>
      </c>
      <c r="AE98" s="257" t="s">
        <v>123</v>
      </c>
      <c r="AF98" s="257" t="s">
        <v>123</v>
      </c>
      <c r="AG98" s="257" t="s">
        <v>123</v>
      </c>
      <c r="AH98" s="257" t="s">
        <v>123</v>
      </c>
      <c r="AI98" s="257" t="s">
        <v>123</v>
      </c>
      <c r="AJ98" s="257" t="s">
        <v>123</v>
      </c>
      <c r="AK98" s="257" t="s">
        <v>123</v>
      </c>
      <c r="AL98" s="257" t="s">
        <v>123</v>
      </c>
      <c r="AM98" s="257" t="s">
        <v>123</v>
      </c>
      <c r="AN98" s="257" t="s">
        <v>123</v>
      </c>
      <c r="AO98" s="257" t="s">
        <v>123</v>
      </c>
      <c r="AP98" s="257" t="s">
        <v>123</v>
      </c>
      <c r="AQ98" s="257" t="s">
        <v>123</v>
      </c>
      <c r="AR98" s="257">
        <v>653</v>
      </c>
      <c r="AS98" s="257">
        <v>651</v>
      </c>
      <c r="AT98" s="257">
        <v>753</v>
      </c>
      <c r="AU98" s="257">
        <v>828</v>
      </c>
      <c r="AV98" s="257">
        <v>911</v>
      </c>
      <c r="AW98" s="257">
        <v>820</v>
      </c>
      <c r="AX98" s="257">
        <v>894</v>
      </c>
      <c r="AY98" s="257">
        <v>950</v>
      </c>
      <c r="AZ98" s="257">
        <v>942</v>
      </c>
      <c r="BA98" s="257">
        <v>928</v>
      </c>
      <c r="BB98" s="257">
        <v>915</v>
      </c>
      <c r="BC98" s="257">
        <v>877</v>
      </c>
      <c r="BD98" s="257">
        <v>797</v>
      </c>
      <c r="BE98" s="257">
        <v>766</v>
      </c>
      <c r="BF98" s="257">
        <v>742</v>
      </c>
      <c r="BG98" s="257">
        <v>769</v>
      </c>
      <c r="BH98" s="257">
        <v>811</v>
      </c>
      <c r="BI98" s="257">
        <v>848</v>
      </c>
      <c r="BJ98" s="257">
        <v>835</v>
      </c>
      <c r="BK98" s="257">
        <v>811</v>
      </c>
      <c r="BL98" s="257">
        <v>798</v>
      </c>
      <c r="BM98" s="257">
        <v>836</v>
      </c>
      <c r="BN98" s="257">
        <v>931</v>
      </c>
      <c r="BO98" s="257">
        <v>952</v>
      </c>
      <c r="BP98" s="257">
        <v>973</v>
      </c>
      <c r="BQ98" s="257">
        <v>0</v>
      </c>
      <c r="BR98" s="257">
        <v>0</v>
      </c>
      <c r="BS98" s="257">
        <v>0</v>
      </c>
      <c r="BT98" s="257">
        <v>0</v>
      </c>
      <c r="BU98" s="257">
        <v>0</v>
      </c>
      <c r="BV98" s="257">
        <v>0</v>
      </c>
      <c r="BW98" s="257">
        <v>0</v>
      </c>
    </row>
    <row r="99" spans="1:75" s="132" customFormat="1" x14ac:dyDescent="0.2">
      <c r="A99" s="266"/>
      <c r="B99" s="48" t="s">
        <v>264</v>
      </c>
      <c r="C99" s="134"/>
      <c r="D99" s="257" t="s">
        <v>123</v>
      </c>
      <c r="E99" s="257" t="s">
        <v>123</v>
      </c>
      <c r="F99" s="257" t="s">
        <v>123</v>
      </c>
      <c r="G99" s="257" t="s">
        <v>123</v>
      </c>
      <c r="H99" s="257" t="s">
        <v>123</v>
      </c>
      <c r="I99" s="257" t="s">
        <v>123</v>
      </c>
      <c r="J99" s="257" t="s">
        <v>123</v>
      </c>
      <c r="K99" s="257" t="s">
        <v>123</v>
      </c>
      <c r="L99" s="257" t="s">
        <v>123</v>
      </c>
      <c r="M99" s="257" t="s">
        <v>123</v>
      </c>
      <c r="N99" s="257" t="s">
        <v>123</v>
      </c>
      <c r="O99" s="257" t="s">
        <v>123</v>
      </c>
      <c r="P99" s="257" t="s">
        <v>123</v>
      </c>
      <c r="Q99" s="257" t="s">
        <v>123</v>
      </c>
      <c r="R99" s="257" t="s">
        <v>123</v>
      </c>
      <c r="S99" s="257" t="s">
        <v>123</v>
      </c>
      <c r="T99" s="257" t="s">
        <v>123</v>
      </c>
      <c r="U99" s="257" t="s">
        <v>123</v>
      </c>
      <c r="V99" s="257" t="s">
        <v>123</v>
      </c>
      <c r="W99" s="257" t="s">
        <v>123</v>
      </c>
      <c r="X99" s="257" t="s">
        <v>123</v>
      </c>
      <c r="Y99" s="257" t="s">
        <v>123</v>
      </c>
      <c r="Z99" s="257" t="s">
        <v>123</v>
      </c>
      <c r="AA99" s="257" t="s">
        <v>123</v>
      </c>
      <c r="AB99" s="257" t="s">
        <v>123</v>
      </c>
      <c r="AC99" s="257" t="s">
        <v>123</v>
      </c>
      <c r="AD99" s="257" t="s">
        <v>123</v>
      </c>
      <c r="AE99" s="257" t="s">
        <v>123</v>
      </c>
      <c r="AF99" s="257" t="s">
        <v>123</v>
      </c>
      <c r="AG99" s="257" t="s">
        <v>123</v>
      </c>
      <c r="AH99" s="257" t="s">
        <v>123</v>
      </c>
      <c r="AI99" s="257" t="s">
        <v>123</v>
      </c>
      <c r="AJ99" s="257" t="s">
        <v>123</v>
      </c>
      <c r="AK99" s="257" t="s">
        <v>123</v>
      </c>
      <c r="AL99" s="257" t="s">
        <v>123</v>
      </c>
      <c r="AM99" s="257" t="s">
        <v>123</v>
      </c>
      <c r="AN99" s="257" t="s">
        <v>123</v>
      </c>
      <c r="AO99" s="257" t="s">
        <v>123</v>
      </c>
      <c r="AP99" s="257" t="s">
        <v>123</v>
      </c>
      <c r="AQ99" s="257" t="s">
        <v>123</v>
      </c>
      <c r="AR99" s="257">
        <v>797</v>
      </c>
      <c r="AS99" s="257">
        <v>822</v>
      </c>
      <c r="AT99" s="257">
        <v>1005</v>
      </c>
      <c r="AU99" s="257">
        <v>1344</v>
      </c>
      <c r="AV99" s="257">
        <v>1720</v>
      </c>
      <c r="AW99" s="257">
        <v>885</v>
      </c>
      <c r="AX99" s="257">
        <v>874</v>
      </c>
      <c r="AY99" s="257">
        <v>815</v>
      </c>
      <c r="AZ99" s="257">
        <v>758</v>
      </c>
      <c r="BA99" s="257">
        <v>625</v>
      </c>
      <c r="BB99" s="257">
        <v>513</v>
      </c>
      <c r="BC99" s="257">
        <v>431</v>
      </c>
      <c r="BD99" s="257">
        <v>361</v>
      </c>
      <c r="BE99" s="257">
        <v>312</v>
      </c>
      <c r="BF99" s="257">
        <v>290</v>
      </c>
      <c r="BG99" s="257">
        <v>297</v>
      </c>
      <c r="BH99" s="257">
        <v>288</v>
      </c>
      <c r="BI99" s="257">
        <v>304</v>
      </c>
      <c r="BJ99" s="257">
        <v>306</v>
      </c>
      <c r="BK99" s="257">
        <v>299</v>
      </c>
      <c r="BL99" s="257">
        <v>342</v>
      </c>
      <c r="BM99" s="257">
        <v>534</v>
      </c>
      <c r="BN99" s="257">
        <v>532</v>
      </c>
      <c r="BO99" s="257">
        <v>535</v>
      </c>
      <c r="BP99" s="257">
        <v>551</v>
      </c>
      <c r="BQ99" s="257">
        <v>0</v>
      </c>
      <c r="BR99" s="257">
        <v>0</v>
      </c>
      <c r="BS99" s="257">
        <v>0</v>
      </c>
      <c r="BT99" s="257">
        <v>0</v>
      </c>
      <c r="BU99" s="257">
        <v>0</v>
      </c>
      <c r="BV99" s="257">
        <v>0</v>
      </c>
      <c r="BW99" s="257">
        <v>0</v>
      </c>
    </row>
    <row r="100" spans="1:75" s="132" customFormat="1" x14ac:dyDescent="0.2">
      <c r="A100" s="266"/>
      <c r="B100" s="48" t="s">
        <v>431</v>
      </c>
      <c r="C100" s="134"/>
      <c r="D100" s="257" t="s">
        <v>123</v>
      </c>
      <c r="E100" s="257" t="s">
        <v>123</v>
      </c>
      <c r="F100" s="257" t="s">
        <v>123</v>
      </c>
      <c r="G100" s="257" t="s">
        <v>123</v>
      </c>
      <c r="H100" s="257" t="s">
        <v>123</v>
      </c>
      <c r="I100" s="257" t="s">
        <v>123</v>
      </c>
      <c r="J100" s="257" t="s">
        <v>123</v>
      </c>
      <c r="K100" s="257" t="s">
        <v>123</v>
      </c>
      <c r="L100" s="257" t="s">
        <v>123</v>
      </c>
      <c r="M100" s="257" t="s">
        <v>123</v>
      </c>
      <c r="N100" s="257" t="s">
        <v>123</v>
      </c>
      <c r="O100" s="257" t="s">
        <v>123</v>
      </c>
      <c r="P100" s="257" t="s">
        <v>123</v>
      </c>
      <c r="Q100" s="257" t="s">
        <v>123</v>
      </c>
      <c r="R100" s="257" t="s">
        <v>123</v>
      </c>
      <c r="S100" s="257" t="s">
        <v>123</v>
      </c>
      <c r="T100" s="257" t="s">
        <v>123</v>
      </c>
      <c r="U100" s="257" t="s">
        <v>123</v>
      </c>
      <c r="V100" s="257" t="s">
        <v>123</v>
      </c>
      <c r="W100" s="257" t="s">
        <v>123</v>
      </c>
      <c r="X100" s="257" t="s">
        <v>123</v>
      </c>
      <c r="Y100" s="257" t="s">
        <v>123</v>
      </c>
      <c r="Z100" s="257" t="s">
        <v>123</v>
      </c>
      <c r="AA100" s="257" t="s">
        <v>123</v>
      </c>
      <c r="AB100" s="257" t="s">
        <v>123</v>
      </c>
      <c r="AC100" s="257" t="s">
        <v>123</v>
      </c>
      <c r="AD100" s="257" t="s">
        <v>123</v>
      </c>
      <c r="AE100" s="257" t="s">
        <v>123</v>
      </c>
      <c r="AF100" s="257" t="s">
        <v>123</v>
      </c>
      <c r="AG100" s="257" t="s">
        <v>123</v>
      </c>
      <c r="AH100" s="257" t="s">
        <v>123</v>
      </c>
      <c r="AI100" s="257" t="s">
        <v>123</v>
      </c>
      <c r="AJ100" s="257" t="s">
        <v>123</v>
      </c>
      <c r="AK100" s="257" t="s">
        <v>123</v>
      </c>
      <c r="AL100" s="257" t="s">
        <v>123</v>
      </c>
      <c r="AM100" s="257" t="s">
        <v>123</v>
      </c>
      <c r="AN100" s="257" t="s">
        <v>123</v>
      </c>
      <c r="AO100" s="257" t="s">
        <v>123</v>
      </c>
      <c r="AP100" s="257" t="s">
        <v>123</v>
      </c>
      <c r="AQ100" s="257" t="s">
        <v>123</v>
      </c>
      <c r="AR100" s="257">
        <v>380</v>
      </c>
      <c r="AS100" s="257">
        <v>424</v>
      </c>
      <c r="AT100" s="257">
        <v>755</v>
      </c>
      <c r="AU100" s="257">
        <v>550</v>
      </c>
      <c r="AV100" s="257">
        <v>530</v>
      </c>
      <c r="AW100" s="257">
        <v>407</v>
      </c>
      <c r="AX100" s="257">
        <v>427</v>
      </c>
      <c r="AY100" s="257">
        <v>474</v>
      </c>
      <c r="AZ100" s="257">
        <v>508</v>
      </c>
      <c r="BA100" s="257">
        <v>537</v>
      </c>
      <c r="BB100" s="257">
        <v>502</v>
      </c>
      <c r="BC100" s="257">
        <v>444</v>
      </c>
      <c r="BD100" s="257">
        <v>373</v>
      </c>
      <c r="BE100" s="257">
        <v>345</v>
      </c>
      <c r="BF100" s="257">
        <v>338</v>
      </c>
      <c r="BG100" s="257">
        <v>340</v>
      </c>
      <c r="BH100" s="257">
        <v>351</v>
      </c>
      <c r="BI100" s="257">
        <v>366</v>
      </c>
      <c r="BJ100" s="257">
        <v>364</v>
      </c>
      <c r="BK100" s="257">
        <v>385</v>
      </c>
      <c r="BL100" s="257">
        <v>371</v>
      </c>
      <c r="BM100" s="257">
        <v>447</v>
      </c>
      <c r="BN100" s="257">
        <v>542</v>
      </c>
      <c r="BO100" s="257">
        <v>577</v>
      </c>
      <c r="BP100" s="257">
        <v>650</v>
      </c>
      <c r="BQ100" s="257">
        <v>0</v>
      </c>
      <c r="BR100" s="257">
        <v>0</v>
      </c>
      <c r="BS100" s="257">
        <v>0</v>
      </c>
      <c r="BT100" s="257">
        <v>0</v>
      </c>
      <c r="BU100" s="257">
        <v>0</v>
      </c>
      <c r="BV100" s="257">
        <v>0</v>
      </c>
      <c r="BW100" s="257">
        <v>0</v>
      </c>
    </row>
    <row r="101" spans="1:75" s="132" customFormat="1" ht="26.1" customHeight="1" x14ac:dyDescent="0.2">
      <c r="A101" s="266"/>
      <c r="B101" s="48" t="s">
        <v>432</v>
      </c>
      <c r="C101" s="134"/>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f t="shared" ref="AR101:BV101" si="12">SUM(AR97:AR100)</f>
        <v>2131</v>
      </c>
      <c r="AS101" s="257">
        <f t="shared" si="12"/>
        <v>2221</v>
      </c>
      <c r="AT101" s="257">
        <f t="shared" si="12"/>
        <v>2990</v>
      </c>
      <c r="AU101" s="257">
        <f t="shared" si="12"/>
        <v>3208</v>
      </c>
      <c r="AV101" s="257">
        <f t="shared" si="12"/>
        <v>3707</v>
      </c>
      <c r="AW101" s="257">
        <f t="shared" si="12"/>
        <v>2629</v>
      </c>
      <c r="AX101" s="257">
        <f t="shared" si="12"/>
        <v>2813</v>
      </c>
      <c r="AY101" s="257">
        <f t="shared" si="12"/>
        <v>2921</v>
      </c>
      <c r="AZ101" s="257">
        <f t="shared" si="12"/>
        <v>2926</v>
      </c>
      <c r="BA101" s="257">
        <f t="shared" si="12"/>
        <v>2856</v>
      </c>
      <c r="BB101" s="257">
        <f t="shared" si="12"/>
        <v>2740</v>
      </c>
      <c r="BC101" s="257">
        <f t="shared" si="12"/>
        <v>2580</v>
      </c>
      <c r="BD101" s="257">
        <f t="shared" si="12"/>
        <v>2374</v>
      </c>
      <c r="BE101" s="257">
        <f t="shared" si="12"/>
        <v>2293</v>
      </c>
      <c r="BF101" s="257">
        <f t="shared" si="12"/>
        <v>2268</v>
      </c>
      <c r="BG101" s="257">
        <f t="shared" si="12"/>
        <v>2358</v>
      </c>
      <c r="BH101" s="257">
        <f t="shared" si="12"/>
        <v>2473</v>
      </c>
      <c r="BI101" s="257">
        <f t="shared" si="12"/>
        <v>2603</v>
      </c>
      <c r="BJ101" s="257">
        <f t="shared" si="12"/>
        <v>2570</v>
      </c>
      <c r="BK101" s="257">
        <f t="shared" si="12"/>
        <v>2534</v>
      </c>
      <c r="BL101" s="257">
        <f t="shared" si="12"/>
        <v>2567</v>
      </c>
      <c r="BM101" s="257">
        <f t="shared" si="12"/>
        <v>2939</v>
      </c>
      <c r="BN101" s="257">
        <f t="shared" si="12"/>
        <v>3173</v>
      </c>
      <c r="BO101" s="257">
        <f t="shared" si="12"/>
        <v>3254</v>
      </c>
      <c r="BP101" s="257">
        <f t="shared" si="12"/>
        <v>3368</v>
      </c>
      <c r="BQ101" s="257">
        <f t="shared" si="12"/>
        <v>0</v>
      </c>
      <c r="BR101" s="257">
        <f t="shared" si="12"/>
        <v>0</v>
      </c>
      <c r="BS101" s="257">
        <f t="shared" si="12"/>
        <v>0</v>
      </c>
      <c r="BT101" s="257">
        <f t="shared" si="12"/>
        <v>0</v>
      </c>
      <c r="BU101" s="257">
        <f t="shared" si="12"/>
        <v>0</v>
      </c>
      <c r="BV101" s="257">
        <f t="shared" si="12"/>
        <v>0</v>
      </c>
      <c r="BW101" s="257">
        <f>SUM(BW97:BW100)</f>
        <v>0</v>
      </c>
    </row>
    <row r="102" spans="1:75" s="132" customFormat="1" ht="26.1" customHeight="1" x14ac:dyDescent="0.2">
      <c r="A102" s="59"/>
      <c r="B102" s="43" t="s">
        <v>433</v>
      </c>
      <c r="C102" s="134"/>
      <c r="D102" s="257" t="s">
        <v>123</v>
      </c>
      <c r="E102" s="257" t="s">
        <v>123</v>
      </c>
      <c r="F102" s="257" t="s">
        <v>123</v>
      </c>
      <c r="G102" s="257" t="s">
        <v>123</v>
      </c>
      <c r="H102" s="257" t="s">
        <v>123</v>
      </c>
      <c r="I102" s="257" t="s">
        <v>123</v>
      </c>
      <c r="J102" s="257" t="s">
        <v>123</v>
      </c>
      <c r="K102" s="257" t="s">
        <v>123</v>
      </c>
      <c r="L102" s="257" t="s">
        <v>123</v>
      </c>
      <c r="M102" s="257" t="s">
        <v>123</v>
      </c>
      <c r="N102" s="257" t="s">
        <v>123</v>
      </c>
      <c r="O102" s="257" t="s">
        <v>123</v>
      </c>
      <c r="P102" s="257" t="s">
        <v>123</v>
      </c>
      <c r="Q102" s="257" t="s">
        <v>123</v>
      </c>
      <c r="R102" s="257" t="s">
        <v>123</v>
      </c>
      <c r="S102" s="257" t="s">
        <v>123</v>
      </c>
      <c r="T102" s="257" t="s">
        <v>123</v>
      </c>
      <c r="U102" s="257" t="s">
        <v>123</v>
      </c>
      <c r="V102" s="257" t="s">
        <v>123</v>
      </c>
      <c r="W102" s="257" t="s">
        <v>123</v>
      </c>
      <c r="X102" s="257" t="s">
        <v>123</v>
      </c>
      <c r="Y102" s="257" t="s">
        <v>123</v>
      </c>
      <c r="Z102" s="257" t="s">
        <v>123</v>
      </c>
      <c r="AA102" s="257" t="s">
        <v>123</v>
      </c>
      <c r="AB102" s="257" t="s">
        <v>123</v>
      </c>
      <c r="AC102" s="257" t="s">
        <v>123</v>
      </c>
      <c r="AD102" s="257" t="s">
        <v>123</v>
      </c>
      <c r="AE102" s="257" t="s">
        <v>123</v>
      </c>
      <c r="AF102" s="257" t="s">
        <v>123</v>
      </c>
      <c r="AG102" s="257" t="s">
        <v>123</v>
      </c>
      <c r="AH102" s="257" t="s">
        <v>123</v>
      </c>
      <c r="AI102" s="257" t="s">
        <v>123</v>
      </c>
      <c r="AJ102" s="257" t="s">
        <v>123</v>
      </c>
      <c r="AK102" s="257" t="s">
        <v>123</v>
      </c>
      <c r="AL102" s="257" t="s">
        <v>123</v>
      </c>
      <c r="AM102" s="257" t="s">
        <v>123</v>
      </c>
      <c r="AN102" s="257" t="s">
        <v>123</v>
      </c>
      <c r="AO102" s="257" t="s">
        <v>123</v>
      </c>
      <c r="AP102" s="257" t="s">
        <v>123</v>
      </c>
      <c r="AQ102" s="257" t="s">
        <v>123</v>
      </c>
      <c r="AR102" s="257" t="s">
        <v>123</v>
      </c>
      <c r="AS102" s="257" t="s">
        <v>123</v>
      </c>
      <c r="AT102" s="257" t="s">
        <v>123</v>
      </c>
      <c r="AU102" s="257" t="s">
        <v>123</v>
      </c>
      <c r="AV102" s="257" t="s">
        <v>123</v>
      </c>
      <c r="AW102" s="257" t="s">
        <v>123</v>
      </c>
      <c r="AX102" s="257" t="s">
        <v>123</v>
      </c>
      <c r="AY102" s="257" t="s">
        <v>123</v>
      </c>
      <c r="AZ102" s="257" t="s">
        <v>123</v>
      </c>
      <c r="BA102" s="257" t="s">
        <v>123</v>
      </c>
      <c r="BB102" s="257" t="s">
        <v>123</v>
      </c>
      <c r="BC102" s="257" t="s">
        <v>123</v>
      </c>
      <c r="BD102" s="257" t="s">
        <v>123</v>
      </c>
      <c r="BE102" s="257" t="s">
        <v>123</v>
      </c>
      <c r="BF102" s="257" t="s">
        <v>123</v>
      </c>
      <c r="BG102" s="257" t="s">
        <v>123</v>
      </c>
      <c r="BH102" s="257" t="s">
        <v>123</v>
      </c>
      <c r="BI102" s="257" t="s">
        <v>123</v>
      </c>
      <c r="BJ102" s="257" t="s">
        <v>123</v>
      </c>
      <c r="BK102" s="257" t="s">
        <v>123</v>
      </c>
      <c r="BL102" s="257" t="s">
        <v>123</v>
      </c>
      <c r="BM102" s="257" t="s">
        <v>123</v>
      </c>
      <c r="BN102" s="257" t="s">
        <v>123</v>
      </c>
      <c r="BO102" s="257" t="s">
        <v>123</v>
      </c>
      <c r="BP102" s="257" t="s">
        <v>123</v>
      </c>
      <c r="BQ102" s="257" t="s">
        <v>123</v>
      </c>
      <c r="BR102" s="257" t="s">
        <v>123</v>
      </c>
      <c r="BS102" s="257" t="s">
        <v>123</v>
      </c>
      <c r="BT102" s="257" t="s">
        <v>123</v>
      </c>
      <c r="BU102" s="257" t="s">
        <v>123</v>
      </c>
      <c r="BV102" s="257" t="s">
        <v>123</v>
      </c>
      <c r="BW102" s="257" t="s">
        <v>123</v>
      </c>
    </row>
    <row r="103" spans="1:75" s="132" customFormat="1" x14ac:dyDescent="0.2">
      <c r="A103" s="266"/>
      <c r="B103" s="48" t="s">
        <v>435</v>
      </c>
      <c r="C103" s="134"/>
      <c r="D103" s="257" t="s">
        <v>123</v>
      </c>
      <c r="E103" s="257" t="s">
        <v>123</v>
      </c>
      <c r="F103" s="257" t="s">
        <v>123</v>
      </c>
      <c r="G103" s="257" t="s">
        <v>123</v>
      </c>
      <c r="H103" s="257" t="s">
        <v>123</v>
      </c>
      <c r="I103" s="257" t="s">
        <v>123</v>
      </c>
      <c r="J103" s="257" t="s">
        <v>123</v>
      </c>
      <c r="K103" s="257" t="s">
        <v>123</v>
      </c>
      <c r="L103" s="257" t="s">
        <v>123</v>
      </c>
      <c r="M103" s="257" t="s">
        <v>123</v>
      </c>
      <c r="N103" s="257" t="s">
        <v>123</v>
      </c>
      <c r="O103" s="257" t="s">
        <v>123</v>
      </c>
      <c r="P103" s="257" t="s">
        <v>123</v>
      </c>
      <c r="Q103" s="257" t="s">
        <v>123</v>
      </c>
      <c r="R103" s="257" t="s">
        <v>123</v>
      </c>
      <c r="S103" s="257" t="s">
        <v>123</v>
      </c>
      <c r="T103" s="257" t="s">
        <v>123</v>
      </c>
      <c r="U103" s="257" t="s">
        <v>123</v>
      </c>
      <c r="V103" s="257" t="s">
        <v>123</v>
      </c>
      <c r="W103" s="257" t="s">
        <v>123</v>
      </c>
      <c r="X103" s="257" t="s">
        <v>123</v>
      </c>
      <c r="Y103" s="257" t="s">
        <v>123</v>
      </c>
      <c r="Z103" s="257" t="s">
        <v>123</v>
      </c>
      <c r="AA103" s="257" t="s">
        <v>123</v>
      </c>
      <c r="AB103" s="257" t="s">
        <v>123</v>
      </c>
      <c r="AC103" s="257" t="s">
        <v>123</v>
      </c>
      <c r="AD103" s="257" t="s">
        <v>123</v>
      </c>
      <c r="AE103" s="257" t="s">
        <v>123</v>
      </c>
      <c r="AF103" s="257" t="s">
        <v>123</v>
      </c>
      <c r="AG103" s="257" t="s">
        <v>123</v>
      </c>
      <c r="AH103" s="257" t="s">
        <v>123</v>
      </c>
      <c r="AI103" s="257" t="s">
        <v>123</v>
      </c>
      <c r="AJ103" s="257" t="s">
        <v>123</v>
      </c>
      <c r="AK103" s="257" t="s">
        <v>123</v>
      </c>
      <c r="AL103" s="257" t="s">
        <v>123</v>
      </c>
      <c r="AM103" s="257" t="s">
        <v>123</v>
      </c>
      <c r="AN103" s="257" t="s">
        <v>123</v>
      </c>
      <c r="AO103" s="257" t="s">
        <v>123</v>
      </c>
      <c r="AP103" s="257" t="s">
        <v>123</v>
      </c>
      <c r="AQ103" s="257" t="s">
        <v>123</v>
      </c>
      <c r="AR103" s="257">
        <v>4244</v>
      </c>
      <c r="AS103" s="257">
        <v>4071</v>
      </c>
      <c r="AT103" s="257">
        <v>5652</v>
      </c>
      <c r="AU103" s="257">
        <v>5400</v>
      </c>
      <c r="AV103" s="257">
        <v>5682</v>
      </c>
      <c r="AW103" s="257">
        <v>4611</v>
      </c>
      <c r="AX103" s="257">
        <v>4747</v>
      </c>
      <c r="AY103" s="257">
        <v>4812</v>
      </c>
      <c r="AZ103" s="257">
        <v>4740</v>
      </c>
      <c r="BA103" s="257">
        <v>4594</v>
      </c>
      <c r="BB103" s="257">
        <v>4426</v>
      </c>
      <c r="BC103" s="257">
        <v>4194</v>
      </c>
      <c r="BD103" s="257">
        <v>3942</v>
      </c>
      <c r="BE103" s="257">
        <v>3860</v>
      </c>
      <c r="BF103" s="257">
        <v>3836</v>
      </c>
      <c r="BG103" s="257">
        <v>3907</v>
      </c>
      <c r="BH103" s="257">
        <v>4096</v>
      </c>
      <c r="BI103" s="257">
        <v>4207</v>
      </c>
      <c r="BJ103" s="257">
        <v>4258</v>
      </c>
      <c r="BK103" s="257">
        <v>4253</v>
      </c>
      <c r="BL103" s="257">
        <v>4355</v>
      </c>
      <c r="BM103" s="257">
        <v>4717</v>
      </c>
      <c r="BN103" s="257">
        <v>4923</v>
      </c>
      <c r="BO103" s="257">
        <v>4985</v>
      </c>
      <c r="BP103" s="257">
        <v>5019</v>
      </c>
      <c r="BQ103" s="257">
        <v>0</v>
      </c>
      <c r="BR103" s="257">
        <v>0</v>
      </c>
      <c r="BS103" s="257">
        <v>0</v>
      </c>
      <c r="BT103" s="257">
        <v>0</v>
      </c>
      <c r="BU103" s="257">
        <v>0</v>
      </c>
      <c r="BV103" s="257">
        <v>0</v>
      </c>
      <c r="BW103" s="257">
        <v>0</v>
      </c>
    </row>
    <row r="104" spans="1:75" s="132" customFormat="1" x14ac:dyDescent="0.2">
      <c r="A104" s="266"/>
      <c r="B104" s="48" t="s">
        <v>436</v>
      </c>
      <c r="C104" s="134"/>
      <c r="D104" s="257" t="s">
        <v>123</v>
      </c>
      <c r="E104" s="257" t="s">
        <v>123</v>
      </c>
      <c r="F104" s="257" t="s">
        <v>123</v>
      </c>
      <c r="G104" s="257" t="s">
        <v>123</v>
      </c>
      <c r="H104" s="257" t="s">
        <v>123</v>
      </c>
      <c r="I104" s="257" t="s">
        <v>123</v>
      </c>
      <c r="J104" s="257" t="s">
        <v>123</v>
      </c>
      <c r="K104" s="257" t="s">
        <v>123</v>
      </c>
      <c r="L104" s="257" t="s">
        <v>123</v>
      </c>
      <c r="M104" s="257" t="s">
        <v>123</v>
      </c>
      <c r="N104" s="257" t="s">
        <v>123</v>
      </c>
      <c r="O104" s="257" t="s">
        <v>123</v>
      </c>
      <c r="P104" s="257" t="s">
        <v>123</v>
      </c>
      <c r="Q104" s="257" t="s">
        <v>123</v>
      </c>
      <c r="R104" s="257" t="s">
        <v>123</v>
      </c>
      <c r="S104" s="257" t="s">
        <v>123</v>
      </c>
      <c r="T104" s="257" t="s">
        <v>123</v>
      </c>
      <c r="U104" s="257" t="s">
        <v>123</v>
      </c>
      <c r="V104" s="257" t="s">
        <v>123</v>
      </c>
      <c r="W104" s="257" t="s">
        <v>123</v>
      </c>
      <c r="X104" s="257" t="s">
        <v>123</v>
      </c>
      <c r="Y104" s="257" t="s">
        <v>123</v>
      </c>
      <c r="Z104" s="257" t="s">
        <v>123</v>
      </c>
      <c r="AA104" s="257" t="s">
        <v>123</v>
      </c>
      <c r="AB104" s="257" t="s">
        <v>123</v>
      </c>
      <c r="AC104" s="257" t="s">
        <v>123</v>
      </c>
      <c r="AD104" s="257" t="s">
        <v>123</v>
      </c>
      <c r="AE104" s="257" t="s">
        <v>123</v>
      </c>
      <c r="AF104" s="257" t="s">
        <v>123</v>
      </c>
      <c r="AG104" s="257" t="s">
        <v>123</v>
      </c>
      <c r="AH104" s="257" t="s">
        <v>123</v>
      </c>
      <c r="AI104" s="257" t="s">
        <v>123</v>
      </c>
      <c r="AJ104" s="257" t="s">
        <v>123</v>
      </c>
      <c r="AK104" s="257" t="s">
        <v>123</v>
      </c>
      <c r="AL104" s="257" t="s">
        <v>123</v>
      </c>
      <c r="AM104" s="257" t="s">
        <v>123</v>
      </c>
      <c r="AN104" s="257" t="s">
        <v>123</v>
      </c>
      <c r="AO104" s="257" t="s">
        <v>123</v>
      </c>
      <c r="AP104" s="257" t="s">
        <v>123</v>
      </c>
      <c r="AQ104" s="257" t="s">
        <v>123</v>
      </c>
      <c r="AR104" s="257">
        <v>255</v>
      </c>
      <c r="AS104" s="257">
        <v>248</v>
      </c>
      <c r="AT104" s="257">
        <v>383</v>
      </c>
      <c r="AU104" s="257">
        <v>326</v>
      </c>
      <c r="AV104" s="257">
        <v>354</v>
      </c>
      <c r="AW104" s="257">
        <v>278</v>
      </c>
      <c r="AX104" s="257">
        <v>288</v>
      </c>
      <c r="AY104" s="257">
        <v>293</v>
      </c>
      <c r="AZ104" s="257">
        <v>293</v>
      </c>
      <c r="BA104" s="257">
        <v>287</v>
      </c>
      <c r="BB104" s="257">
        <v>283</v>
      </c>
      <c r="BC104" s="257">
        <v>277</v>
      </c>
      <c r="BD104" s="257">
        <v>267</v>
      </c>
      <c r="BE104" s="257">
        <v>265</v>
      </c>
      <c r="BF104" s="257">
        <v>257</v>
      </c>
      <c r="BG104" s="257">
        <v>261</v>
      </c>
      <c r="BH104" s="257">
        <v>271</v>
      </c>
      <c r="BI104" s="257">
        <v>279</v>
      </c>
      <c r="BJ104" s="257">
        <v>280</v>
      </c>
      <c r="BK104" s="257">
        <v>283</v>
      </c>
      <c r="BL104" s="257">
        <v>290</v>
      </c>
      <c r="BM104" s="257">
        <v>311</v>
      </c>
      <c r="BN104" s="257">
        <v>322</v>
      </c>
      <c r="BO104" s="257">
        <v>327</v>
      </c>
      <c r="BP104" s="257">
        <v>330</v>
      </c>
      <c r="BQ104" s="257">
        <v>0</v>
      </c>
      <c r="BR104" s="257">
        <v>0</v>
      </c>
      <c r="BS104" s="257">
        <v>0</v>
      </c>
      <c r="BT104" s="257">
        <v>0</v>
      </c>
      <c r="BU104" s="257">
        <v>0</v>
      </c>
      <c r="BV104" s="257">
        <v>0</v>
      </c>
      <c r="BW104" s="257">
        <v>0</v>
      </c>
    </row>
    <row r="105" spans="1:75" s="132" customFormat="1" ht="13.5" thickBot="1" x14ac:dyDescent="0.25">
      <c r="A105" s="275"/>
      <c r="B105" s="172" t="s">
        <v>437</v>
      </c>
      <c r="C105" s="129"/>
      <c r="D105" s="152" t="s">
        <v>123</v>
      </c>
      <c r="E105" s="152" t="s">
        <v>123</v>
      </c>
      <c r="F105" s="152" t="s">
        <v>123</v>
      </c>
      <c r="G105" s="152" t="s">
        <v>123</v>
      </c>
      <c r="H105" s="152" t="s">
        <v>123</v>
      </c>
      <c r="I105" s="152" t="s">
        <v>123</v>
      </c>
      <c r="J105" s="152" t="s">
        <v>123</v>
      </c>
      <c r="K105" s="152" t="s">
        <v>123</v>
      </c>
      <c r="L105" s="152" t="s">
        <v>123</v>
      </c>
      <c r="M105" s="152" t="s">
        <v>123</v>
      </c>
      <c r="N105" s="152" t="s">
        <v>123</v>
      </c>
      <c r="O105" s="152" t="s">
        <v>123</v>
      </c>
      <c r="P105" s="152" t="s">
        <v>123</v>
      </c>
      <c r="Q105" s="152" t="s">
        <v>123</v>
      </c>
      <c r="R105" s="152" t="s">
        <v>123</v>
      </c>
      <c r="S105" s="152" t="s">
        <v>123</v>
      </c>
      <c r="T105" s="152" t="s">
        <v>123</v>
      </c>
      <c r="U105" s="152" t="s">
        <v>123</v>
      </c>
      <c r="V105" s="152" t="s">
        <v>123</v>
      </c>
      <c r="W105" s="152" t="s">
        <v>123</v>
      </c>
      <c r="X105" s="152" t="s">
        <v>123</v>
      </c>
      <c r="Y105" s="152" t="s">
        <v>123</v>
      </c>
      <c r="Z105" s="152" t="s">
        <v>123</v>
      </c>
      <c r="AA105" s="152" t="s">
        <v>123</v>
      </c>
      <c r="AB105" s="152" t="s">
        <v>123</v>
      </c>
      <c r="AC105" s="152" t="s">
        <v>123</v>
      </c>
      <c r="AD105" s="152" t="s">
        <v>123</v>
      </c>
      <c r="AE105" s="152" t="s">
        <v>123</v>
      </c>
      <c r="AF105" s="152" t="s">
        <v>123</v>
      </c>
      <c r="AG105" s="152" t="s">
        <v>123</v>
      </c>
      <c r="AH105" s="152" t="s">
        <v>123</v>
      </c>
      <c r="AI105" s="152" t="s">
        <v>123</v>
      </c>
      <c r="AJ105" s="152" t="s">
        <v>123</v>
      </c>
      <c r="AK105" s="152" t="s">
        <v>123</v>
      </c>
      <c r="AL105" s="152" t="s">
        <v>123</v>
      </c>
      <c r="AM105" s="152" t="s">
        <v>123</v>
      </c>
      <c r="AN105" s="152" t="s">
        <v>123</v>
      </c>
      <c r="AO105" s="152" t="s">
        <v>123</v>
      </c>
      <c r="AP105" s="152" t="s">
        <v>123</v>
      </c>
      <c r="AQ105" s="152" t="s">
        <v>123</v>
      </c>
      <c r="AR105" s="152">
        <v>645</v>
      </c>
      <c r="AS105" s="152">
        <v>881</v>
      </c>
      <c r="AT105" s="152">
        <v>691</v>
      </c>
      <c r="AU105" s="152">
        <v>642</v>
      </c>
      <c r="AV105" s="152">
        <v>668</v>
      </c>
      <c r="AW105" s="152">
        <v>577</v>
      </c>
      <c r="AX105" s="152">
        <v>580</v>
      </c>
      <c r="AY105" s="152">
        <v>585</v>
      </c>
      <c r="AZ105" s="152">
        <v>586</v>
      </c>
      <c r="BA105" s="152">
        <v>598</v>
      </c>
      <c r="BB105" s="152">
        <v>597</v>
      </c>
      <c r="BC105" s="152">
        <v>580</v>
      </c>
      <c r="BD105" s="152">
        <v>552</v>
      </c>
      <c r="BE105" s="152">
        <v>539</v>
      </c>
      <c r="BF105" s="152">
        <v>532</v>
      </c>
      <c r="BG105" s="152">
        <v>525</v>
      </c>
      <c r="BH105" s="152">
        <v>548</v>
      </c>
      <c r="BI105" s="152">
        <v>543</v>
      </c>
      <c r="BJ105" s="152">
        <v>542</v>
      </c>
      <c r="BK105" s="152">
        <v>533</v>
      </c>
      <c r="BL105" s="152">
        <v>513</v>
      </c>
      <c r="BM105" s="152">
        <v>544</v>
      </c>
      <c r="BN105" s="152">
        <v>561</v>
      </c>
      <c r="BO105" s="152">
        <v>562</v>
      </c>
      <c r="BP105" s="152">
        <v>563</v>
      </c>
      <c r="BQ105" s="152">
        <v>0</v>
      </c>
      <c r="BR105" s="152">
        <v>0</v>
      </c>
      <c r="BS105" s="152">
        <v>0</v>
      </c>
      <c r="BT105" s="152">
        <v>0</v>
      </c>
      <c r="BU105" s="152">
        <v>0</v>
      </c>
      <c r="BV105" s="152">
        <v>0</v>
      </c>
      <c r="BW105" s="152">
        <v>0</v>
      </c>
    </row>
  </sheetData>
  <mergeCells count="1">
    <mergeCell ref="A41:A42"/>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8"/>
  <sheetViews>
    <sheetView zoomScaleNormal="100" workbookViewId="0">
      <pane xSplit="3" topLeftCell="BN1" activePane="topRight" state="frozen"/>
      <selection pane="topRight"/>
    </sheetView>
  </sheetViews>
  <sheetFormatPr defaultRowHeight="12.75" x14ac:dyDescent="0.2"/>
  <cols>
    <col min="1" max="1" width="15.85546875" style="95" customWidth="1"/>
    <col min="2" max="2" width="75.7109375" style="95" customWidth="1"/>
    <col min="3" max="3" width="12.7109375" style="95" customWidth="1"/>
    <col min="4" max="253" width="10.7109375" style="95" customWidth="1"/>
    <col min="254" max="16384" width="9.140625" style="96"/>
  </cols>
  <sheetData>
    <row r="1" spans="1:256" s="129" customFormat="1" ht="13.5" thickBot="1" x14ac:dyDescent="0.25">
      <c r="B1" s="377" t="s">
        <v>20</v>
      </c>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s="132" customFormat="1" ht="26.1" customHeight="1" thickTop="1" x14ac:dyDescent="0.2">
      <c r="A2" s="176" t="s">
        <v>195</v>
      </c>
      <c r="B2" s="116" t="s">
        <v>449</v>
      </c>
      <c r="C2" s="134"/>
      <c r="D2" s="135" t="s">
        <v>21</v>
      </c>
      <c r="E2" s="135" t="s">
        <v>22</v>
      </c>
      <c r="F2" s="135" t="s">
        <v>23</v>
      </c>
      <c r="G2" s="135" t="s">
        <v>24</v>
      </c>
      <c r="H2" s="135" t="s">
        <v>25</v>
      </c>
      <c r="I2" s="135" t="s">
        <v>26</v>
      </c>
      <c r="J2" s="135" t="s">
        <v>27</v>
      </c>
      <c r="K2" s="135" t="s">
        <v>28</v>
      </c>
      <c r="L2" s="135" t="s">
        <v>29</v>
      </c>
      <c r="M2" s="135" t="s">
        <v>30</v>
      </c>
      <c r="N2" s="135" t="s">
        <v>31</v>
      </c>
      <c r="O2" s="135" t="s">
        <v>32</v>
      </c>
      <c r="P2" s="135" t="s">
        <v>33</v>
      </c>
      <c r="Q2" s="135" t="s">
        <v>34</v>
      </c>
      <c r="R2" s="135" t="s">
        <v>35</v>
      </c>
      <c r="S2" s="135" t="s">
        <v>36</v>
      </c>
      <c r="T2" s="135" t="s">
        <v>37</v>
      </c>
      <c r="U2" s="135" t="s">
        <v>38</v>
      </c>
      <c r="V2" s="135" t="s">
        <v>39</v>
      </c>
      <c r="W2" s="135" t="s">
        <v>40</v>
      </c>
      <c r="X2" s="135" t="s">
        <v>41</v>
      </c>
      <c r="Y2" s="135" t="s">
        <v>42</v>
      </c>
      <c r="Z2" s="135" t="s">
        <v>43</v>
      </c>
      <c r="AA2" s="135" t="s">
        <v>44</v>
      </c>
      <c r="AB2" s="135" t="s">
        <v>45</v>
      </c>
      <c r="AC2" s="135" t="s">
        <v>46</v>
      </c>
      <c r="AD2" s="135" t="s">
        <v>47</v>
      </c>
      <c r="AE2" s="135" t="s">
        <v>48</v>
      </c>
      <c r="AF2" s="135" t="s">
        <v>49</v>
      </c>
      <c r="AG2" s="135" t="s">
        <v>50</v>
      </c>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6" t="s">
        <v>90</v>
      </c>
      <c r="BV2" s="136" t="s">
        <v>100</v>
      </c>
      <c r="BW2" s="136" t="s">
        <v>120</v>
      </c>
    </row>
    <row r="3" spans="1:256" s="132" customFormat="1" ht="15" customHeight="1" x14ac:dyDescent="0.2">
      <c r="A3" s="137"/>
      <c r="B3" s="38" t="s">
        <v>335</v>
      </c>
      <c r="C3" s="138"/>
      <c r="D3" s="139" t="s">
        <v>91</v>
      </c>
      <c r="E3" s="139" t="s">
        <v>91</v>
      </c>
      <c r="F3" s="139" t="s">
        <v>91</v>
      </c>
      <c r="G3" s="139" t="s">
        <v>91</v>
      </c>
      <c r="H3" s="139" t="s">
        <v>91</v>
      </c>
      <c r="I3" s="139" t="s">
        <v>91</v>
      </c>
      <c r="J3" s="139" t="s">
        <v>91</v>
      </c>
      <c r="K3" s="139" t="s">
        <v>91</v>
      </c>
      <c r="L3" s="139" t="s">
        <v>91</v>
      </c>
      <c r="M3" s="139" t="s">
        <v>91</v>
      </c>
      <c r="N3" s="139" t="s">
        <v>91</v>
      </c>
      <c r="O3" s="139" t="s">
        <v>91</v>
      </c>
      <c r="P3" s="139" t="s">
        <v>91</v>
      </c>
      <c r="Q3" s="139" t="s">
        <v>91</v>
      </c>
      <c r="R3" s="139" t="s">
        <v>91</v>
      </c>
      <c r="S3" s="139" t="s">
        <v>91</v>
      </c>
      <c r="T3" s="139" t="s">
        <v>91</v>
      </c>
      <c r="U3" s="139" t="s">
        <v>91</v>
      </c>
      <c r="V3" s="139" t="s">
        <v>91</v>
      </c>
      <c r="W3" s="139" t="s">
        <v>91</v>
      </c>
      <c r="X3" s="139" t="s">
        <v>91</v>
      </c>
      <c r="Y3" s="139" t="s">
        <v>91</v>
      </c>
      <c r="Z3" s="139" t="s">
        <v>91</v>
      </c>
      <c r="AA3" s="139" t="s">
        <v>91</v>
      </c>
      <c r="AB3" s="139" t="s">
        <v>91</v>
      </c>
      <c r="AC3" s="139" t="s">
        <v>91</v>
      </c>
      <c r="AD3" s="139" t="s">
        <v>91</v>
      </c>
      <c r="AE3" s="139" t="s">
        <v>91</v>
      </c>
      <c r="AF3" s="139" t="s">
        <v>91</v>
      </c>
      <c r="AG3" s="139" t="s">
        <v>91</v>
      </c>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26" t="s">
        <v>91</v>
      </c>
      <c r="BQ3" s="139" t="s">
        <v>91</v>
      </c>
      <c r="BR3" s="139" t="s">
        <v>121</v>
      </c>
      <c r="BS3" s="139" t="s">
        <v>121</v>
      </c>
      <c r="BT3" s="140" t="s">
        <v>121</v>
      </c>
      <c r="BU3" s="140" t="s">
        <v>121</v>
      </c>
      <c r="BV3" s="140" t="s">
        <v>121</v>
      </c>
      <c r="BW3" s="140" t="s">
        <v>121</v>
      </c>
    </row>
    <row r="4" spans="1:256" s="47" customFormat="1" ht="25.5" customHeight="1" x14ac:dyDescent="0.2">
      <c r="A4" s="276"/>
      <c r="B4" s="38" t="s">
        <v>267</v>
      </c>
      <c r="C4" s="277"/>
      <c r="D4" s="143">
        <f t="shared" ref="D4:AI4" si="0">SUM(D5,D10,D15,D20)</f>
        <v>0</v>
      </c>
      <c r="E4" s="143">
        <f t="shared" si="0"/>
        <v>0</v>
      </c>
      <c r="F4" s="143">
        <f t="shared" si="0"/>
        <v>0</v>
      </c>
      <c r="G4" s="143">
        <f t="shared" si="0"/>
        <v>0</v>
      </c>
      <c r="H4" s="143">
        <f t="shared" si="0"/>
        <v>0</v>
      </c>
      <c r="I4" s="143">
        <f t="shared" si="0"/>
        <v>0</v>
      </c>
      <c r="J4" s="143">
        <f t="shared" si="0"/>
        <v>0</v>
      </c>
      <c r="K4" s="143">
        <f t="shared" si="0"/>
        <v>0</v>
      </c>
      <c r="L4" s="143">
        <f t="shared" si="0"/>
        <v>0</v>
      </c>
      <c r="M4" s="143">
        <f t="shared" si="0"/>
        <v>0</v>
      </c>
      <c r="N4" s="143">
        <f t="shared" si="0"/>
        <v>0</v>
      </c>
      <c r="O4" s="143">
        <f t="shared" si="0"/>
        <v>0</v>
      </c>
      <c r="P4" s="143">
        <f t="shared" si="0"/>
        <v>0</v>
      </c>
      <c r="Q4" s="143">
        <f t="shared" si="0"/>
        <v>0</v>
      </c>
      <c r="R4" s="143">
        <f t="shared" si="0"/>
        <v>0</v>
      </c>
      <c r="S4" s="143">
        <f t="shared" si="0"/>
        <v>0</v>
      </c>
      <c r="T4" s="143">
        <f t="shared" si="0"/>
        <v>0</v>
      </c>
      <c r="U4" s="143">
        <f t="shared" si="0"/>
        <v>0</v>
      </c>
      <c r="V4" s="143">
        <f t="shared" si="0"/>
        <v>0</v>
      </c>
      <c r="W4" s="143">
        <f t="shared" si="0"/>
        <v>0</v>
      </c>
      <c r="X4" s="143">
        <f t="shared" si="0"/>
        <v>0</v>
      </c>
      <c r="Y4" s="143">
        <f t="shared" si="0"/>
        <v>0</v>
      </c>
      <c r="Z4" s="143">
        <f t="shared" si="0"/>
        <v>0</v>
      </c>
      <c r="AA4" s="143">
        <f t="shared" si="0"/>
        <v>6</v>
      </c>
      <c r="AB4" s="143">
        <f t="shared" si="0"/>
        <v>23.2</v>
      </c>
      <c r="AC4" s="143">
        <f t="shared" si="0"/>
        <v>35.799999999999997</v>
      </c>
      <c r="AD4" s="143">
        <f t="shared" si="0"/>
        <v>62.4</v>
      </c>
      <c r="AE4" s="143">
        <f t="shared" si="0"/>
        <v>96.100000000000009</v>
      </c>
      <c r="AF4" s="143">
        <f t="shared" si="0"/>
        <v>135.5</v>
      </c>
      <c r="AG4" s="143">
        <f t="shared" si="0"/>
        <v>186.5</v>
      </c>
      <c r="AH4" s="143">
        <f t="shared" si="0"/>
        <v>215</v>
      </c>
      <c r="AI4" s="143">
        <f t="shared" si="0"/>
        <v>280</v>
      </c>
      <c r="AJ4" s="143">
        <f t="shared" ref="AJ4:BO4" si="1">SUM(AJ5,AJ10,AJ15,AJ20)</f>
        <v>385</v>
      </c>
      <c r="AK4" s="143">
        <f t="shared" si="1"/>
        <v>503</v>
      </c>
      <c r="AL4" s="143">
        <f t="shared" si="1"/>
        <v>639</v>
      </c>
      <c r="AM4" s="143">
        <f t="shared" si="1"/>
        <v>799</v>
      </c>
      <c r="AN4" s="143">
        <f t="shared" si="1"/>
        <v>932</v>
      </c>
      <c r="AO4" s="143">
        <f t="shared" si="1"/>
        <v>1108</v>
      </c>
      <c r="AP4" s="143">
        <f t="shared" si="1"/>
        <v>1293</v>
      </c>
      <c r="AQ4" s="143">
        <f t="shared" si="1"/>
        <v>1493.607</v>
      </c>
      <c r="AR4" s="143">
        <f t="shared" si="1"/>
        <v>1678.807</v>
      </c>
      <c r="AS4" s="143">
        <f t="shared" si="1"/>
        <v>1928.0260000000001</v>
      </c>
      <c r="AT4" s="143">
        <f t="shared" si="1"/>
        <v>2265.2669999999998</v>
      </c>
      <c r="AU4" s="143">
        <f t="shared" si="1"/>
        <v>2768.0990000000002</v>
      </c>
      <c r="AV4" s="143">
        <f t="shared" si="1"/>
        <v>3594.9789999999998</v>
      </c>
      <c r="AW4" s="143">
        <f t="shared" si="1"/>
        <v>4567.7079999999996</v>
      </c>
      <c r="AX4" s="143">
        <f t="shared" si="1"/>
        <v>5087.24</v>
      </c>
      <c r="AY4" s="143">
        <f t="shared" si="1"/>
        <v>5995.95</v>
      </c>
      <c r="AZ4" s="143">
        <f t="shared" si="1"/>
        <v>6890.7119999999995</v>
      </c>
      <c r="BA4" s="143">
        <f t="shared" si="1"/>
        <v>7474.6569999999992</v>
      </c>
      <c r="BB4" s="143">
        <f t="shared" si="1"/>
        <v>7996.1079999999984</v>
      </c>
      <c r="BC4" s="143">
        <f t="shared" si="1"/>
        <v>8482.7970000000005</v>
      </c>
      <c r="BD4" s="143">
        <f t="shared" si="1"/>
        <v>8998.760000000002</v>
      </c>
      <c r="BE4" s="143">
        <f t="shared" si="1"/>
        <v>9704.5185240909632</v>
      </c>
      <c r="BF4" s="143">
        <f t="shared" si="1"/>
        <v>10302.647677202764</v>
      </c>
      <c r="BG4" s="143">
        <f t="shared" si="1"/>
        <v>11039.131507160631</v>
      </c>
      <c r="BH4" s="143">
        <f t="shared" si="1"/>
        <v>11752.749</v>
      </c>
      <c r="BI4" s="143">
        <f t="shared" si="1"/>
        <v>12542.44267353</v>
      </c>
      <c r="BJ4" s="143">
        <f t="shared" si="1"/>
        <v>13304.85224679</v>
      </c>
      <c r="BK4" s="143">
        <f t="shared" si="1"/>
        <v>14311.464927031753</v>
      </c>
      <c r="BL4" s="143">
        <f t="shared" si="1"/>
        <v>15260.007289010002</v>
      </c>
      <c r="BM4" s="143">
        <f t="shared" si="1"/>
        <v>16564.846266159999</v>
      </c>
      <c r="BN4" s="143">
        <f t="shared" si="1"/>
        <v>17104.362356233181</v>
      </c>
      <c r="BO4" s="143">
        <f t="shared" si="1"/>
        <v>17905.161131910005</v>
      </c>
      <c r="BP4" s="143">
        <f t="shared" ref="BP4" si="2">SUM(BP5,BP10,BP15,BP20)</f>
        <v>18905.77449598</v>
      </c>
      <c r="BQ4" s="143">
        <f>SUM(BQ5,BQ10,BQ14,BQ15,BQ20)</f>
        <v>19287.893994300885</v>
      </c>
      <c r="BR4" s="143">
        <f t="shared" ref="BR4:BW4" si="3">SUM(BR5,BR10,BR14,BR15,BR20)</f>
        <v>20653.311988426114</v>
      </c>
      <c r="BS4" s="143">
        <f t="shared" si="3"/>
        <v>20670.444789893889</v>
      </c>
      <c r="BT4" s="143">
        <f t="shared" si="3"/>
        <v>20430.679146165465</v>
      </c>
      <c r="BU4" s="143">
        <f t="shared" si="3"/>
        <v>20198.034603596338</v>
      </c>
      <c r="BV4" s="143">
        <f t="shared" si="3"/>
        <v>20515.40118659968</v>
      </c>
      <c r="BW4" s="143">
        <f t="shared" si="3"/>
        <v>21034.25542397653</v>
      </c>
    </row>
    <row r="5" spans="1:256" s="47" customFormat="1" ht="26.1" customHeight="1" x14ac:dyDescent="0.2">
      <c r="A5" s="141"/>
      <c r="B5" s="278" t="s">
        <v>132</v>
      </c>
      <c r="C5" s="38"/>
      <c r="D5" s="143">
        <v>0</v>
      </c>
      <c r="E5" s="143">
        <v>0</v>
      </c>
      <c r="F5" s="143">
        <v>0</v>
      </c>
      <c r="G5" s="143">
        <v>0</v>
      </c>
      <c r="H5" s="143">
        <v>0</v>
      </c>
      <c r="I5" s="143">
        <v>0</v>
      </c>
      <c r="J5" s="143">
        <v>0</v>
      </c>
      <c r="K5" s="143">
        <v>0</v>
      </c>
      <c r="L5" s="143">
        <v>0</v>
      </c>
      <c r="M5" s="143">
        <v>0</v>
      </c>
      <c r="N5" s="143">
        <v>0</v>
      </c>
      <c r="O5" s="143">
        <v>0</v>
      </c>
      <c r="P5" s="143">
        <v>0</v>
      </c>
      <c r="Q5" s="143">
        <v>0</v>
      </c>
      <c r="R5" s="143">
        <v>0</v>
      </c>
      <c r="S5" s="143">
        <v>0</v>
      </c>
      <c r="T5" s="143">
        <v>0</v>
      </c>
      <c r="U5" s="143">
        <v>0</v>
      </c>
      <c r="V5" s="143">
        <v>0</v>
      </c>
      <c r="W5" s="143">
        <v>0</v>
      </c>
      <c r="X5" s="143">
        <v>0</v>
      </c>
      <c r="Y5" s="143">
        <v>0</v>
      </c>
      <c r="Z5" s="143">
        <v>0</v>
      </c>
      <c r="AA5" s="143">
        <v>0</v>
      </c>
      <c r="AB5" s="143">
        <v>0</v>
      </c>
      <c r="AC5" s="143">
        <v>0</v>
      </c>
      <c r="AD5" s="143">
        <v>0</v>
      </c>
      <c r="AE5" s="143">
        <v>0</v>
      </c>
      <c r="AF5" s="143">
        <v>0</v>
      </c>
      <c r="AG5" s="143">
        <v>0</v>
      </c>
      <c r="AH5" s="143">
        <v>0</v>
      </c>
      <c r="AI5" s="143">
        <v>0</v>
      </c>
      <c r="AJ5" s="143">
        <v>0</v>
      </c>
      <c r="AK5" s="143">
        <v>0</v>
      </c>
      <c r="AL5" s="143">
        <v>0</v>
      </c>
      <c r="AM5" s="143">
        <v>0</v>
      </c>
      <c r="AN5" s="143">
        <v>0</v>
      </c>
      <c r="AO5" s="143">
        <v>0</v>
      </c>
      <c r="AP5" s="143">
        <v>0</v>
      </c>
      <c r="AQ5" s="143">
        <v>0</v>
      </c>
      <c r="AR5" s="143">
        <v>0</v>
      </c>
      <c r="AS5" s="143">
        <v>0</v>
      </c>
      <c r="AT5" s="143">
        <v>0</v>
      </c>
      <c r="AU5" s="143">
        <v>0</v>
      </c>
      <c r="AV5" s="143">
        <v>1973.203</v>
      </c>
      <c r="AW5" s="143">
        <v>2772.2469999999998</v>
      </c>
      <c r="AX5" s="143">
        <v>3124.558</v>
      </c>
      <c r="AY5" s="143">
        <v>3801.788</v>
      </c>
      <c r="AZ5" s="143">
        <v>4497.8189999999995</v>
      </c>
      <c r="BA5" s="143">
        <v>4953.4069999999992</v>
      </c>
      <c r="BB5" s="143">
        <v>5316.1329999999989</v>
      </c>
      <c r="BC5" s="143">
        <v>5659.9930000000004</v>
      </c>
      <c r="BD5" s="143">
        <v>6043.639000000001</v>
      </c>
      <c r="BE5" s="143">
        <v>6580.0587643462241</v>
      </c>
      <c r="BF5" s="143">
        <v>7051.9688886240428</v>
      </c>
      <c r="BG5" s="143">
        <v>7582.0869577400717</v>
      </c>
      <c r="BH5" s="143">
        <v>8079.1630000000005</v>
      </c>
      <c r="BI5" s="143">
        <v>8618.3022954000007</v>
      </c>
      <c r="BJ5" s="143">
        <v>9155.4464638600002</v>
      </c>
      <c r="BK5" s="143">
        <v>9867.029829797455</v>
      </c>
      <c r="BL5" s="143">
        <v>10525.20336705</v>
      </c>
      <c r="BM5" s="143">
        <v>11458.592503259999</v>
      </c>
      <c r="BN5" s="143">
        <v>11876.615118280002</v>
      </c>
      <c r="BO5" s="143">
        <v>12565.735437840005</v>
      </c>
      <c r="BP5" s="143">
        <v>13430.149580209998</v>
      </c>
      <c r="BQ5" s="143">
        <v>13762.514588680802</v>
      </c>
      <c r="BR5" s="143">
        <v>13597.005064352488</v>
      </c>
      <c r="BS5" s="143">
        <v>12556.842119714947</v>
      </c>
      <c r="BT5" s="143">
        <v>9870.4290212146007</v>
      </c>
      <c r="BU5" s="143">
        <v>6449.1992354343893</v>
      </c>
      <c r="BV5" s="143">
        <v>5302.3769008420459</v>
      </c>
      <c r="BW5" s="143">
        <v>5159.4755524435932</v>
      </c>
    </row>
    <row r="6" spans="1:256" s="132" customFormat="1" x14ac:dyDescent="0.2">
      <c r="A6" s="134"/>
      <c r="B6" s="279" t="s">
        <v>233</v>
      </c>
      <c r="C6" s="144"/>
      <c r="D6" s="257">
        <v>0</v>
      </c>
      <c r="E6" s="257">
        <v>0</v>
      </c>
      <c r="F6" s="257">
        <v>0</v>
      </c>
      <c r="G6" s="257">
        <v>0</v>
      </c>
      <c r="H6" s="257">
        <v>0</v>
      </c>
      <c r="I6" s="257">
        <v>0</v>
      </c>
      <c r="J6" s="257">
        <v>0</v>
      </c>
      <c r="K6" s="257">
        <v>0</v>
      </c>
      <c r="L6" s="257">
        <v>0</v>
      </c>
      <c r="M6" s="257">
        <v>0</v>
      </c>
      <c r="N6" s="257">
        <v>0</v>
      </c>
      <c r="O6" s="257">
        <v>0</v>
      </c>
      <c r="P6" s="257">
        <v>0</v>
      </c>
      <c r="Q6" s="257">
        <v>0</v>
      </c>
      <c r="R6" s="257">
        <v>0</v>
      </c>
      <c r="S6" s="257">
        <v>0</v>
      </c>
      <c r="T6" s="257">
        <v>0</v>
      </c>
      <c r="U6" s="257">
        <v>0</v>
      </c>
      <c r="V6" s="257">
        <v>0</v>
      </c>
      <c r="W6" s="257">
        <v>0</v>
      </c>
      <c r="X6" s="257">
        <v>0</v>
      </c>
      <c r="Y6" s="257">
        <v>0</v>
      </c>
      <c r="Z6" s="257">
        <v>0</v>
      </c>
      <c r="AA6" s="257">
        <v>0</v>
      </c>
      <c r="AB6" s="257">
        <v>0</v>
      </c>
      <c r="AC6" s="257">
        <v>0</v>
      </c>
      <c r="AD6" s="257">
        <v>0</v>
      </c>
      <c r="AE6" s="257">
        <v>0</v>
      </c>
      <c r="AF6" s="257">
        <v>0</v>
      </c>
      <c r="AG6" s="257">
        <v>0</v>
      </c>
      <c r="AH6" s="257">
        <v>0</v>
      </c>
      <c r="AI6" s="257">
        <v>0</v>
      </c>
      <c r="AJ6" s="257">
        <v>0</v>
      </c>
      <c r="AK6" s="257">
        <v>0</v>
      </c>
      <c r="AL6" s="257">
        <v>0</v>
      </c>
      <c r="AM6" s="257">
        <v>0</v>
      </c>
      <c r="AN6" s="257">
        <v>0</v>
      </c>
      <c r="AO6" s="257">
        <v>0</v>
      </c>
      <c r="AP6" s="257">
        <v>0</v>
      </c>
      <c r="AQ6" s="257">
        <v>0</v>
      </c>
      <c r="AR6" s="257">
        <v>0</v>
      </c>
      <c r="AS6" s="257">
        <v>0</v>
      </c>
      <c r="AT6" s="257">
        <v>0</v>
      </c>
      <c r="AU6" s="257">
        <v>0</v>
      </c>
      <c r="AV6" s="257">
        <v>231.47411666314397</v>
      </c>
      <c r="AW6" s="257">
        <v>325.20902588180275</v>
      </c>
      <c r="AX6" s="257">
        <v>365.13545224968743</v>
      </c>
      <c r="AY6" s="257">
        <v>437.39160512525461</v>
      </c>
      <c r="AZ6" s="257">
        <v>443.26224191823394</v>
      </c>
      <c r="BA6" s="257">
        <v>488.61175918926864</v>
      </c>
      <c r="BB6" s="257">
        <v>528.58293270578872</v>
      </c>
      <c r="BC6" s="257">
        <v>566.36950568822147</v>
      </c>
      <c r="BD6" s="257">
        <v>607.03198548293733</v>
      </c>
      <c r="BE6" s="257">
        <v>673.62344552251193</v>
      </c>
      <c r="BF6" s="257">
        <v>762.23</v>
      </c>
      <c r="BG6" s="257">
        <v>793.54721823565706</v>
      </c>
      <c r="BH6" s="257">
        <v>842.13</v>
      </c>
      <c r="BI6" s="257">
        <v>923.7647969778385</v>
      </c>
      <c r="BJ6" s="257">
        <v>972.69087379439623</v>
      </c>
      <c r="BK6" s="257">
        <v>1039.8247158707195</v>
      </c>
      <c r="BL6" s="257">
        <v>1105.9393085337213</v>
      </c>
      <c r="BM6" s="257">
        <v>1192.1009182195146</v>
      </c>
      <c r="BN6" s="257">
        <v>1220.2044423261623</v>
      </c>
      <c r="BO6" s="257">
        <v>1314.7165739259212</v>
      </c>
      <c r="BP6" s="257">
        <v>1390.6353122046253</v>
      </c>
      <c r="BQ6" s="257">
        <v>1463.3914453663692</v>
      </c>
      <c r="BR6" s="257">
        <v>1691.4352793425735</v>
      </c>
      <c r="BS6" s="257">
        <v>1730.5329475049316</v>
      </c>
      <c r="BT6" s="257">
        <v>1776.9646296018957</v>
      </c>
      <c r="BU6" s="257">
        <v>1845.6700111636424</v>
      </c>
      <c r="BV6" s="257">
        <v>1926.3431687359885</v>
      </c>
      <c r="BW6" s="257">
        <v>2019.3291235948145</v>
      </c>
    </row>
    <row r="7" spans="1:256" s="132" customFormat="1" x14ac:dyDescent="0.2">
      <c r="A7" s="134"/>
      <c r="B7" s="279" t="s">
        <v>234</v>
      </c>
      <c r="C7" s="144"/>
      <c r="D7" s="257">
        <v>0</v>
      </c>
      <c r="E7" s="257">
        <v>0</v>
      </c>
      <c r="F7" s="257">
        <v>0</v>
      </c>
      <c r="G7" s="257">
        <v>0</v>
      </c>
      <c r="H7" s="257">
        <v>0</v>
      </c>
      <c r="I7" s="257">
        <v>0</v>
      </c>
      <c r="J7" s="257">
        <v>0</v>
      </c>
      <c r="K7" s="257">
        <v>0</v>
      </c>
      <c r="L7" s="257">
        <v>0</v>
      </c>
      <c r="M7" s="257">
        <v>0</v>
      </c>
      <c r="N7" s="257">
        <v>0</v>
      </c>
      <c r="O7" s="257">
        <v>0</v>
      </c>
      <c r="P7" s="257">
        <v>0</v>
      </c>
      <c r="Q7" s="257">
        <v>0</v>
      </c>
      <c r="R7" s="257">
        <v>0</v>
      </c>
      <c r="S7" s="257">
        <v>0</v>
      </c>
      <c r="T7" s="257">
        <v>0</v>
      </c>
      <c r="U7" s="257">
        <v>0</v>
      </c>
      <c r="V7" s="257">
        <v>0</v>
      </c>
      <c r="W7" s="257">
        <v>0</v>
      </c>
      <c r="X7" s="257">
        <v>0</v>
      </c>
      <c r="Y7" s="257">
        <v>0</v>
      </c>
      <c r="Z7" s="257">
        <v>0</v>
      </c>
      <c r="AA7" s="257">
        <v>0</v>
      </c>
      <c r="AB7" s="257">
        <v>0</v>
      </c>
      <c r="AC7" s="257">
        <v>0</v>
      </c>
      <c r="AD7" s="257">
        <v>0</v>
      </c>
      <c r="AE7" s="257">
        <v>0</v>
      </c>
      <c r="AF7" s="257">
        <v>0</v>
      </c>
      <c r="AG7" s="257">
        <v>0</v>
      </c>
      <c r="AH7" s="257">
        <v>0</v>
      </c>
      <c r="AI7" s="257">
        <v>0</v>
      </c>
      <c r="AJ7" s="257">
        <v>0</v>
      </c>
      <c r="AK7" s="257">
        <v>0</v>
      </c>
      <c r="AL7" s="257">
        <v>0</v>
      </c>
      <c r="AM7" s="257">
        <v>0</v>
      </c>
      <c r="AN7" s="257">
        <v>0</v>
      </c>
      <c r="AO7" s="257">
        <v>0</v>
      </c>
      <c r="AP7" s="257">
        <v>0</v>
      </c>
      <c r="AQ7" s="257">
        <v>0</v>
      </c>
      <c r="AR7" s="257">
        <v>0</v>
      </c>
      <c r="AS7" s="257">
        <v>0</v>
      </c>
      <c r="AT7" s="257">
        <v>0</v>
      </c>
      <c r="AU7" s="257">
        <v>0</v>
      </c>
      <c r="AV7" s="257">
        <v>1236.2204590686167</v>
      </c>
      <c r="AW7" s="257">
        <v>1736.8250803346616</v>
      </c>
      <c r="AX7" s="257">
        <v>1938.6567415590337</v>
      </c>
      <c r="AY7" s="257">
        <v>2356.4150170875105</v>
      </c>
      <c r="AZ7" s="257">
        <v>2842.0259956222508</v>
      </c>
      <c r="BA7" s="257">
        <v>3091.4517961447359</v>
      </c>
      <c r="BB7" s="257">
        <v>3258.3114352948169</v>
      </c>
      <c r="BC7" s="257">
        <v>3408.5922572418208</v>
      </c>
      <c r="BD7" s="257">
        <v>3589.6378004004227</v>
      </c>
      <c r="BE7" s="257">
        <v>3861.7406212620726</v>
      </c>
      <c r="BF7" s="257">
        <v>4105.2438886240434</v>
      </c>
      <c r="BG7" s="257">
        <v>4388.6272675576192</v>
      </c>
      <c r="BH7" s="257">
        <v>4628.2520000000004</v>
      </c>
      <c r="BI7" s="257">
        <v>4869.6964021188787</v>
      </c>
      <c r="BJ7" s="257">
        <v>5122.9964421995737</v>
      </c>
      <c r="BK7" s="257">
        <v>5468.0760196496631</v>
      </c>
      <c r="BL7" s="257">
        <v>5799.6705914329377</v>
      </c>
      <c r="BM7" s="257">
        <v>6277.2924692415208</v>
      </c>
      <c r="BN7" s="257">
        <v>6456.118999717567</v>
      </c>
      <c r="BO7" s="257">
        <v>6899.7753096582774</v>
      </c>
      <c r="BP7" s="257">
        <v>7419.4275888724915</v>
      </c>
      <c r="BQ7" s="257">
        <v>7528.3277963936862</v>
      </c>
      <c r="BR7" s="257">
        <v>6968.4627308073423</v>
      </c>
      <c r="BS7" s="257">
        <v>6042.6021854778955</v>
      </c>
      <c r="BT7" s="257">
        <v>3646.8255204940256</v>
      </c>
      <c r="BU7" s="257">
        <v>793.25146400304209</v>
      </c>
      <c r="BV7" s="257">
        <v>-20.31078731630798</v>
      </c>
      <c r="BW7" s="257">
        <v>-26.933710449850523</v>
      </c>
    </row>
    <row r="8" spans="1:256" s="132" customFormat="1" x14ac:dyDescent="0.2">
      <c r="A8" s="134"/>
      <c r="B8" s="279" t="s">
        <v>235</v>
      </c>
      <c r="C8" s="144"/>
      <c r="D8" s="257">
        <v>0</v>
      </c>
      <c r="E8" s="257">
        <v>0</v>
      </c>
      <c r="F8" s="257">
        <v>0</v>
      </c>
      <c r="G8" s="257">
        <v>0</v>
      </c>
      <c r="H8" s="257">
        <v>0</v>
      </c>
      <c r="I8" s="257">
        <v>0</v>
      </c>
      <c r="J8" s="257">
        <v>0</v>
      </c>
      <c r="K8" s="257">
        <v>0</v>
      </c>
      <c r="L8" s="257">
        <v>0</v>
      </c>
      <c r="M8" s="257">
        <v>0</v>
      </c>
      <c r="N8" s="257">
        <v>0</v>
      </c>
      <c r="O8" s="257">
        <v>0</v>
      </c>
      <c r="P8" s="257">
        <v>0</v>
      </c>
      <c r="Q8" s="257">
        <v>0</v>
      </c>
      <c r="R8" s="257">
        <v>0</v>
      </c>
      <c r="S8" s="257">
        <v>0</v>
      </c>
      <c r="T8" s="257">
        <v>0</v>
      </c>
      <c r="U8" s="257">
        <v>0</v>
      </c>
      <c r="V8" s="257">
        <v>0</v>
      </c>
      <c r="W8" s="257">
        <v>0</v>
      </c>
      <c r="X8" s="257">
        <v>0</v>
      </c>
      <c r="Y8" s="257">
        <v>0</v>
      </c>
      <c r="Z8" s="257">
        <v>0</v>
      </c>
      <c r="AA8" s="257">
        <v>0</v>
      </c>
      <c r="AB8" s="257">
        <v>0</v>
      </c>
      <c r="AC8" s="257">
        <v>0</v>
      </c>
      <c r="AD8" s="257">
        <v>0</v>
      </c>
      <c r="AE8" s="257">
        <v>0</v>
      </c>
      <c r="AF8" s="257">
        <v>0</v>
      </c>
      <c r="AG8" s="257">
        <v>0</v>
      </c>
      <c r="AH8" s="257">
        <v>0</v>
      </c>
      <c r="AI8" s="257">
        <v>0</v>
      </c>
      <c r="AJ8" s="257">
        <v>0</v>
      </c>
      <c r="AK8" s="257">
        <v>0</v>
      </c>
      <c r="AL8" s="257">
        <v>0</v>
      </c>
      <c r="AM8" s="257">
        <v>0</v>
      </c>
      <c r="AN8" s="257">
        <v>0</v>
      </c>
      <c r="AO8" s="257">
        <v>0</v>
      </c>
      <c r="AP8" s="257">
        <v>0</v>
      </c>
      <c r="AQ8" s="257">
        <v>0</v>
      </c>
      <c r="AR8" s="257">
        <v>0</v>
      </c>
      <c r="AS8" s="257">
        <v>0</v>
      </c>
      <c r="AT8" s="257">
        <v>0</v>
      </c>
      <c r="AU8" s="257">
        <v>0</v>
      </c>
      <c r="AV8" s="257">
        <v>505.50842426823931</v>
      </c>
      <c r="AW8" s="257">
        <v>710.21289378353549</v>
      </c>
      <c r="AX8" s="257">
        <v>820.7658061912789</v>
      </c>
      <c r="AY8" s="257">
        <v>1007.9813777872349</v>
      </c>
      <c r="AZ8" s="257">
        <v>1212.5307624595152</v>
      </c>
      <c r="BA8" s="257">
        <v>1373.3434446659953</v>
      </c>
      <c r="BB8" s="257">
        <v>1529.2386319993936</v>
      </c>
      <c r="BC8" s="257">
        <v>1685.0312370699578</v>
      </c>
      <c r="BD8" s="257">
        <v>1846.9692141166404</v>
      </c>
      <c r="BE8" s="257">
        <v>2044.6946975616393</v>
      </c>
      <c r="BF8" s="257">
        <v>2184.4949999999999</v>
      </c>
      <c r="BG8" s="257">
        <v>2399.912471946795</v>
      </c>
      <c r="BH8" s="257">
        <v>2608.7809999999999</v>
      </c>
      <c r="BI8" s="257">
        <v>2824.8410963032829</v>
      </c>
      <c r="BJ8" s="257">
        <v>3059.7591478660306</v>
      </c>
      <c r="BK8" s="257">
        <v>3359.1290942770729</v>
      </c>
      <c r="BL8" s="257">
        <v>3619.5934670833412</v>
      </c>
      <c r="BM8" s="257">
        <v>3989.1991157989637</v>
      </c>
      <c r="BN8" s="257">
        <v>4200.2916762362729</v>
      </c>
      <c r="BO8" s="257">
        <v>4351.2435542558051</v>
      </c>
      <c r="BP8" s="257">
        <v>4620.0866791328817</v>
      </c>
      <c r="BQ8" s="257">
        <v>4770.7953469207459</v>
      </c>
      <c r="BR8" s="257">
        <v>4937.1070542025718</v>
      </c>
      <c r="BS8" s="257">
        <v>4783.7069867321197</v>
      </c>
      <c r="BT8" s="257">
        <v>4446.6388711186801</v>
      </c>
      <c r="BU8" s="257">
        <v>3810.2777602677047</v>
      </c>
      <c r="BV8" s="257">
        <v>3396.3445194223655</v>
      </c>
      <c r="BW8" s="257">
        <v>3167.0801392986295</v>
      </c>
    </row>
    <row r="9" spans="1:256" s="132" customFormat="1" ht="25.5" customHeight="1" x14ac:dyDescent="0.2">
      <c r="B9" s="280" t="s">
        <v>450</v>
      </c>
      <c r="C9" s="280"/>
      <c r="D9" s="257">
        <v>0</v>
      </c>
      <c r="E9" s="257">
        <v>0</v>
      </c>
      <c r="F9" s="257">
        <v>0</v>
      </c>
      <c r="G9" s="257">
        <v>0</v>
      </c>
      <c r="H9" s="257">
        <v>0</v>
      </c>
      <c r="I9" s="257">
        <v>0</v>
      </c>
      <c r="J9" s="257">
        <v>0</v>
      </c>
      <c r="K9" s="257">
        <v>0</v>
      </c>
      <c r="L9" s="257">
        <v>0</v>
      </c>
      <c r="M9" s="257">
        <v>0</v>
      </c>
      <c r="N9" s="257">
        <v>0</v>
      </c>
      <c r="O9" s="257">
        <v>0</v>
      </c>
      <c r="P9" s="257">
        <v>0</v>
      </c>
      <c r="Q9" s="257">
        <v>0</v>
      </c>
      <c r="R9" s="257">
        <v>0</v>
      </c>
      <c r="S9" s="257">
        <v>0</v>
      </c>
      <c r="T9" s="257">
        <v>0</v>
      </c>
      <c r="U9" s="257">
        <v>0</v>
      </c>
      <c r="V9" s="257">
        <v>0</v>
      </c>
      <c r="W9" s="257">
        <v>0</v>
      </c>
      <c r="X9" s="257">
        <v>0</v>
      </c>
      <c r="Y9" s="257">
        <v>0</v>
      </c>
      <c r="Z9" s="257">
        <v>0</v>
      </c>
      <c r="AA9" s="257">
        <v>0</v>
      </c>
      <c r="AB9" s="257">
        <v>0</v>
      </c>
      <c r="AC9" s="257">
        <v>0</v>
      </c>
      <c r="AD9" s="257">
        <v>0</v>
      </c>
      <c r="AE9" s="257">
        <v>0</v>
      </c>
      <c r="AF9" s="257">
        <v>0</v>
      </c>
      <c r="AG9" s="257">
        <v>0</v>
      </c>
      <c r="AH9" s="257">
        <v>0</v>
      </c>
      <c r="AI9" s="257">
        <v>0</v>
      </c>
      <c r="AJ9" s="257">
        <v>0</v>
      </c>
      <c r="AK9" s="257">
        <v>0</v>
      </c>
      <c r="AL9" s="257">
        <v>0</v>
      </c>
      <c r="AM9" s="257">
        <v>0</v>
      </c>
      <c r="AN9" s="257">
        <v>0</v>
      </c>
      <c r="AO9" s="257">
        <v>0</v>
      </c>
      <c r="AP9" s="257">
        <v>0</v>
      </c>
      <c r="AQ9" s="257">
        <v>0</v>
      </c>
      <c r="AR9" s="257">
        <v>0</v>
      </c>
      <c r="AS9" s="257">
        <v>0</v>
      </c>
      <c r="AT9" s="257">
        <v>0</v>
      </c>
      <c r="AU9" s="257">
        <v>0</v>
      </c>
      <c r="AV9" s="257">
        <v>0</v>
      </c>
      <c r="AW9" s="257">
        <v>0</v>
      </c>
      <c r="AX9" s="257">
        <v>0</v>
      </c>
      <c r="AY9" s="257">
        <v>0</v>
      </c>
      <c r="AZ9" s="257">
        <v>0</v>
      </c>
      <c r="BA9" s="257">
        <v>0</v>
      </c>
      <c r="BB9" s="257">
        <v>0</v>
      </c>
      <c r="BC9" s="257">
        <v>0</v>
      </c>
      <c r="BD9" s="257">
        <v>0</v>
      </c>
      <c r="BE9" s="257">
        <v>0</v>
      </c>
      <c r="BF9" s="257">
        <v>5.5773502252988392</v>
      </c>
      <c r="BG9" s="257">
        <v>5.9323447307142763</v>
      </c>
      <c r="BH9" s="257">
        <v>6.5618407903690983</v>
      </c>
      <c r="BI9" s="257">
        <v>7.1529070977334195</v>
      </c>
      <c r="BJ9" s="257">
        <v>7.6848842134856543</v>
      </c>
      <c r="BK9" s="257">
        <v>11.481398313102536</v>
      </c>
      <c r="BL9" s="257">
        <v>9.4835015496591097</v>
      </c>
      <c r="BM9" s="257">
        <v>10.321530118478575</v>
      </c>
      <c r="BN9" s="257">
        <v>13.459922516059269</v>
      </c>
      <c r="BO9" s="257">
        <v>16.263595715672281</v>
      </c>
      <c r="BP9" s="257">
        <v>18.458862562653334</v>
      </c>
      <c r="BQ9" s="257">
        <v>18.745663557523521</v>
      </c>
      <c r="BR9" s="257">
        <v>18.995800816279811</v>
      </c>
      <c r="BS9" s="257">
        <v>17.820843681340872</v>
      </c>
      <c r="BT9" s="257">
        <v>14.889952411547943</v>
      </c>
      <c r="BU9" s="257">
        <v>10.84987791826785</v>
      </c>
      <c r="BV9" s="257">
        <v>9.1829110138416841</v>
      </c>
      <c r="BW9" s="257">
        <v>8.6884713940286318</v>
      </c>
    </row>
    <row r="10" spans="1:256" s="132" customFormat="1" ht="25.5" customHeight="1" x14ac:dyDescent="0.2">
      <c r="B10" s="281" t="s">
        <v>160</v>
      </c>
      <c r="C10" s="280"/>
      <c r="D10" s="143">
        <v>0</v>
      </c>
      <c r="E10" s="143">
        <v>0</v>
      </c>
      <c r="F10" s="143">
        <v>0</v>
      </c>
      <c r="G10" s="143">
        <v>0</v>
      </c>
      <c r="H10" s="143">
        <v>0</v>
      </c>
      <c r="I10" s="143">
        <v>0</v>
      </c>
      <c r="J10" s="143">
        <v>0</v>
      </c>
      <c r="K10" s="143">
        <v>0</v>
      </c>
      <c r="L10" s="143">
        <v>0</v>
      </c>
      <c r="M10" s="143">
        <v>0</v>
      </c>
      <c r="N10" s="143">
        <v>0</v>
      </c>
      <c r="O10" s="143">
        <v>0</v>
      </c>
      <c r="P10" s="143">
        <v>0</v>
      </c>
      <c r="Q10" s="143">
        <v>0</v>
      </c>
      <c r="R10" s="143">
        <v>0</v>
      </c>
      <c r="S10" s="143">
        <v>0</v>
      </c>
      <c r="T10" s="143">
        <v>0</v>
      </c>
      <c r="U10" s="143">
        <v>0</v>
      </c>
      <c r="V10" s="143">
        <v>0</v>
      </c>
      <c r="W10" s="143">
        <v>0</v>
      </c>
      <c r="X10" s="143">
        <v>0</v>
      </c>
      <c r="Y10" s="143">
        <v>0</v>
      </c>
      <c r="Z10" s="143">
        <v>0</v>
      </c>
      <c r="AA10" s="143">
        <v>0</v>
      </c>
      <c r="AB10" s="143">
        <v>0</v>
      </c>
      <c r="AC10" s="143">
        <v>0</v>
      </c>
      <c r="AD10" s="143">
        <v>0</v>
      </c>
      <c r="AE10" s="143">
        <v>0</v>
      </c>
      <c r="AF10" s="143">
        <v>0</v>
      </c>
      <c r="AG10" s="143">
        <v>0</v>
      </c>
      <c r="AH10" s="143">
        <v>0</v>
      </c>
      <c r="AI10" s="143">
        <v>0</v>
      </c>
      <c r="AJ10" s="143">
        <v>0</v>
      </c>
      <c r="AK10" s="143">
        <v>0</v>
      </c>
      <c r="AL10" s="143">
        <v>0</v>
      </c>
      <c r="AM10" s="143">
        <v>0</v>
      </c>
      <c r="AN10" s="143">
        <v>0</v>
      </c>
      <c r="AO10" s="143">
        <v>0</v>
      </c>
      <c r="AP10" s="143">
        <v>0</v>
      </c>
      <c r="AQ10" s="143">
        <v>0</v>
      </c>
      <c r="AR10" s="143">
        <v>0</v>
      </c>
      <c r="AS10" s="143">
        <v>0</v>
      </c>
      <c r="AT10" s="143">
        <v>0</v>
      </c>
      <c r="AU10" s="143">
        <v>0</v>
      </c>
      <c r="AV10" s="143">
        <v>0</v>
      </c>
      <c r="AW10" s="143">
        <v>0</v>
      </c>
      <c r="AX10" s="143">
        <v>0</v>
      </c>
      <c r="AY10" s="143">
        <v>0</v>
      </c>
      <c r="AZ10" s="143">
        <v>0</v>
      </c>
      <c r="BA10" s="143">
        <v>0</v>
      </c>
      <c r="BB10" s="143">
        <v>0</v>
      </c>
      <c r="BC10" s="143">
        <v>0</v>
      </c>
      <c r="BD10" s="143">
        <v>0</v>
      </c>
      <c r="BE10" s="143">
        <v>0</v>
      </c>
      <c r="BF10" s="143">
        <v>0</v>
      </c>
      <c r="BG10" s="143">
        <v>0</v>
      </c>
      <c r="BH10" s="143">
        <v>0</v>
      </c>
      <c r="BI10" s="143">
        <v>0</v>
      </c>
      <c r="BJ10" s="143">
        <v>0</v>
      </c>
      <c r="BK10" s="143">
        <v>0</v>
      </c>
      <c r="BL10" s="143">
        <v>0</v>
      </c>
      <c r="BM10" s="143">
        <v>0</v>
      </c>
      <c r="BN10" s="143">
        <v>0</v>
      </c>
      <c r="BO10" s="143">
        <v>0</v>
      </c>
      <c r="BP10" s="143">
        <v>0</v>
      </c>
      <c r="BQ10" s="143">
        <v>160.53506744000003</v>
      </c>
      <c r="BR10" s="143">
        <v>1627.6035331223804</v>
      </c>
      <c r="BS10" s="143">
        <v>2607.1421686431713</v>
      </c>
      <c r="BT10" s="143">
        <v>4999.0511609379755</v>
      </c>
      <c r="BU10" s="143">
        <v>8068.3511240102507</v>
      </c>
      <c r="BV10" s="143">
        <v>9377.8154048797405</v>
      </c>
      <c r="BW10" s="143">
        <v>9858.5392754423046</v>
      </c>
    </row>
    <row r="11" spans="1:256" s="132" customFormat="1" x14ac:dyDescent="0.2">
      <c r="B11" s="279" t="s">
        <v>234</v>
      </c>
      <c r="C11" s="280"/>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257"/>
      <c r="BP11" s="257"/>
      <c r="BQ11" s="257">
        <v>155.07205817733004</v>
      </c>
      <c r="BR11" s="257">
        <v>1528.9762952241304</v>
      </c>
      <c r="BS11" s="257">
        <v>2436.7216307685103</v>
      </c>
      <c r="BT11" s="257">
        <v>4549.3424198935272</v>
      </c>
      <c r="BU11" s="257">
        <v>7159.2695324153101</v>
      </c>
      <c r="BV11" s="257">
        <v>8206.5370866238281</v>
      </c>
      <c r="BW11" s="257">
        <v>8582.1556568449178</v>
      </c>
    </row>
    <row r="12" spans="1:256" s="132" customFormat="1" x14ac:dyDescent="0.2">
      <c r="B12" s="279" t="s">
        <v>235</v>
      </c>
      <c r="C12" s="280"/>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v>5.4630092626700053</v>
      </c>
      <c r="BR12" s="257">
        <v>98.627237898250002</v>
      </c>
      <c r="BS12" s="257">
        <v>170.42053787466114</v>
      </c>
      <c r="BT12" s="257">
        <v>449.70874104444835</v>
      </c>
      <c r="BU12" s="257">
        <v>909.08159159494016</v>
      </c>
      <c r="BV12" s="257">
        <v>1171.2783182559133</v>
      </c>
      <c r="BW12" s="257">
        <v>1276.3836185973864</v>
      </c>
    </row>
    <row r="13" spans="1:256" s="132" customFormat="1" ht="26.25" customHeight="1" x14ac:dyDescent="0.2">
      <c r="B13" s="144" t="s">
        <v>450</v>
      </c>
      <c r="C13" s="280"/>
      <c r="D13" s="257" t="s">
        <v>123</v>
      </c>
      <c r="E13" s="257" t="s">
        <v>123</v>
      </c>
      <c r="F13" s="257" t="s">
        <v>123</v>
      </c>
      <c r="G13" s="257" t="s">
        <v>123</v>
      </c>
      <c r="H13" s="257" t="s">
        <v>123</v>
      </c>
      <c r="I13" s="257" t="s">
        <v>123</v>
      </c>
      <c r="J13" s="257" t="s">
        <v>123</v>
      </c>
      <c r="K13" s="257" t="s">
        <v>123</v>
      </c>
      <c r="L13" s="257" t="s">
        <v>123</v>
      </c>
      <c r="M13" s="257" t="s">
        <v>123</v>
      </c>
      <c r="N13" s="257" t="s">
        <v>123</v>
      </c>
      <c r="O13" s="257" t="s">
        <v>123</v>
      </c>
      <c r="P13" s="257" t="s">
        <v>123</v>
      </c>
      <c r="Q13" s="257" t="s">
        <v>123</v>
      </c>
      <c r="R13" s="257" t="s">
        <v>123</v>
      </c>
      <c r="S13" s="257" t="s">
        <v>123</v>
      </c>
      <c r="T13" s="257" t="s">
        <v>123</v>
      </c>
      <c r="U13" s="257" t="s">
        <v>123</v>
      </c>
      <c r="V13" s="257" t="s">
        <v>123</v>
      </c>
      <c r="W13" s="257" t="s">
        <v>123</v>
      </c>
      <c r="X13" s="257" t="s">
        <v>123</v>
      </c>
      <c r="Y13" s="257" t="s">
        <v>123</v>
      </c>
      <c r="Z13" s="257" t="s">
        <v>123</v>
      </c>
      <c r="AA13" s="257" t="s">
        <v>123</v>
      </c>
      <c r="AB13" s="257" t="s">
        <v>123</v>
      </c>
      <c r="AC13" s="257" t="s">
        <v>123</v>
      </c>
      <c r="AD13" s="257" t="s">
        <v>123</v>
      </c>
      <c r="AE13" s="257" t="s">
        <v>123</v>
      </c>
      <c r="AF13" s="257" t="s">
        <v>123</v>
      </c>
      <c r="AG13" s="257" t="s">
        <v>123</v>
      </c>
      <c r="AH13" s="257" t="s">
        <v>123</v>
      </c>
      <c r="AI13" s="257" t="s">
        <v>123</v>
      </c>
      <c r="AJ13" s="257" t="s">
        <v>123</v>
      </c>
      <c r="AK13" s="257" t="s">
        <v>123</v>
      </c>
      <c r="AL13" s="257" t="s">
        <v>123</v>
      </c>
      <c r="AM13" s="257" t="s">
        <v>123</v>
      </c>
      <c r="AN13" s="257" t="s">
        <v>123</v>
      </c>
      <c r="AO13" s="257" t="s">
        <v>123</v>
      </c>
      <c r="AP13" s="257" t="s">
        <v>123</v>
      </c>
      <c r="AQ13" s="257" t="s">
        <v>123</v>
      </c>
      <c r="AR13" s="257" t="s">
        <v>123</v>
      </c>
      <c r="AS13" s="257" t="s">
        <v>123</v>
      </c>
      <c r="AT13" s="257" t="s">
        <v>123</v>
      </c>
      <c r="AU13" s="257" t="s">
        <v>123</v>
      </c>
      <c r="AV13" s="257" t="s">
        <v>123</v>
      </c>
      <c r="AW13" s="257" t="s">
        <v>123</v>
      </c>
      <c r="AX13" s="257" t="s">
        <v>123</v>
      </c>
      <c r="AY13" s="257" t="s">
        <v>123</v>
      </c>
      <c r="AZ13" s="257" t="s">
        <v>123</v>
      </c>
      <c r="BA13" s="257" t="s">
        <v>123</v>
      </c>
      <c r="BB13" s="257" t="s">
        <v>123</v>
      </c>
      <c r="BC13" s="257" t="s">
        <v>123</v>
      </c>
      <c r="BD13" s="257" t="s">
        <v>123</v>
      </c>
      <c r="BE13" s="257" t="s">
        <v>123</v>
      </c>
      <c r="BF13" s="257" t="s">
        <v>123</v>
      </c>
      <c r="BG13" s="257" t="s">
        <v>123</v>
      </c>
      <c r="BH13" s="257" t="s">
        <v>123</v>
      </c>
      <c r="BI13" s="257" t="s">
        <v>123</v>
      </c>
      <c r="BJ13" s="257" t="s">
        <v>123</v>
      </c>
      <c r="BK13" s="257" t="s">
        <v>123</v>
      </c>
      <c r="BL13" s="257" t="s">
        <v>123</v>
      </c>
      <c r="BM13" s="257" t="s">
        <v>123</v>
      </c>
      <c r="BN13" s="257" t="s">
        <v>123</v>
      </c>
      <c r="BO13" s="257" t="s">
        <v>123</v>
      </c>
      <c r="BP13" s="257" t="s">
        <v>123</v>
      </c>
      <c r="BQ13" s="257">
        <v>0.15270607909222905</v>
      </c>
      <c r="BR13" s="257">
        <v>1.6118185504993499</v>
      </c>
      <c r="BS13" s="257">
        <v>2.6001470286328416</v>
      </c>
      <c r="BT13" s="257">
        <v>5.1664336202275836</v>
      </c>
      <c r="BU13" s="257">
        <v>8.6080145653234332</v>
      </c>
      <c r="BV13" s="257">
        <v>10.173681625691865</v>
      </c>
      <c r="BW13" s="257">
        <v>10.761474974555844</v>
      </c>
    </row>
    <row r="14" spans="1:256" s="47" customFormat="1" ht="26.25" customHeight="1" x14ac:dyDescent="0.2">
      <c r="B14" s="282" t="s">
        <v>122</v>
      </c>
      <c r="C14" s="28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v>4.7691617500000003</v>
      </c>
      <c r="BR14" s="143">
        <v>6.1215977386492195</v>
      </c>
      <c r="BS14" s="143">
        <v>7.2313393596553404</v>
      </c>
      <c r="BT14" s="143">
        <v>8.4012919029284419</v>
      </c>
      <c r="BU14" s="143">
        <v>9.6187196998144113</v>
      </c>
      <c r="BV14" s="143">
        <v>10.88148409181465</v>
      </c>
      <c r="BW14" s="143">
        <v>12.19091157161497</v>
      </c>
    </row>
    <row r="15" spans="1:256" s="47" customFormat="1" ht="26.1" customHeight="1" x14ac:dyDescent="0.2">
      <c r="B15" s="278" t="s">
        <v>124</v>
      </c>
      <c r="C15" s="283"/>
      <c r="D15" s="143">
        <v>0</v>
      </c>
      <c r="E15" s="143">
        <v>0</v>
      </c>
      <c r="F15" s="143">
        <v>0</v>
      </c>
      <c r="G15" s="143">
        <v>0</v>
      </c>
      <c r="H15" s="143">
        <v>0</v>
      </c>
      <c r="I15" s="143">
        <v>0</v>
      </c>
      <c r="J15" s="143">
        <v>0</v>
      </c>
      <c r="K15" s="143">
        <v>0</v>
      </c>
      <c r="L15" s="143">
        <v>0</v>
      </c>
      <c r="M15" s="143">
        <v>0</v>
      </c>
      <c r="N15" s="143">
        <v>0</v>
      </c>
      <c r="O15" s="143">
        <v>0</v>
      </c>
      <c r="P15" s="143">
        <v>0</v>
      </c>
      <c r="Q15" s="143">
        <v>0</v>
      </c>
      <c r="R15" s="143">
        <v>0</v>
      </c>
      <c r="S15" s="143">
        <v>0</v>
      </c>
      <c r="T15" s="143">
        <v>0</v>
      </c>
      <c r="U15" s="143">
        <v>0</v>
      </c>
      <c r="V15" s="143">
        <v>0</v>
      </c>
      <c r="W15" s="143">
        <v>0</v>
      </c>
      <c r="X15" s="143">
        <v>0</v>
      </c>
      <c r="Y15" s="143">
        <v>0</v>
      </c>
      <c r="Z15" s="143">
        <v>0</v>
      </c>
      <c r="AA15" s="143">
        <v>6</v>
      </c>
      <c r="AB15" s="143">
        <v>23.2</v>
      </c>
      <c r="AC15" s="143">
        <v>35.799999999999997</v>
      </c>
      <c r="AD15" s="143">
        <v>62.4</v>
      </c>
      <c r="AE15" s="143">
        <v>95.9</v>
      </c>
      <c r="AF15" s="143">
        <v>127.3</v>
      </c>
      <c r="AG15" s="143">
        <v>166.7</v>
      </c>
      <c r="AH15" s="143">
        <v>168</v>
      </c>
      <c r="AI15" s="143">
        <v>201</v>
      </c>
      <c r="AJ15" s="143">
        <v>260</v>
      </c>
      <c r="AK15" s="143">
        <v>330</v>
      </c>
      <c r="AL15" s="143">
        <v>403</v>
      </c>
      <c r="AM15" s="143">
        <v>495</v>
      </c>
      <c r="AN15" s="143">
        <v>576</v>
      </c>
      <c r="AO15" s="143">
        <v>686</v>
      </c>
      <c r="AP15" s="143">
        <v>779</v>
      </c>
      <c r="AQ15" s="143">
        <v>897.38499999999999</v>
      </c>
      <c r="AR15" s="143">
        <v>1003.467</v>
      </c>
      <c r="AS15" s="143">
        <v>1158.527</v>
      </c>
      <c r="AT15" s="143">
        <v>1382.009</v>
      </c>
      <c r="AU15" s="143">
        <v>1706.221</v>
      </c>
      <c r="AV15" s="143">
        <v>1553.4739999999999</v>
      </c>
      <c r="AW15" s="143">
        <v>1795.461</v>
      </c>
      <c r="AX15" s="143">
        <v>1962.682</v>
      </c>
      <c r="AY15" s="143">
        <v>2194.1619999999998</v>
      </c>
      <c r="AZ15" s="143">
        <v>2392.893</v>
      </c>
      <c r="BA15" s="143">
        <v>2521.25</v>
      </c>
      <c r="BB15" s="143">
        <v>2679.9749999999999</v>
      </c>
      <c r="BC15" s="143">
        <v>2822.8040000000001</v>
      </c>
      <c r="BD15" s="143">
        <v>2955.1210000000001</v>
      </c>
      <c r="BE15" s="143">
        <v>3124.4597597447382</v>
      </c>
      <c r="BF15" s="143">
        <v>3250.6787885787207</v>
      </c>
      <c r="BG15" s="143">
        <v>3457.0445494205601</v>
      </c>
      <c r="BH15" s="143">
        <v>3673.5859999999998</v>
      </c>
      <c r="BI15" s="143">
        <v>3924.14037813</v>
      </c>
      <c r="BJ15" s="143">
        <v>4149.40578293</v>
      </c>
      <c r="BK15" s="143">
        <v>4444.4350972342991</v>
      </c>
      <c r="BL15" s="143">
        <v>4734.8039219600005</v>
      </c>
      <c r="BM15" s="143">
        <v>5106.2537628999999</v>
      </c>
      <c r="BN15" s="143">
        <v>5227.7472379531791</v>
      </c>
      <c r="BO15" s="143">
        <v>5339.4256940699997</v>
      </c>
      <c r="BP15" s="143">
        <v>5475.6249157700013</v>
      </c>
      <c r="BQ15" s="143">
        <v>5360.0751764300812</v>
      </c>
      <c r="BR15" s="143">
        <v>5422.5817932125965</v>
      </c>
      <c r="BS15" s="143">
        <v>5499.229162176116</v>
      </c>
      <c r="BT15" s="143">
        <v>5552.7976721099612</v>
      </c>
      <c r="BU15" s="143">
        <v>5670.8655244518814</v>
      </c>
      <c r="BV15" s="143">
        <v>5824.3273967860796</v>
      </c>
      <c r="BW15" s="143">
        <v>6004.0496845190164</v>
      </c>
    </row>
    <row r="16" spans="1:256" s="132" customFormat="1" x14ac:dyDescent="0.2">
      <c r="B16" s="279" t="s">
        <v>233</v>
      </c>
      <c r="C16" s="280"/>
      <c r="D16" s="257">
        <v>0</v>
      </c>
      <c r="E16" s="257">
        <v>0</v>
      </c>
      <c r="F16" s="257">
        <v>0</v>
      </c>
      <c r="G16" s="257">
        <v>0</v>
      </c>
      <c r="H16" s="257">
        <v>0</v>
      </c>
      <c r="I16" s="257">
        <v>0</v>
      </c>
      <c r="J16" s="257">
        <v>0</v>
      </c>
      <c r="K16" s="257">
        <v>0</v>
      </c>
      <c r="L16" s="257">
        <v>0</v>
      </c>
      <c r="M16" s="257">
        <v>0</v>
      </c>
      <c r="N16" s="257">
        <v>0</v>
      </c>
      <c r="O16" s="257">
        <v>0</v>
      </c>
      <c r="P16" s="257">
        <v>0</v>
      </c>
      <c r="Q16" s="257">
        <v>0</v>
      </c>
      <c r="R16" s="257">
        <v>0</v>
      </c>
      <c r="S16" s="257">
        <v>0</v>
      </c>
      <c r="T16" s="257">
        <v>0</v>
      </c>
      <c r="U16" s="257">
        <v>0</v>
      </c>
      <c r="V16" s="257">
        <v>0</v>
      </c>
      <c r="W16" s="257">
        <v>0</v>
      </c>
      <c r="X16" s="257">
        <v>0</v>
      </c>
      <c r="Y16" s="257">
        <v>0</v>
      </c>
      <c r="Z16" s="257">
        <v>0</v>
      </c>
      <c r="AA16" s="257">
        <v>0</v>
      </c>
      <c r="AB16" s="257">
        <v>0</v>
      </c>
      <c r="AC16" s="257">
        <v>7.6447916666666655</v>
      </c>
      <c r="AD16" s="257">
        <v>13.060404095620544</v>
      </c>
      <c r="AE16" s="257">
        <v>19.217480173446685</v>
      </c>
      <c r="AF16" s="257">
        <v>24.278010196304265</v>
      </c>
      <c r="AG16" s="257">
        <v>30.829420382504928</v>
      </c>
      <c r="AH16" s="257">
        <v>29.110512129380052</v>
      </c>
      <c r="AI16" s="257">
        <v>33.549592894152475</v>
      </c>
      <c r="AJ16" s="257">
        <v>40.369007052134776</v>
      </c>
      <c r="AK16" s="257">
        <v>46.752225119122535</v>
      </c>
      <c r="AL16" s="257">
        <v>54.320191795418218</v>
      </c>
      <c r="AM16" s="257">
        <v>59.875101756018147</v>
      </c>
      <c r="AN16" s="257">
        <v>65.101994394921959</v>
      </c>
      <c r="AO16" s="257">
        <v>74.2190013532487</v>
      </c>
      <c r="AP16" s="257">
        <v>80.449906377863556</v>
      </c>
      <c r="AQ16" s="257">
        <v>90.01536154090887</v>
      </c>
      <c r="AR16" s="257">
        <v>97.347068426548574</v>
      </c>
      <c r="AS16" s="257">
        <v>106.17280948270272</v>
      </c>
      <c r="AT16" s="257">
        <v>124.86515488177545</v>
      </c>
      <c r="AU16" s="257">
        <v>152.5137354583984</v>
      </c>
      <c r="AV16" s="257">
        <v>0</v>
      </c>
      <c r="AW16" s="257">
        <v>0</v>
      </c>
      <c r="AX16" s="257">
        <v>0</v>
      </c>
      <c r="AY16" s="257">
        <v>0</v>
      </c>
      <c r="AZ16" s="257">
        <v>0</v>
      </c>
      <c r="BA16" s="257">
        <v>0</v>
      </c>
      <c r="BB16" s="257">
        <v>0</v>
      </c>
      <c r="BC16" s="257">
        <v>0</v>
      </c>
      <c r="BD16" s="257">
        <v>0</v>
      </c>
      <c r="BE16" s="257">
        <v>0</v>
      </c>
      <c r="BF16" s="257">
        <v>0</v>
      </c>
      <c r="BG16" s="257">
        <v>0</v>
      </c>
      <c r="BH16" s="257">
        <v>0</v>
      </c>
      <c r="BI16" s="257">
        <v>0</v>
      </c>
      <c r="BJ16" s="257">
        <v>0</v>
      </c>
      <c r="BK16" s="257">
        <v>0</v>
      </c>
      <c r="BL16" s="257">
        <v>0</v>
      </c>
      <c r="BM16" s="257">
        <v>0</v>
      </c>
      <c r="BN16" s="257">
        <v>0</v>
      </c>
      <c r="BO16" s="257">
        <v>0</v>
      </c>
      <c r="BP16" s="257">
        <v>0</v>
      </c>
      <c r="BQ16" s="257">
        <v>0</v>
      </c>
      <c r="BR16" s="257">
        <v>0</v>
      </c>
      <c r="BS16" s="257">
        <v>0</v>
      </c>
      <c r="BT16" s="257">
        <v>0</v>
      </c>
      <c r="BU16" s="257">
        <v>0</v>
      </c>
      <c r="BV16" s="257">
        <v>0</v>
      </c>
      <c r="BW16" s="257">
        <v>0</v>
      </c>
    </row>
    <row r="17" spans="1:75" s="132" customFormat="1" x14ac:dyDescent="0.2">
      <c r="B17" s="279" t="s">
        <v>234</v>
      </c>
      <c r="C17" s="280"/>
      <c r="D17" s="257">
        <v>0</v>
      </c>
      <c r="E17" s="257">
        <v>0</v>
      </c>
      <c r="F17" s="257">
        <v>0</v>
      </c>
      <c r="G17" s="257">
        <v>0</v>
      </c>
      <c r="H17" s="257">
        <v>0</v>
      </c>
      <c r="I17" s="257">
        <v>0</v>
      </c>
      <c r="J17" s="257">
        <v>0</v>
      </c>
      <c r="K17" s="257">
        <v>0</v>
      </c>
      <c r="L17" s="257">
        <v>0</v>
      </c>
      <c r="M17" s="257">
        <v>0</v>
      </c>
      <c r="N17" s="257">
        <v>0</v>
      </c>
      <c r="O17" s="257">
        <v>0</v>
      </c>
      <c r="P17" s="257">
        <v>0</v>
      </c>
      <c r="Q17" s="257">
        <v>0</v>
      </c>
      <c r="R17" s="257">
        <v>0</v>
      </c>
      <c r="S17" s="257">
        <v>0</v>
      </c>
      <c r="T17" s="257">
        <v>0</v>
      </c>
      <c r="U17" s="257">
        <v>0</v>
      </c>
      <c r="V17" s="257">
        <v>0</v>
      </c>
      <c r="W17" s="257">
        <v>0</v>
      </c>
      <c r="X17" s="257">
        <v>0</v>
      </c>
      <c r="Y17" s="257">
        <v>0</v>
      </c>
      <c r="Z17" s="257">
        <v>0</v>
      </c>
      <c r="AA17" s="257">
        <v>0</v>
      </c>
      <c r="AB17" s="257">
        <v>0</v>
      </c>
      <c r="AC17" s="257">
        <v>9.9755208333333325</v>
      </c>
      <c r="AD17" s="257">
        <v>18.142219792696004</v>
      </c>
      <c r="AE17" s="257">
        <v>27.405666970959093</v>
      </c>
      <c r="AF17" s="257">
        <v>36.975452651547229</v>
      </c>
      <c r="AG17" s="257">
        <v>47.030814376786886</v>
      </c>
      <c r="AH17" s="257">
        <v>47.094339622641513</v>
      </c>
      <c r="AI17" s="257">
        <v>56.833456698741671</v>
      </c>
      <c r="AJ17" s="257">
        <v>70.134664795816093</v>
      </c>
      <c r="AK17" s="257">
        <v>89.996179088375442</v>
      </c>
      <c r="AL17" s="257">
        <v>107.5668620138519</v>
      </c>
      <c r="AM17" s="257">
        <v>131.12117688103268</v>
      </c>
      <c r="AN17" s="257">
        <v>148.84093337854017</v>
      </c>
      <c r="AO17" s="257">
        <v>171.82790159378595</v>
      </c>
      <c r="AP17" s="257">
        <v>194.35447124132716</v>
      </c>
      <c r="AQ17" s="257">
        <v>218.41677683791443</v>
      </c>
      <c r="AR17" s="257">
        <v>236.30305082986754</v>
      </c>
      <c r="AS17" s="257">
        <v>267.54749990048106</v>
      </c>
      <c r="AT17" s="257">
        <v>311.34100986175179</v>
      </c>
      <c r="AU17" s="257">
        <v>365.16189983173882</v>
      </c>
      <c r="AV17" s="257">
        <v>0</v>
      </c>
      <c r="AW17" s="257">
        <v>0</v>
      </c>
      <c r="AX17" s="257">
        <v>0</v>
      </c>
      <c r="AY17" s="257">
        <v>0</v>
      </c>
      <c r="AZ17" s="257">
        <v>0</v>
      </c>
      <c r="BA17" s="257">
        <v>0</v>
      </c>
      <c r="BB17" s="257">
        <v>0</v>
      </c>
      <c r="BC17" s="257">
        <v>0</v>
      </c>
      <c r="BD17" s="257">
        <v>0</v>
      </c>
      <c r="BE17" s="257">
        <v>0</v>
      </c>
      <c r="BF17" s="257">
        <v>0</v>
      </c>
      <c r="BG17" s="257">
        <v>0</v>
      </c>
      <c r="BH17" s="257">
        <v>0</v>
      </c>
      <c r="BI17" s="257">
        <v>0</v>
      </c>
      <c r="BJ17" s="257">
        <v>0</v>
      </c>
      <c r="BK17" s="257">
        <v>0</v>
      </c>
      <c r="BL17" s="257">
        <v>0</v>
      </c>
      <c r="BM17" s="257">
        <v>0</v>
      </c>
      <c r="BN17" s="257">
        <v>0</v>
      </c>
      <c r="BO17" s="257">
        <v>0</v>
      </c>
      <c r="BP17" s="257">
        <v>0</v>
      </c>
      <c r="BQ17" s="257">
        <v>0</v>
      </c>
      <c r="BR17" s="257">
        <v>0</v>
      </c>
      <c r="BS17" s="257">
        <v>0</v>
      </c>
      <c r="BT17" s="257">
        <v>0</v>
      </c>
      <c r="BU17" s="257">
        <v>0</v>
      </c>
      <c r="BV17" s="257">
        <v>0</v>
      </c>
      <c r="BW17" s="257">
        <v>0</v>
      </c>
    </row>
    <row r="18" spans="1:75" s="132" customFormat="1" x14ac:dyDescent="0.2">
      <c r="B18" s="279" t="s">
        <v>235</v>
      </c>
      <c r="C18" s="280"/>
      <c r="D18" s="257">
        <v>0</v>
      </c>
      <c r="E18" s="257">
        <v>0</v>
      </c>
      <c r="F18" s="257">
        <v>0</v>
      </c>
      <c r="G18" s="257">
        <v>0</v>
      </c>
      <c r="H18" s="257">
        <v>0</v>
      </c>
      <c r="I18" s="257">
        <v>0</v>
      </c>
      <c r="J18" s="257">
        <v>0</v>
      </c>
      <c r="K18" s="257">
        <v>0</v>
      </c>
      <c r="L18" s="257">
        <v>0</v>
      </c>
      <c r="M18" s="257">
        <v>0</v>
      </c>
      <c r="N18" s="257">
        <v>0</v>
      </c>
      <c r="O18" s="257">
        <v>0</v>
      </c>
      <c r="P18" s="257">
        <v>0</v>
      </c>
      <c r="Q18" s="257">
        <v>0</v>
      </c>
      <c r="R18" s="257">
        <v>0</v>
      </c>
      <c r="S18" s="257">
        <v>0</v>
      </c>
      <c r="T18" s="257">
        <v>0</v>
      </c>
      <c r="U18" s="257">
        <v>0</v>
      </c>
      <c r="V18" s="257">
        <v>0</v>
      </c>
      <c r="W18" s="257">
        <v>0</v>
      </c>
      <c r="X18" s="257">
        <v>0</v>
      </c>
      <c r="Y18" s="257">
        <v>0</v>
      </c>
      <c r="Z18" s="257">
        <v>0</v>
      </c>
      <c r="AA18" s="257">
        <v>0</v>
      </c>
      <c r="AB18" s="257">
        <v>0</v>
      </c>
      <c r="AC18" s="257">
        <v>18.1796875</v>
      </c>
      <c r="AD18" s="257">
        <v>31.19737611168345</v>
      </c>
      <c r="AE18" s="257">
        <v>49.276852855594228</v>
      </c>
      <c r="AF18" s="257">
        <v>66.046537152148517</v>
      </c>
      <c r="AG18" s="257">
        <v>88.839765240708175</v>
      </c>
      <c r="AH18" s="257">
        <v>91.795148247978432</v>
      </c>
      <c r="AI18" s="257">
        <v>110.61695040710585</v>
      </c>
      <c r="AJ18" s="257">
        <v>149.4963281520491</v>
      </c>
      <c r="AK18" s="257">
        <v>193.25159579250203</v>
      </c>
      <c r="AL18" s="257">
        <v>241.11294619072987</v>
      </c>
      <c r="AM18" s="257">
        <v>304.00372136294919</v>
      </c>
      <c r="AN18" s="257">
        <v>362.05707222653785</v>
      </c>
      <c r="AO18" s="257">
        <v>439.95309705296535</v>
      </c>
      <c r="AP18" s="257">
        <v>504.19562238080925</v>
      </c>
      <c r="AQ18" s="257">
        <v>588.95286162117668</v>
      </c>
      <c r="AR18" s="257">
        <v>669.81688074358397</v>
      </c>
      <c r="AS18" s="257">
        <v>784.80669061681635</v>
      </c>
      <c r="AT18" s="257">
        <v>945.80283525647269</v>
      </c>
      <c r="AU18" s="257">
        <v>1188.5453647098627</v>
      </c>
      <c r="AV18" s="257">
        <v>1553.4739999999999</v>
      </c>
      <c r="AW18" s="257">
        <v>1795.461</v>
      </c>
      <c r="AX18" s="257">
        <v>1962.682</v>
      </c>
      <c r="AY18" s="257">
        <v>2194.1619999999998</v>
      </c>
      <c r="AZ18" s="257">
        <v>2392.893</v>
      </c>
      <c r="BA18" s="257">
        <v>2521.25</v>
      </c>
      <c r="BB18" s="257">
        <v>2679.9749999999999</v>
      </c>
      <c r="BC18" s="257">
        <v>2822.8040000000001</v>
      </c>
      <c r="BD18" s="257">
        <v>2955.1210000000001</v>
      </c>
      <c r="BE18" s="257">
        <v>3124.4597597447382</v>
      </c>
      <c r="BF18" s="257">
        <v>3250.6787885787207</v>
      </c>
      <c r="BG18" s="257">
        <v>3457.0445494205601</v>
      </c>
      <c r="BH18" s="257">
        <v>3673.5859999999998</v>
      </c>
      <c r="BI18" s="257">
        <v>3924.14037813</v>
      </c>
      <c r="BJ18" s="257">
        <v>4149.40578293</v>
      </c>
      <c r="BK18" s="257">
        <v>4444.4350972342991</v>
      </c>
      <c r="BL18" s="257">
        <v>4734.8039219600005</v>
      </c>
      <c r="BM18" s="257">
        <v>5106.2537628999999</v>
      </c>
      <c r="BN18" s="257">
        <v>5227.7472379531791</v>
      </c>
      <c r="BO18" s="257">
        <v>5339.4256940699997</v>
      </c>
      <c r="BP18" s="257">
        <v>5475.6249157700013</v>
      </c>
      <c r="BQ18" s="257">
        <v>5360.0751764300812</v>
      </c>
      <c r="BR18" s="257">
        <v>5422.5817932125965</v>
      </c>
      <c r="BS18" s="257">
        <v>5499.229162176116</v>
      </c>
      <c r="BT18" s="257">
        <v>5552.7976721099612</v>
      </c>
      <c r="BU18" s="257">
        <v>5670.8655244518814</v>
      </c>
      <c r="BV18" s="257">
        <v>5824.3273967860796</v>
      </c>
      <c r="BW18" s="257">
        <v>6004.0496845190164</v>
      </c>
    </row>
    <row r="19" spans="1:75" s="132" customFormat="1" ht="26.25" customHeight="1" x14ac:dyDescent="0.2">
      <c r="B19" s="280" t="s">
        <v>450</v>
      </c>
      <c r="C19" s="280"/>
      <c r="D19" s="257" t="s">
        <v>123</v>
      </c>
      <c r="E19" s="257" t="s">
        <v>123</v>
      </c>
      <c r="F19" s="257" t="s">
        <v>123</v>
      </c>
      <c r="G19" s="257" t="s">
        <v>123</v>
      </c>
      <c r="H19" s="257" t="s">
        <v>123</v>
      </c>
      <c r="I19" s="257" t="s">
        <v>123</v>
      </c>
      <c r="J19" s="257" t="s">
        <v>123</v>
      </c>
      <c r="K19" s="257" t="s">
        <v>123</v>
      </c>
      <c r="L19" s="257" t="s">
        <v>123</v>
      </c>
      <c r="M19" s="257" t="s">
        <v>123</v>
      </c>
      <c r="N19" s="257" t="s">
        <v>123</v>
      </c>
      <c r="O19" s="257" t="s">
        <v>123</v>
      </c>
      <c r="P19" s="257" t="s">
        <v>123</v>
      </c>
      <c r="Q19" s="257" t="s">
        <v>123</v>
      </c>
      <c r="R19" s="257" t="s">
        <v>123</v>
      </c>
      <c r="S19" s="257" t="s">
        <v>123</v>
      </c>
      <c r="T19" s="257" t="s">
        <v>123</v>
      </c>
      <c r="U19" s="257" t="s">
        <v>123</v>
      </c>
      <c r="V19" s="257" t="s">
        <v>123</v>
      </c>
      <c r="W19" s="257" t="s">
        <v>123</v>
      </c>
      <c r="X19" s="257" t="s">
        <v>123</v>
      </c>
      <c r="Y19" s="257" t="s">
        <v>123</v>
      </c>
      <c r="Z19" s="257" t="s">
        <v>123</v>
      </c>
      <c r="AA19" s="257">
        <v>0</v>
      </c>
      <c r="AB19" s="257">
        <v>0</v>
      </c>
      <c r="AC19" s="257">
        <v>0</v>
      </c>
      <c r="AD19" s="257">
        <v>0</v>
      </c>
      <c r="AE19" s="257">
        <v>0</v>
      </c>
      <c r="AF19" s="257">
        <v>0</v>
      </c>
      <c r="AG19" s="257">
        <v>0</v>
      </c>
      <c r="AH19" s="257">
        <v>0</v>
      </c>
      <c r="AI19" s="257">
        <v>0</v>
      </c>
      <c r="AJ19" s="257">
        <v>0</v>
      </c>
      <c r="AK19" s="257">
        <v>0</v>
      </c>
      <c r="AL19" s="257">
        <v>0</v>
      </c>
      <c r="AM19" s="257">
        <v>0</v>
      </c>
      <c r="AN19" s="257">
        <v>0</v>
      </c>
      <c r="AO19" s="257">
        <v>0</v>
      </c>
      <c r="AP19" s="257">
        <v>0</v>
      </c>
      <c r="AQ19" s="257">
        <v>0</v>
      </c>
      <c r="AR19" s="257">
        <v>0</v>
      </c>
      <c r="AS19" s="257">
        <v>0</v>
      </c>
      <c r="AT19" s="257">
        <v>0</v>
      </c>
      <c r="AU19" s="257">
        <v>0</v>
      </c>
      <c r="AV19" s="257">
        <v>0</v>
      </c>
      <c r="AW19" s="257">
        <v>0</v>
      </c>
      <c r="AX19" s="257">
        <v>0</v>
      </c>
      <c r="AY19" s="257">
        <v>0</v>
      </c>
      <c r="AZ19" s="257">
        <v>0</v>
      </c>
      <c r="BA19" s="257">
        <v>0</v>
      </c>
      <c r="BB19" s="257">
        <v>0</v>
      </c>
      <c r="BC19" s="257">
        <v>0</v>
      </c>
      <c r="BD19" s="257">
        <v>0</v>
      </c>
      <c r="BE19" s="257">
        <v>0</v>
      </c>
      <c r="BF19" s="257">
        <v>0</v>
      </c>
      <c r="BG19" s="257">
        <v>0.80350457530944031</v>
      </c>
      <c r="BH19" s="257">
        <v>0.87242905960908124</v>
      </c>
      <c r="BI19" s="257">
        <v>0.8648980964617734</v>
      </c>
      <c r="BJ19" s="257">
        <v>0.7701270668825233</v>
      </c>
      <c r="BK19" s="257">
        <v>0.962690844039642</v>
      </c>
      <c r="BL19" s="257">
        <v>1.4422156618276252</v>
      </c>
      <c r="BM19" s="257">
        <v>2.3513167052290882</v>
      </c>
      <c r="BN19" s="257">
        <v>2.9948364586750418</v>
      </c>
      <c r="BO19" s="257">
        <v>3.6112049757699731</v>
      </c>
      <c r="BP19" s="257">
        <v>4.602625088214265</v>
      </c>
      <c r="BQ19" s="257">
        <v>5.769541901773553</v>
      </c>
      <c r="BR19" s="257">
        <v>7.7824313632286142</v>
      </c>
      <c r="BS19" s="257">
        <v>7.8924348469708567</v>
      </c>
      <c r="BT19" s="257">
        <v>7.9693157991977834</v>
      </c>
      <c r="BU19" s="257">
        <v>8.1387655174491389</v>
      </c>
      <c r="BV19" s="257">
        <v>8.3590123544462944</v>
      </c>
      <c r="BW19" s="257">
        <v>8.6169478586142016</v>
      </c>
    </row>
    <row r="20" spans="1:75" s="47" customFormat="1" ht="26.1" customHeight="1" x14ac:dyDescent="0.2">
      <c r="B20" s="281" t="s">
        <v>154</v>
      </c>
      <c r="C20" s="283"/>
      <c r="D20" s="143">
        <v>0</v>
      </c>
      <c r="E20" s="143">
        <v>0</v>
      </c>
      <c r="F20" s="143">
        <v>0</v>
      </c>
      <c r="G20" s="143">
        <v>0</v>
      </c>
      <c r="H20" s="143">
        <v>0</v>
      </c>
      <c r="I20" s="143">
        <v>0</v>
      </c>
      <c r="J20" s="143">
        <v>0</v>
      </c>
      <c r="K20" s="143">
        <v>0</v>
      </c>
      <c r="L20" s="143">
        <v>0</v>
      </c>
      <c r="M20" s="143">
        <v>0</v>
      </c>
      <c r="N20" s="143">
        <v>0</v>
      </c>
      <c r="O20" s="143">
        <v>0</v>
      </c>
      <c r="P20" s="143">
        <v>0</v>
      </c>
      <c r="Q20" s="143">
        <v>0</v>
      </c>
      <c r="R20" s="143">
        <v>0</v>
      </c>
      <c r="S20" s="143">
        <v>0</v>
      </c>
      <c r="T20" s="143">
        <v>0</v>
      </c>
      <c r="U20" s="143">
        <v>0</v>
      </c>
      <c r="V20" s="143">
        <v>0</v>
      </c>
      <c r="W20" s="143">
        <v>0</v>
      </c>
      <c r="X20" s="143">
        <v>0</v>
      </c>
      <c r="Y20" s="143">
        <v>0</v>
      </c>
      <c r="Z20" s="143">
        <v>0</v>
      </c>
      <c r="AA20" s="143">
        <v>0</v>
      </c>
      <c r="AB20" s="143">
        <v>0</v>
      </c>
      <c r="AC20" s="143">
        <v>0</v>
      </c>
      <c r="AD20" s="143">
        <v>0</v>
      </c>
      <c r="AE20" s="143">
        <v>0.2</v>
      </c>
      <c r="AF20" s="143">
        <v>8.1999999999999993</v>
      </c>
      <c r="AG20" s="143">
        <v>19.8</v>
      </c>
      <c r="AH20" s="143">
        <v>47</v>
      </c>
      <c r="AI20" s="143">
        <v>79</v>
      </c>
      <c r="AJ20" s="143">
        <v>125</v>
      </c>
      <c r="AK20" s="143">
        <v>173</v>
      </c>
      <c r="AL20" s="143">
        <v>236</v>
      </c>
      <c r="AM20" s="143">
        <v>304</v>
      </c>
      <c r="AN20" s="143">
        <v>356</v>
      </c>
      <c r="AO20" s="143">
        <v>422</v>
      </c>
      <c r="AP20" s="143">
        <v>514</v>
      </c>
      <c r="AQ20" s="143">
        <v>596.22199999999998</v>
      </c>
      <c r="AR20" s="143">
        <v>675.34</v>
      </c>
      <c r="AS20" s="143">
        <v>769.49900000000002</v>
      </c>
      <c r="AT20" s="143">
        <v>883.25800000000004</v>
      </c>
      <c r="AU20" s="143">
        <v>1061.8779999999999</v>
      </c>
      <c r="AV20" s="143">
        <v>68.302000000000007</v>
      </c>
      <c r="AW20" s="143">
        <v>0</v>
      </c>
      <c r="AX20" s="143">
        <v>0</v>
      </c>
      <c r="AY20" s="143">
        <v>0</v>
      </c>
      <c r="AZ20" s="143">
        <v>0</v>
      </c>
      <c r="BA20" s="143">
        <v>0</v>
      </c>
      <c r="BB20" s="143">
        <v>0</v>
      </c>
      <c r="BC20" s="143">
        <v>0</v>
      </c>
      <c r="BD20" s="143">
        <v>0</v>
      </c>
      <c r="BE20" s="143">
        <v>0</v>
      </c>
      <c r="BF20" s="143">
        <v>0</v>
      </c>
      <c r="BG20" s="143">
        <v>0</v>
      </c>
      <c r="BH20" s="143">
        <v>0</v>
      </c>
      <c r="BI20" s="143">
        <v>0</v>
      </c>
      <c r="BJ20" s="143">
        <v>0</v>
      </c>
      <c r="BK20" s="143">
        <v>0</v>
      </c>
      <c r="BL20" s="143">
        <v>0</v>
      </c>
      <c r="BM20" s="143">
        <v>0</v>
      </c>
      <c r="BN20" s="143">
        <v>0</v>
      </c>
      <c r="BO20" s="143">
        <v>0</v>
      </c>
      <c r="BP20" s="143">
        <v>0</v>
      </c>
      <c r="BQ20" s="143">
        <v>0</v>
      </c>
      <c r="BR20" s="143">
        <v>0</v>
      </c>
      <c r="BS20" s="143">
        <v>0</v>
      </c>
      <c r="BT20" s="143">
        <v>0</v>
      </c>
      <c r="BU20" s="143">
        <v>0</v>
      </c>
      <c r="BV20" s="143">
        <v>0</v>
      </c>
      <c r="BW20" s="143">
        <v>0</v>
      </c>
    </row>
    <row r="21" spans="1:75" s="132" customFormat="1" x14ac:dyDescent="0.2">
      <c r="B21" s="279" t="s">
        <v>233</v>
      </c>
      <c r="C21" s="280"/>
      <c r="D21" s="257">
        <v>0</v>
      </c>
      <c r="E21" s="257">
        <v>0</v>
      </c>
      <c r="F21" s="257">
        <v>0</v>
      </c>
      <c r="G21" s="257">
        <v>0</v>
      </c>
      <c r="H21" s="257">
        <v>0</v>
      </c>
      <c r="I21" s="257">
        <v>0</v>
      </c>
      <c r="J21" s="257">
        <v>0</v>
      </c>
      <c r="K21" s="257">
        <v>0</v>
      </c>
      <c r="L21" s="257">
        <v>0</v>
      </c>
      <c r="M21" s="257">
        <v>0</v>
      </c>
      <c r="N21" s="257">
        <v>0</v>
      </c>
      <c r="O21" s="257">
        <v>0</v>
      </c>
      <c r="P21" s="257">
        <v>0</v>
      </c>
      <c r="Q21" s="257">
        <v>0</v>
      </c>
      <c r="R21" s="257">
        <v>0</v>
      </c>
      <c r="S21" s="257">
        <v>0</v>
      </c>
      <c r="T21" s="257">
        <v>0</v>
      </c>
      <c r="U21" s="257">
        <v>0</v>
      </c>
      <c r="V21" s="257">
        <v>0</v>
      </c>
      <c r="W21" s="257">
        <v>0</v>
      </c>
      <c r="X21" s="257">
        <v>0</v>
      </c>
      <c r="Y21" s="257">
        <v>0</v>
      </c>
      <c r="Z21" s="257">
        <v>0</v>
      </c>
      <c r="AA21" s="257">
        <v>0</v>
      </c>
      <c r="AB21" s="257">
        <v>0</v>
      </c>
      <c r="AC21" s="257">
        <v>0</v>
      </c>
      <c r="AD21" s="257">
        <v>0</v>
      </c>
      <c r="AE21" s="257">
        <v>0</v>
      </c>
      <c r="AF21" s="257">
        <v>0.81776216467309248</v>
      </c>
      <c r="AG21" s="257">
        <v>4.0289296143389386</v>
      </c>
      <c r="AH21" s="257">
        <v>9.1014969282685811</v>
      </c>
      <c r="AI21" s="257">
        <v>11.640236243555856</v>
      </c>
      <c r="AJ21" s="257">
        <v>13.630234353478913</v>
      </c>
      <c r="AK21" s="257">
        <v>15.590189419879557</v>
      </c>
      <c r="AL21" s="257">
        <v>17.539349755901764</v>
      </c>
      <c r="AM21" s="257">
        <v>18.772171160752329</v>
      </c>
      <c r="AN21" s="257">
        <v>18.932891833284359</v>
      </c>
      <c r="AO21" s="257">
        <v>19.456935976129234</v>
      </c>
      <c r="AP21" s="257">
        <v>20.544119957107366</v>
      </c>
      <c r="AQ21" s="257">
        <v>21.373524682261195</v>
      </c>
      <c r="AR21" s="257">
        <v>22.393906028598739</v>
      </c>
      <c r="AS21" s="257">
        <v>23.906947632296195</v>
      </c>
      <c r="AT21" s="257">
        <v>26.429268414933048</v>
      </c>
      <c r="AU21" s="257">
        <v>30.590785383135724</v>
      </c>
      <c r="AV21" s="257">
        <v>1.9676571350371104</v>
      </c>
      <c r="AW21" s="257">
        <v>0</v>
      </c>
      <c r="AX21" s="257">
        <v>0</v>
      </c>
      <c r="AY21" s="257">
        <v>0</v>
      </c>
      <c r="AZ21" s="257">
        <v>0</v>
      </c>
      <c r="BA21" s="257">
        <v>0</v>
      </c>
      <c r="BB21" s="257">
        <v>0</v>
      </c>
      <c r="BC21" s="257">
        <v>0</v>
      </c>
      <c r="BD21" s="257">
        <v>0</v>
      </c>
      <c r="BE21" s="257">
        <v>0</v>
      </c>
      <c r="BF21" s="257">
        <v>0</v>
      </c>
      <c r="BG21" s="257">
        <v>0</v>
      </c>
      <c r="BH21" s="257">
        <v>0</v>
      </c>
      <c r="BI21" s="257">
        <v>0</v>
      </c>
      <c r="BJ21" s="257">
        <v>0</v>
      </c>
      <c r="BK21" s="257">
        <v>0</v>
      </c>
      <c r="BL21" s="257">
        <v>0</v>
      </c>
      <c r="BM21" s="257">
        <v>0</v>
      </c>
      <c r="BN21" s="257">
        <v>0</v>
      </c>
      <c r="BO21" s="257">
        <v>0</v>
      </c>
      <c r="BP21" s="257">
        <v>0</v>
      </c>
      <c r="BQ21" s="257">
        <v>0</v>
      </c>
      <c r="BR21" s="257">
        <v>0</v>
      </c>
      <c r="BS21" s="257">
        <v>0</v>
      </c>
      <c r="BT21" s="257">
        <v>0</v>
      </c>
      <c r="BU21" s="257">
        <v>0</v>
      </c>
      <c r="BV21" s="257">
        <v>0</v>
      </c>
      <c r="BW21" s="257">
        <v>0</v>
      </c>
    </row>
    <row r="22" spans="1:75" s="132" customFormat="1" x14ac:dyDescent="0.2">
      <c r="B22" s="279" t="s">
        <v>234</v>
      </c>
      <c r="C22" s="280"/>
      <c r="D22" s="257">
        <v>0</v>
      </c>
      <c r="E22" s="257">
        <v>0</v>
      </c>
      <c r="F22" s="257">
        <v>0</v>
      </c>
      <c r="G22" s="257">
        <v>0</v>
      </c>
      <c r="H22" s="257">
        <v>0</v>
      </c>
      <c r="I22" s="257">
        <v>0</v>
      </c>
      <c r="J22" s="257">
        <v>0</v>
      </c>
      <c r="K22" s="257">
        <v>0</v>
      </c>
      <c r="L22" s="257">
        <v>0</v>
      </c>
      <c r="M22" s="257">
        <v>0</v>
      </c>
      <c r="N22" s="257">
        <v>0</v>
      </c>
      <c r="O22" s="257">
        <v>0</v>
      </c>
      <c r="P22" s="257">
        <v>0</v>
      </c>
      <c r="Q22" s="257">
        <v>0</v>
      </c>
      <c r="R22" s="257">
        <v>0</v>
      </c>
      <c r="S22" s="257">
        <v>0</v>
      </c>
      <c r="T22" s="257">
        <v>0</v>
      </c>
      <c r="U22" s="257">
        <v>0</v>
      </c>
      <c r="V22" s="257">
        <v>0</v>
      </c>
      <c r="W22" s="257">
        <v>0</v>
      </c>
      <c r="X22" s="257">
        <v>0</v>
      </c>
      <c r="Y22" s="257">
        <v>0</v>
      </c>
      <c r="Z22" s="257">
        <v>0</v>
      </c>
      <c r="AA22" s="257">
        <v>0</v>
      </c>
      <c r="AB22" s="257">
        <v>0</v>
      </c>
      <c r="AC22" s="257">
        <v>0</v>
      </c>
      <c r="AD22" s="257">
        <v>0</v>
      </c>
      <c r="AE22" s="257">
        <v>0</v>
      </c>
      <c r="AF22" s="257">
        <v>7.3822378353269071</v>
      </c>
      <c r="AG22" s="257">
        <v>15.771070385661062</v>
      </c>
      <c r="AH22" s="257">
        <v>37.898503071731419</v>
      </c>
      <c r="AI22" s="257">
        <v>64.855703618254054</v>
      </c>
      <c r="AJ22" s="257">
        <v>96.569209265311542</v>
      </c>
      <c r="AK22" s="257">
        <v>127.84580671123882</v>
      </c>
      <c r="AL22" s="257">
        <v>169.68592537968243</v>
      </c>
      <c r="AM22" s="257">
        <v>214.43796792257592</v>
      </c>
      <c r="AN22" s="257">
        <v>245.28870869995595</v>
      </c>
      <c r="AO22" s="257">
        <v>282.49343254041281</v>
      </c>
      <c r="AP22" s="257">
        <v>335.26923366467042</v>
      </c>
      <c r="AQ22" s="257">
        <v>380.55923785764566</v>
      </c>
      <c r="AR22" s="257">
        <v>421.4691414374301</v>
      </c>
      <c r="AS22" s="257">
        <v>470.12556674757064</v>
      </c>
      <c r="AT22" s="257">
        <v>529.02542592395196</v>
      </c>
      <c r="AU22" s="257">
        <v>628.73314831467371</v>
      </c>
      <c r="AV22" s="257">
        <v>40.441304458882144</v>
      </c>
      <c r="AW22" s="257">
        <v>0</v>
      </c>
      <c r="AX22" s="257">
        <v>0</v>
      </c>
      <c r="AY22" s="257">
        <v>0</v>
      </c>
      <c r="AZ22" s="257">
        <v>0</v>
      </c>
      <c r="BA22" s="257">
        <v>0</v>
      </c>
      <c r="BB22" s="257">
        <v>0</v>
      </c>
      <c r="BC22" s="257">
        <v>0</v>
      </c>
      <c r="BD22" s="257">
        <v>0</v>
      </c>
      <c r="BE22" s="257">
        <v>0</v>
      </c>
      <c r="BF22" s="257">
        <v>0</v>
      </c>
      <c r="BG22" s="257">
        <v>0</v>
      </c>
      <c r="BH22" s="257">
        <v>0</v>
      </c>
      <c r="BI22" s="257">
        <v>0</v>
      </c>
      <c r="BJ22" s="257">
        <v>0</v>
      </c>
      <c r="BK22" s="257">
        <v>0</v>
      </c>
      <c r="BL22" s="257">
        <v>0</v>
      </c>
      <c r="BM22" s="257">
        <v>0</v>
      </c>
      <c r="BN22" s="257">
        <v>0</v>
      </c>
      <c r="BO22" s="257">
        <v>0</v>
      </c>
      <c r="BP22" s="257">
        <v>0</v>
      </c>
      <c r="BQ22" s="257">
        <v>0</v>
      </c>
      <c r="BR22" s="257">
        <v>0</v>
      </c>
      <c r="BS22" s="257">
        <v>0</v>
      </c>
      <c r="BT22" s="257">
        <v>0</v>
      </c>
      <c r="BU22" s="257">
        <v>0</v>
      </c>
      <c r="BV22" s="257">
        <v>0</v>
      </c>
      <c r="BW22" s="257">
        <v>0</v>
      </c>
    </row>
    <row r="23" spans="1:75" s="132" customFormat="1" ht="13.5" thickBot="1" x14ac:dyDescent="0.25">
      <c r="B23" s="284" t="s">
        <v>235</v>
      </c>
      <c r="C23" s="285"/>
      <c r="D23" s="152">
        <v>0</v>
      </c>
      <c r="E23" s="152">
        <v>0</v>
      </c>
      <c r="F23" s="152">
        <v>0</v>
      </c>
      <c r="G23" s="152">
        <v>0</v>
      </c>
      <c r="H23" s="152">
        <v>0</v>
      </c>
      <c r="I23" s="152">
        <v>0</v>
      </c>
      <c r="J23" s="152">
        <v>0</v>
      </c>
      <c r="K23" s="152">
        <v>0</v>
      </c>
      <c r="L23" s="152">
        <v>0</v>
      </c>
      <c r="M23" s="152">
        <v>0</v>
      </c>
      <c r="N23" s="152">
        <v>0</v>
      </c>
      <c r="O23" s="152">
        <v>0</v>
      </c>
      <c r="P23" s="152">
        <v>0</v>
      </c>
      <c r="Q23" s="152">
        <v>0</v>
      </c>
      <c r="R23" s="152">
        <v>0</v>
      </c>
      <c r="S23" s="152">
        <v>0</v>
      </c>
      <c r="T23" s="152">
        <v>0</v>
      </c>
      <c r="U23" s="152">
        <v>0</v>
      </c>
      <c r="V23" s="152">
        <v>0</v>
      </c>
      <c r="W23" s="152">
        <v>0</v>
      </c>
      <c r="X23" s="152">
        <v>0</v>
      </c>
      <c r="Y23" s="152">
        <v>0</v>
      </c>
      <c r="Z23" s="152">
        <v>0</v>
      </c>
      <c r="AA23" s="152">
        <v>0</v>
      </c>
      <c r="AB23" s="152">
        <v>0</v>
      </c>
      <c r="AC23" s="152">
        <v>0</v>
      </c>
      <c r="AD23" s="152">
        <v>0</v>
      </c>
      <c r="AE23" s="152">
        <v>0</v>
      </c>
      <c r="AF23" s="152">
        <v>0</v>
      </c>
      <c r="AG23" s="152">
        <v>0</v>
      </c>
      <c r="AH23" s="152">
        <v>0</v>
      </c>
      <c r="AI23" s="152">
        <v>2.5040601381900864</v>
      </c>
      <c r="AJ23" s="152">
        <v>14.800556381209555</v>
      </c>
      <c r="AK23" s="152">
        <v>29.564003868881628</v>
      </c>
      <c r="AL23" s="152">
        <v>48.774724864415802</v>
      </c>
      <c r="AM23" s="152">
        <v>70.789860916671742</v>
      </c>
      <c r="AN23" s="152">
        <v>91.778399466759709</v>
      </c>
      <c r="AO23" s="152">
        <v>120.04963148345799</v>
      </c>
      <c r="AP23" s="152">
        <v>158.18664637822221</v>
      </c>
      <c r="AQ23" s="152">
        <v>194.28923746009318</v>
      </c>
      <c r="AR23" s="152">
        <v>231.47695253397123</v>
      </c>
      <c r="AS23" s="152">
        <v>275.4664856201332</v>
      </c>
      <c r="AT23" s="152">
        <v>327.80330566111519</v>
      </c>
      <c r="AU23" s="152">
        <v>402.55406630219051</v>
      </c>
      <c r="AV23" s="152">
        <v>25.893038406080755</v>
      </c>
      <c r="AW23" s="152">
        <v>0</v>
      </c>
      <c r="AX23" s="152">
        <v>0</v>
      </c>
      <c r="AY23" s="152">
        <v>0</v>
      </c>
      <c r="AZ23" s="152">
        <v>0</v>
      </c>
      <c r="BA23" s="152">
        <v>0</v>
      </c>
      <c r="BB23" s="152">
        <v>0</v>
      </c>
      <c r="BC23" s="152">
        <v>0</v>
      </c>
      <c r="BD23" s="152">
        <v>0</v>
      </c>
      <c r="BE23" s="152">
        <v>0</v>
      </c>
      <c r="BF23" s="152">
        <v>0</v>
      </c>
      <c r="BG23" s="152">
        <v>0</v>
      </c>
      <c r="BH23" s="152">
        <v>0</v>
      </c>
      <c r="BI23" s="152">
        <v>0</v>
      </c>
      <c r="BJ23" s="152">
        <v>0</v>
      </c>
      <c r="BK23" s="152">
        <v>0</v>
      </c>
      <c r="BL23" s="152">
        <v>0</v>
      </c>
      <c r="BM23" s="152">
        <v>0</v>
      </c>
      <c r="BN23" s="152">
        <v>0</v>
      </c>
      <c r="BO23" s="152">
        <v>0</v>
      </c>
      <c r="BP23" s="152">
        <v>0</v>
      </c>
      <c r="BQ23" s="152">
        <v>0</v>
      </c>
      <c r="BR23" s="152">
        <v>0</v>
      </c>
      <c r="BS23" s="152">
        <v>0</v>
      </c>
      <c r="BT23" s="152">
        <v>0</v>
      </c>
      <c r="BU23" s="152">
        <v>0</v>
      </c>
      <c r="BV23" s="152">
        <v>0</v>
      </c>
      <c r="BW23" s="152">
        <v>0</v>
      </c>
    </row>
    <row r="24" spans="1:75" s="132" customFormat="1" ht="26.1" customHeight="1" x14ac:dyDescent="0.2">
      <c r="A24" s="390"/>
      <c r="B24" s="239" t="s">
        <v>449</v>
      </c>
      <c r="C24" s="134"/>
      <c r="D24" s="135" t="s">
        <v>21</v>
      </c>
      <c r="E24" s="135" t="s">
        <v>22</v>
      </c>
      <c r="F24" s="135" t="s">
        <v>23</v>
      </c>
      <c r="G24" s="135" t="s">
        <v>24</v>
      </c>
      <c r="H24" s="135" t="s">
        <v>25</v>
      </c>
      <c r="I24" s="135" t="s">
        <v>26</v>
      </c>
      <c r="J24" s="135" t="s">
        <v>27</v>
      </c>
      <c r="K24" s="135" t="s">
        <v>28</v>
      </c>
      <c r="L24" s="135" t="s">
        <v>29</v>
      </c>
      <c r="M24" s="135" t="s">
        <v>30</v>
      </c>
      <c r="N24" s="135" t="s">
        <v>31</v>
      </c>
      <c r="O24" s="135" t="s">
        <v>32</v>
      </c>
      <c r="P24" s="135" t="s">
        <v>33</v>
      </c>
      <c r="Q24" s="135" t="s">
        <v>34</v>
      </c>
      <c r="R24" s="135" t="s">
        <v>35</v>
      </c>
      <c r="S24" s="135" t="s">
        <v>36</v>
      </c>
      <c r="T24" s="135" t="s">
        <v>37</v>
      </c>
      <c r="U24" s="135" t="s">
        <v>38</v>
      </c>
      <c r="V24" s="135" t="s">
        <v>39</v>
      </c>
      <c r="W24" s="135" t="s">
        <v>40</v>
      </c>
      <c r="X24" s="135" t="s">
        <v>41</v>
      </c>
      <c r="Y24" s="135" t="s">
        <v>42</v>
      </c>
      <c r="Z24" s="135" t="s">
        <v>43</v>
      </c>
      <c r="AA24" s="135" t="s">
        <v>44</v>
      </c>
      <c r="AB24" s="135" t="s">
        <v>45</v>
      </c>
      <c r="AC24" s="135" t="s">
        <v>46</v>
      </c>
      <c r="AD24" s="135" t="s">
        <v>47</v>
      </c>
      <c r="AE24" s="135" t="s">
        <v>48</v>
      </c>
      <c r="AF24" s="135" t="s">
        <v>49</v>
      </c>
      <c r="AG24" s="135" t="s">
        <v>50</v>
      </c>
      <c r="AH24" s="135" t="s">
        <v>51</v>
      </c>
      <c r="AI24" s="135" t="s">
        <v>52</v>
      </c>
      <c r="AJ24" s="135" t="s">
        <v>53</v>
      </c>
      <c r="AK24" s="135" t="s">
        <v>54</v>
      </c>
      <c r="AL24" s="135" t="s">
        <v>55</v>
      </c>
      <c r="AM24" s="135" t="s">
        <v>56</v>
      </c>
      <c r="AN24" s="135" t="s">
        <v>57</v>
      </c>
      <c r="AO24" s="135" t="s">
        <v>58</v>
      </c>
      <c r="AP24" s="135" t="s">
        <v>59</v>
      </c>
      <c r="AQ24" s="135" t="s">
        <v>60</v>
      </c>
      <c r="AR24" s="135" t="s">
        <v>61</v>
      </c>
      <c r="AS24" s="135" t="s">
        <v>62</v>
      </c>
      <c r="AT24" s="135" t="s">
        <v>63</v>
      </c>
      <c r="AU24" s="135" t="s">
        <v>64</v>
      </c>
      <c r="AV24" s="135" t="s">
        <v>65</v>
      </c>
      <c r="AW24" s="135" t="s">
        <v>66</v>
      </c>
      <c r="AX24" s="135" t="s">
        <v>67</v>
      </c>
      <c r="AY24" s="135" t="s">
        <v>68</v>
      </c>
      <c r="AZ24" s="135" t="s">
        <v>69</v>
      </c>
      <c r="BA24" s="135" t="s">
        <v>70</v>
      </c>
      <c r="BB24" s="135" t="s">
        <v>71</v>
      </c>
      <c r="BC24" s="135" t="s">
        <v>72</v>
      </c>
      <c r="BD24" s="135" t="s">
        <v>73</v>
      </c>
      <c r="BE24" s="135" t="s">
        <v>74</v>
      </c>
      <c r="BF24" s="135" t="s">
        <v>75</v>
      </c>
      <c r="BG24" s="135" t="s">
        <v>76</v>
      </c>
      <c r="BH24" s="135" t="s">
        <v>77</v>
      </c>
      <c r="BI24" s="135" t="s">
        <v>78</v>
      </c>
      <c r="BJ24" s="135" t="s">
        <v>79</v>
      </c>
      <c r="BK24" s="135" t="s">
        <v>80</v>
      </c>
      <c r="BL24" s="135" t="s">
        <v>81</v>
      </c>
      <c r="BM24" s="135" t="s">
        <v>82</v>
      </c>
      <c r="BN24" s="135" t="s">
        <v>83</v>
      </c>
      <c r="BO24" s="135" t="s">
        <v>84</v>
      </c>
      <c r="BP24" s="135" t="s">
        <v>85</v>
      </c>
      <c r="BQ24" s="135" t="s">
        <v>86</v>
      </c>
      <c r="BR24" s="135" t="s">
        <v>87</v>
      </c>
      <c r="BS24" s="135" t="s">
        <v>88</v>
      </c>
      <c r="BT24" s="135" t="s">
        <v>89</v>
      </c>
      <c r="BU24" s="136" t="s">
        <v>90</v>
      </c>
      <c r="BV24" s="136" t="s">
        <v>100</v>
      </c>
      <c r="BW24" s="136" t="s">
        <v>120</v>
      </c>
    </row>
    <row r="25" spans="1:75" s="132" customFormat="1" ht="15" customHeight="1" x14ac:dyDescent="0.2">
      <c r="A25" s="390"/>
      <c r="B25" s="239" t="s">
        <v>348</v>
      </c>
      <c r="C25" s="138"/>
      <c r="D25" s="139" t="s">
        <v>91</v>
      </c>
      <c r="E25" s="139" t="s">
        <v>91</v>
      </c>
      <c r="F25" s="139" t="s">
        <v>91</v>
      </c>
      <c r="G25" s="139" t="s">
        <v>91</v>
      </c>
      <c r="H25" s="139" t="s">
        <v>91</v>
      </c>
      <c r="I25" s="139" t="s">
        <v>91</v>
      </c>
      <c r="J25" s="139" t="s">
        <v>91</v>
      </c>
      <c r="K25" s="139" t="s">
        <v>91</v>
      </c>
      <c r="L25" s="139" t="s">
        <v>91</v>
      </c>
      <c r="M25" s="139" t="s">
        <v>91</v>
      </c>
      <c r="N25" s="139" t="s">
        <v>91</v>
      </c>
      <c r="O25" s="139" t="s">
        <v>91</v>
      </c>
      <c r="P25" s="139" t="s">
        <v>91</v>
      </c>
      <c r="Q25" s="139" t="s">
        <v>91</v>
      </c>
      <c r="R25" s="139" t="s">
        <v>91</v>
      </c>
      <c r="S25" s="139" t="s">
        <v>91</v>
      </c>
      <c r="T25" s="139" t="s">
        <v>91</v>
      </c>
      <c r="U25" s="139" t="s">
        <v>91</v>
      </c>
      <c r="V25" s="139" t="s">
        <v>91</v>
      </c>
      <c r="W25" s="139" t="s">
        <v>91</v>
      </c>
      <c r="X25" s="139" t="s">
        <v>91</v>
      </c>
      <c r="Y25" s="139" t="s">
        <v>91</v>
      </c>
      <c r="Z25" s="139" t="s">
        <v>91</v>
      </c>
      <c r="AA25" s="139" t="s">
        <v>91</v>
      </c>
      <c r="AB25" s="139" t="s">
        <v>91</v>
      </c>
      <c r="AC25" s="139" t="s">
        <v>91</v>
      </c>
      <c r="AD25" s="139" t="s">
        <v>91</v>
      </c>
      <c r="AE25" s="139" t="s">
        <v>91</v>
      </c>
      <c r="AF25" s="139" t="s">
        <v>91</v>
      </c>
      <c r="AG25" s="139" t="s">
        <v>91</v>
      </c>
      <c r="AH25" s="139" t="s">
        <v>91</v>
      </c>
      <c r="AI25" s="139" t="s">
        <v>91</v>
      </c>
      <c r="AJ25" s="139" t="s">
        <v>91</v>
      </c>
      <c r="AK25" s="139" t="s">
        <v>91</v>
      </c>
      <c r="AL25" s="139" t="s">
        <v>91</v>
      </c>
      <c r="AM25" s="139" t="s">
        <v>91</v>
      </c>
      <c r="AN25" s="139" t="s">
        <v>91</v>
      </c>
      <c r="AO25" s="139" t="s">
        <v>91</v>
      </c>
      <c r="AP25" s="139" t="s">
        <v>91</v>
      </c>
      <c r="AQ25" s="139" t="s">
        <v>91</v>
      </c>
      <c r="AR25" s="139" t="s">
        <v>91</v>
      </c>
      <c r="AS25" s="139" t="s">
        <v>91</v>
      </c>
      <c r="AT25" s="139" t="s">
        <v>91</v>
      </c>
      <c r="AU25" s="139" t="s">
        <v>91</v>
      </c>
      <c r="AV25" s="139" t="s">
        <v>91</v>
      </c>
      <c r="AW25" s="139" t="s">
        <v>91</v>
      </c>
      <c r="AX25" s="139" t="s">
        <v>91</v>
      </c>
      <c r="AY25" s="139" t="s">
        <v>91</v>
      </c>
      <c r="AZ25" s="139" t="s">
        <v>91</v>
      </c>
      <c r="BA25" s="139" t="s">
        <v>91</v>
      </c>
      <c r="BB25" s="139" t="s">
        <v>91</v>
      </c>
      <c r="BC25" s="139" t="s">
        <v>91</v>
      </c>
      <c r="BD25" s="139" t="s">
        <v>91</v>
      </c>
      <c r="BE25" s="139" t="s">
        <v>91</v>
      </c>
      <c r="BF25" s="139" t="s">
        <v>91</v>
      </c>
      <c r="BG25" s="139" t="s">
        <v>91</v>
      </c>
      <c r="BH25" s="139" t="s">
        <v>91</v>
      </c>
      <c r="BI25" s="139" t="s">
        <v>91</v>
      </c>
      <c r="BJ25" s="139" t="s">
        <v>91</v>
      </c>
      <c r="BK25" s="139" t="s">
        <v>91</v>
      </c>
      <c r="BL25" s="139" t="s">
        <v>91</v>
      </c>
      <c r="BM25" s="139" t="s">
        <v>91</v>
      </c>
      <c r="BN25" s="139" t="s">
        <v>91</v>
      </c>
      <c r="BO25" s="139" t="s">
        <v>91</v>
      </c>
      <c r="BP25" s="26" t="s">
        <v>91</v>
      </c>
      <c r="BQ25" s="139" t="s">
        <v>91</v>
      </c>
      <c r="BR25" s="139" t="s">
        <v>121</v>
      </c>
      <c r="BS25" s="139" t="s">
        <v>121</v>
      </c>
      <c r="BT25" s="140" t="s">
        <v>121</v>
      </c>
      <c r="BU25" s="140" t="s">
        <v>121</v>
      </c>
      <c r="BV25" s="140" t="s">
        <v>121</v>
      </c>
      <c r="BW25" s="140" t="s">
        <v>121</v>
      </c>
    </row>
    <row r="26" spans="1:75" s="47" customFormat="1" ht="25.5" customHeight="1" x14ac:dyDescent="0.2">
      <c r="A26" s="276"/>
      <c r="B26" s="38" t="s">
        <v>267</v>
      </c>
      <c r="C26" s="277"/>
      <c r="D26" s="143">
        <v>0</v>
      </c>
      <c r="E26" s="143">
        <v>0</v>
      </c>
      <c r="F26" s="143">
        <v>0</v>
      </c>
      <c r="G26" s="143">
        <v>0</v>
      </c>
      <c r="H26" s="143">
        <v>0</v>
      </c>
      <c r="I26" s="143">
        <v>0</v>
      </c>
      <c r="J26" s="143">
        <v>0</v>
      </c>
      <c r="K26" s="143">
        <v>0</v>
      </c>
      <c r="L26" s="143">
        <v>0</v>
      </c>
      <c r="M26" s="143">
        <v>0</v>
      </c>
      <c r="N26" s="143">
        <v>0</v>
      </c>
      <c r="O26" s="143">
        <v>0</v>
      </c>
      <c r="P26" s="143">
        <v>0</v>
      </c>
      <c r="Q26" s="143">
        <v>0</v>
      </c>
      <c r="R26" s="143">
        <v>0</v>
      </c>
      <c r="S26" s="143">
        <v>0</v>
      </c>
      <c r="T26" s="143">
        <v>0</v>
      </c>
      <c r="U26" s="143">
        <v>0</v>
      </c>
      <c r="V26" s="143">
        <v>0</v>
      </c>
      <c r="W26" s="143">
        <v>0</v>
      </c>
      <c r="X26" s="143">
        <v>0</v>
      </c>
      <c r="Y26" s="143">
        <v>0</v>
      </c>
      <c r="Z26" s="143">
        <v>0</v>
      </c>
      <c r="AA26" s="143">
        <v>68.810810810810807</v>
      </c>
      <c r="AB26" s="143">
        <v>246.19026779201835</v>
      </c>
      <c r="AC26" s="143">
        <v>350.93579747810185</v>
      </c>
      <c r="AD26" s="143">
        <v>512.65053242981605</v>
      </c>
      <c r="AE26" s="143">
        <v>635.21931589537223</v>
      </c>
      <c r="AF26" s="143">
        <v>790.11279702261663</v>
      </c>
      <c r="AG26" s="143">
        <v>957.26828284864678</v>
      </c>
      <c r="AH26" s="143">
        <v>995.5713181466831</v>
      </c>
      <c r="AI26" s="143">
        <v>1111.3137690478975</v>
      </c>
      <c r="AJ26" s="143">
        <v>1286.8292362729333</v>
      </c>
      <c r="AK26" s="143">
        <v>1532.2760312285009</v>
      </c>
      <c r="AL26" s="143">
        <v>1823.5144450360078</v>
      </c>
      <c r="AM26" s="143">
        <v>2182.4417980903336</v>
      </c>
      <c r="AN26" s="143">
        <v>2406.6859374207615</v>
      </c>
      <c r="AO26" s="143">
        <v>2697.4258940524001</v>
      </c>
      <c r="AP26" s="143">
        <v>3028.3593210983854</v>
      </c>
      <c r="AQ26" s="143">
        <v>3314.8590424303179</v>
      </c>
      <c r="AR26" s="143">
        <v>3494.3121500981038</v>
      </c>
      <c r="AS26" s="143">
        <v>3723.054434858454</v>
      </c>
      <c r="AT26" s="143">
        <v>4040.1182340064092</v>
      </c>
      <c r="AU26" s="143">
        <v>4663.2568345133341</v>
      </c>
      <c r="AV26" s="143">
        <v>5905.9002332596674</v>
      </c>
      <c r="AW26" s="143">
        <v>7324.2124751228112</v>
      </c>
      <c r="AX26" s="143">
        <v>8061.9411107480191</v>
      </c>
      <c r="AY26" s="143">
        <v>9232.9071610015726</v>
      </c>
      <c r="AZ26" s="143">
        <v>10179.733522107461</v>
      </c>
      <c r="BA26" s="143">
        <v>10849.294769037811</v>
      </c>
      <c r="BB26" s="143">
        <v>11424.774313172551</v>
      </c>
      <c r="BC26" s="143">
        <v>11995.113114134965</v>
      </c>
      <c r="BD26" s="143">
        <v>12439.038445041671</v>
      </c>
      <c r="BE26" s="143">
        <v>13214.265974427723</v>
      </c>
      <c r="BF26" s="143">
        <v>13669.03736951145</v>
      </c>
      <c r="BG26" s="143">
        <v>14353.887192477705</v>
      </c>
      <c r="BH26" s="143">
        <v>14814.585084661849</v>
      </c>
      <c r="BI26" s="143">
        <v>15380.346083303775</v>
      </c>
      <c r="BJ26" s="143">
        <v>15884.714569907312</v>
      </c>
      <c r="BK26" s="143">
        <v>16600.75160791965</v>
      </c>
      <c r="BL26" s="143">
        <v>17267.546025697542</v>
      </c>
      <c r="BM26" s="143">
        <v>18271.620909871806</v>
      </c>
      <c r="BN26" s="143">
        <v>18358.679858759166</v>
      </c>
      <c r="BO26" s="143">
        <v>18880.32314841287</v>
      </c>
      <c r="BP26" s="143">
        <v>19608.555603122553</v>
      </c>
      <c r="BQ26" s="143">
        <v>19642.791243796022</v>
      </c>
      <c r="BR26" s="143">
        <v>20653.311988426114</v>
      </c>
      <c r="BS26" s="143">
        <v>20245.223529778068</v>
      </c>
      <c r="BT26" s="143">
        <v>19734.057611281747</v>
      </c>
      <c r="BU26" s="143">
        <v>19258.916578003587</v>
      </c>
      <c r="BV26" s="143">
        <v>19234.487091411604</v>
      </c>
      <c r="BW26" s="143">
        <v>19353.202504180925</v>
      </c>
    </row>
    <row r="27" spans="1:75" s="47" customFormat="1" ht="26.1" customHeight="1" x14ac:dyDescent="0.2">
      <c r="A27" s="141"/>
      <c r="B27" s="286" t="s">
        <v>132</v>
      </c>
      <c r="C27" s="38"/>
      <c r="D27" s="143">
        <v>0</v>
      </c>
      <c r="E27" s="143">
        <v>0</v>
      </c>
      <c r="F27" s="143">
        <v>0</v>
      </c>
      <c r="G27" s="143">
        <v>0</v>
      </c>
      <c r="H27" s="143">
        <v>0</v>
      </c>
      <c r="I27" s="143">
        <v>0</v>
      </c>
      <c r="J27" s="143">
        <v>0</v>
      </c>
      <c r="K27" s="143">
        <v>0</v>
      </c>
      <c r="L27" s="143">
        <v>0</v>
      </c>
      <c r="M27" s="143">
        <v>0</v>
      </c>
      <c r="N27" s="143">
        <v>0</v>
      </c>
      <c r="O27" s="143">
        <v>0</v>
      </c>
      <c r="P27" s="143">
        <v>0</v>
      </c>
      <c r="Q27" s="143">
        <v>0</v>
      </c>
      <c r="R27" s="143">
        <v>0</v>
      </c>
      <c r="S27" s="143">
        <v>0</v>
      </c>
      <c r="T27" s="143">
        <v>0</v>
      </c>
      <c r="U27" s="143">
        <v>0</v>
      </c>
      <c r="V27" s="143">
        <v>0</v>
      </c>
      <c r="W27" s="143">
        <v>0</v>
      </c>
      <c r="X27" s="143">
        <v>0</v>
      </c>
      <c r="Y27" s="143">
        <v>0</v>
      </c>
      <c r="Z27" s="143">
        <v>0</v>
      </c>
      <c r="AA27" s="143">
        <v>0</v>
      </c>
      <c r="AB27" s="143">
        <v>0</v>
      </c>
      <c r="AC27" s="143">
        <v>0</v>
      </c>
      <c r="AD27" s="143">
        <v>0</v>
      </c>
      <c r="AE27" s="143">
        <v>0</v>
      </c>
      <c r="AF27" s="143">
        <v>0</v>
      </c>
      <c r="AG27" s="143">
        <v>0</v>
      </c>
      <c r="AH27" s="143">
        <v>0</v>
      </c>
      <c r="AI27" s="143">
        <v>0</v>
      </c>
      <c r="AJ27" s="143">
        <v>0</v>
      </c>
      <c r="AK27" s="143">
        <v>0</v>
      </c>
      <c r="AL27" s="143">
        <v>0</v>
      </c>
      <c r="AM27" s="143">
        <v>0</v>
      </c>
      <c r="AN27" s="143">
        <v>0</v>
      </c>
      <c r="AO27" s="143">
        <v>0</v>
      </c>
      <c r="AP27" s="143">
        <v>0</v>
      </c>
      <c r="AQ27" s="143">
        <v>0</v>
      </c>
      <c r="AR27" s="143">
        <v>0</v>
      </c>
      <c r="AS27" s="143">
        <v>0</v>
      </c>
      <c r="AT27" s="143">
        <v>0</v>
      </c>
      <c r="AU27" s="143">
        <v>0</v>
      </c>
      <c r="AV27" s="143">
        <v>3241.6156138794345</v>
      </c>
      <c r="AW27" s="143">
        <v>4445.2329399168666</v>
      </c>
      <c r="AX27" s="143">
        <v>4951.6049160481143</v>
      </c>
      <c r="AY27" s="143">
        <v>5854.2108673037383</v>
      </c>
      <c r="AZ27" s="143">
        <v>6644.6832853661354</v>
      </c>
      <c r="BA27" s="143">
        <v>7189.7576910907446</v>
      </c>
      <c r="BB27" s="143">
        <v>7595.6477506067868</v>
      </c>
      <c r="BC27" s="143">
        <v>8003.5224537628446</v>
      </c>
      <c r="BD27" s="143">
        <v>8354.15744713196</v>
      </c>
      <c r="BE27" s="143">
        <v>8959.8104659787878</v>
      </c>
      <c r="BF27" s="143">
        <v>9356.1994243993868</v>
      </c>
      <c r="BG27" s="143">
        <v>9858.7847064202779</v>
      </c>
      <c r="BH27" s="143">
        <v>10183.953360728787</v>
      </c>
      <c r="BI27" s="143">
        <v>10568.313956381606</v>
      </c>
      <c r="BJ27" s="143">
        <v>10930.722952866383</v>
      </c>
      <c r="BK27" s="143">
        <v>11445.376986042334</v>
      </c>
      <c r="BL27" s="143">
        <v>11909.852343337467</v>
      </c>
      <c r="BM27" s="143">
        <v>12639.239448178738</v>
      </c>
      <c r="BN27" s="143">
        <v>12747.565224654154</v>
      </c>
      <c r="BO27" s="143">
        <v>13250.098332880785</v>
      </c>
      <c r="BP27" s="143">
        <v>13929.386223124415</v>
      </c>
      <c r="BQ27" s="143">
        <v>14015.74485711253</v>
      </c>
      <c r="BR27" s="143">
        <v>13597.005064352488</v>
      </c>
      <c r="BS27" s="143">
        <v>12298.529524921092</v>
      </c>
      <c r="BT27" s="143">
        <v>9533.8786126096165</v>
      </c>
      <c r="BU27" s="143">
        <v>6149.340394141137</v>
      </c>
      <c r="BV27" s="143">
        <v>4971.3139472828152</v>
      </c>
      <c r="BW27" s="143">
        <v>4747.1314372265279</v>
      </c>
    </row>
    <row r="28" spans="1:75" s="132" customFormat="1" x14ac:dyDescent="0.2">
      <c r="A28" s="134"/>
      <c r="B28" s="279" t="s">
        <v>233</v>
      </c>
      <c r="C28" s="144"/>
      <c r="D28" s="257">
        <v>0</v>
      </c>
      <c r="E28" s="257">
        <v>0</v>
      </c>
      <c r="F28" s="257">
        <v>0</v>
      </c>
      <c r="G28" s="257">
        <v>0</v>
      </c>
      <c r="H28" s="257">
        <v>0</v>
      </c>
      <c r="I28" s="257">
        <v>0</v>
      </c>
      <c r="J28" s="257">
        <v>0</v>
      </c>
      <c r="K28" s="257">
        <v>0</v>
      </c>
      <c r="L28" s="257">
        <v>0</v>
      </c>
      <c r="M28" s="257">
        <v>0</v>
      </c>
      <c r="N28" s="257">
        <v>0</v>
      </c>
      <c r="O28" s="257">
        <v>0</v>
      </c>
      <c r="P28" s="257">
        <v>0</v>
      </c>
      <c r="Q28" s="257">
        <v>0</v>
      </c>
      <c r="R28" s="257">
        <v>0</v>
      </c>
      <c r="S28" s="257">
        <v>0</v>
      </c>
      <c r="T28" s="257">
        <v>0</v>
      </c>
      <c r="U28" s="257">
        <v>0</v>
      </c>
      <c r="V28" s="257">
        <v>0</v>
      </c>
      <c r="W28" s="257">
        <v>0</v>
      </c>
      <c r="X28" s="257">
        <v>0</v>
      </c>
      <c r="Y28" s="257">
        <v>0</v>
      </c>
      <c r="Z28" s="257">
        <v>0</v>
      </c>
      <c r="AA28" s="257">
        <v>0</v>
      </c>
      <c r="AB28" s="257">
        <v>0</v>
      </c>
      <c r="AC28" s="257">
        <v>0</v>
      </c>
      <c r="AD28" s="257">
        <v>0</v>
      </c>
      <c r="AE28" s="257">
        <v>0</v>
      </c>
      <c r="AF28" s="257">
        <v>0</v>
      </c>
      <c r="AG28" s="257">
        <v>0</v>
      </c>
      <c r="AH28" s="257">
        <v>0</v>
      </c>
      <c r="AI28" s="257">
        <v>0</v>
      </c>
      <c r="AJ28" s="257">
        <v>0</v>
      </c>
      <c r="AK28" s="257">
        <v>0</v>
      </c>
      <c r="AL28" s="257">
        <v>0</v>
      </c>
      <c r="AM28" s="257">
        <v>0</v>
      </c>
      <c r="AN28" s="257">
        <v>0</v>
      </c>
      <c r="AO28" s="257">
        <v>0</v>
      </c>
      <c r="AP28" s="257">
        <v>0</v>
      </c>
      <c r="AQ28" s="257">
        <v>0</v>
      </c>
      <c r="AR28" s="257">
        <v>0</v>
      </c>
      <c r="AS28" s="257">
        <v>0</v>
      </c>
      <c r="AT28" s="257">
        <v>0</v>
      </c>
      <c r="AU28" s="257">
        <v>0</v>
      </c>
      <c r="AV28" s="257">
        <v>380.27010438571057</v>
      </c>
      <c r="AW28" s="257">
        <v>521.46503331343354</v>
      </c>
      <c r="AX28" s="257">
        <v>578.64392351910374</v>
      </c>
      <c r="AY28" s="257">
        <v>673.52064028601569</v>
      </c>
      <c r="AZ28" s="257">
        <v>654.83675752803958</v>
      </c>
      <c r="BA28" s="257">
        <v>709.20886444187283</v>
      </c>
      <c r="BB28" s="257">
        <v>755.2350108275815</v>
      </c>
      <c r="BC28" s="257">
        <v>800.87573534141177</v>
      </c>
      <c r="BD28" s="257">
        <v>839.10385484135975</v>
      </c>
      <c r="BE28" s="257">
        <v>917.24688387657102</v>
      </c>
      <c r="BF28" s="257">
        <v>1011.2886202269441</v>
      </c>
      <c r="BG28" s="257">
        <v>1031.8282054227334</v>
      </c>
      <c r="BH28" s="257">
        <v>1061.5224180611942</v>
      </c>
      <c r="BI28" s="257">
        <v>1132.779526836242</v>
      </c>
      <c r="BJ28" s="257">
        <v>1161.2993972710588</v>
      </c>
      <c r="BK28" s="257">
        <v>1206.1568757605594</v>
      </c>
      <c r="BL28" s="257">
        <v>1251.4317686786019</v>
      </c>
      <c r="BM28" s="257">
        <v>1314.9301668144244</v>
      </c>
      <c r="BN28" s="257">
        <v>1309.6859299603334</v>
      </c>
      <c r="BO28" s="257">
        <v>1386.319485282831</v>
      </c>
      <c r="BP28" s="257">
        <v>1442.3291597404934</v>
      </c>
      <c r="BQ28" s="257">
        <v>1490.3178479611104</v>
      </c>
      <c r="BR28" s="257">
        <v>1691.4352793425735</v>
      </c>
      <c r="BS28" s="257">
        <v>1694.9333555227713</v>
      </c>
      <c r="BT28" s="257">
        <v>1716.3757564248785</v>
      </c>
      <c r="BU28" s="257">
        <v>1759.854633044074</v>
      </c>
      <c r="BV28" s="257">
        <v>1806.0686445109927</v>
      </c>
      <c r="BW28" s="257">
        <v>1857.944798320437</v>
      </c>
    </row>
    <row r="29" spans="1:75" s="132" customFormat="1" x14ac:dyDescent="0.2">
      <c r="A29" s="134"/>
      <c r="B29" s="279" t="s">
        <v>234</v>
      </c>
      <c r="C29" s="144"/>
      <c r="D29" s="257">
        <v>0</v>
      </c>
      <c r="E29" s="257">
        <v>0</v>
      </c>
      <c r="F29" s="257">
        <v>0</v>
      </c>
      <c r="G29" s="257">
        <v>0</v>
      </c>
      <c r="H29" s="257">
        <v>0</v>
      </c>
      <c r="I29" s="257">
        <v>0</v>
      </c>
      <c r="J29" s="257">
        <v>0</v>
      </c>
      <c r="K29" s="257">
        <v>0</v>
      </c>
      <c r="L29" s="257">
        <v>0</v>
      </c>
      <c r="M29" s="257">
        <v>0</v>
      </c>
      <c r="N29" s="257">
        <v>0</v>
      </c>
      <c r="O29" s="257">
        <v>0</v>
      </c>
      <c r="P29" s="257">
        <v>0</v>
      </c>
      <c r="Q29" s="257">
        <v>0</v>
      </c>
      <c r="R29" s="257">
        <v>0</v>
      </c>
      <c r="S29" s="257">
        <v>0</v>
      </c>
      <c r="T29" s="257">
        <v>0</v>
      </c>
      <c r="U29" s="257">
        <v>0</v>
      </c>
      <c r="V29" s="257">
        <v>0</v>
      </c>
      <c r="W29" s="257">
        <v>0</v>
      </c>
      <c r="X29" s="257">
        <v>0</v>
      </c>
      <c r="Y29" s="257">
        <v>0</v>
      </c>
      <c r="Z29" s="257">
        <v>0</v>
      </c>
      <c r="AA29" s="257">
        <v>0</v>
      </c>
      <c r="AB29" s="257">
        <v>0</v>
      </c>
      <c r="AC29" s="257">
        <v>0</v>
      </c>
      <c r="AD29" s="257">
        <v>0</v>
      </c>
      <c r="AE29" s="257">
        <v>0</v>
      </c>
      <c r="AF29" s="257">
        <v>0</v>
      </c>
      <c r="AG29" s="257">
        <v>0</v>
      </c>
      <c r="AH29" s="257">
        <v>0</v>
      </c>
      <c r="AI29" s="257">
        <v>0</v>
      </c>
      <c r="AJ29" s="257">
        <v>0</v>
      </c>
      <c r="AK29" s="257">
        <v>0</v>
      </c>
      <c r="AL29" s="257">
        <v>0</v>
      </c>
      <c r="AM29" s="257">
        <v>0</v>
      </c>
      <c r="AN29" s="257">
        <v>0</v>
      </c>
      <c r="AO29" s="257">
        <v>0</v>
      </c>
      <c r="AP29" s="257">
        <v>0</v>
      </c>
      <c r="AQ29" s="257">
        <v>0</v>
      </c>
      <c r="AR29" s="257">
        <v>0</v>
      </c>
      <c r="AS29" s="257">
        <v>0</v>
      </c>
      <c r="AT29" s="257">
        <v>0</v>
      </c>
      <c r="AU29" s="257">
        <v>0</v>
      </c>
      <c r="AV29" s="257">
        <v>2030.886605338645</v>
      </c>
      <c r="AW29" s="257">
        <v>2784.9582154755312</v>
      </c>
      <c r="AX29" s="257">
        <v>3072.2624614532779</v>
      </c>
      <c r="AY29" s="257">
        <v>3628.5427806367497</v>
      </c>
      <c r="AZ29" s="257">
        <v>4198.5599308658757</v>
      </c>
      <c r="BA29" s="257">
        <v>4487.1720268429217</v>
      </c>
      <c r="BB29" s="257">
        <v>4655.4489747102734</v>
      </c>
      <c r="BC29" s="257">
        <v>4819.9255134338664</v>
      </c>
      <c r="BD29" s="257">
        <v>4961.9772727526542</v>
      </c>
      <c r="BE29" s="257">
        <v>5258.3822233868987</v>
      </c>
      <c r="BF29" s="257">
        <v>5446.6321554146434</v>
      </c>
      <c r="BG29" s="257">
        <v>5706.4145569325092</v>
      </c>
      <c r="BH29" s="257">
        <v>5834.0081156550159</v>
      </c>
      <c r="BI29" s="257">
        <v>5971.53345123706</v>
      </c>
      <c r="BJ29" s="257">
        <v>6116.3652716718007</v>
      </c>
      <c r="BK29" s="257">
        <v>6342.758916592119</v>
      </c>
      <c r="BL29" s="257">
        <v>6562.6494781281153</v>
      </c>
      <c r="BM29" s="257">
        <v>6924.0792516550573</v>
      </c>
      <c r="BN29" s="257">
        <v>6929.5668191146578</v>
      </c>
      <c r="BO29" s="257">
        <v>7275.5551618927211</v>
      </c>
      <c r="BP29" s="257">
        <v>7695.228695903601</v>
      </c>
      <c r="BQ29" s="257">
        <v>7666.84902784733</v>
      </c>
      <c r="BR29" s="257">
        <v>6968.4627308073423</v>
      </c>
      <c r="BS29" s="257">
        <v>5918.2970269868811</v>
      </c>
      <c r="BT29" s="257">
        <v>3522.4803054688819</v>
      </c>
      <c r="BU29" s="257">
        <v>756.3688284747094</v>
      </c>
      <c r="BV29" s="257">
        <v>-19.042648637410512</v>
      </c>
      <c r="BW29" s="257">
        <v>-24.781174423258378</v>
      </c>
    </row>
    <row r="30" spans="1:75" s="132" customFormat="1" x14ac:dyDescent="0.2">
      <c r="A30" s="134"/>
      <c r="B30" s="279" t="s">
        <v>235</v>
      </c>
      <c r="C30" s="144"/>
      <c r="D30" s="257">
        <v>0</v>
      </c>
      <c r="E30" s="257">
        <v>0</v>
      </c>
      <c r="F30" s="257">
        <v>0</v>
      </c>
      <c r="G30" s="257">
        <v>0</v>
      </c>
      <c r="H30" s="257">
        <v>0</v>
      </c>
      <c r="I30" s="257">
        <v>0</v>
      </c>
      <c r="J30" s="257">
        <v>0</v>
      </c>
      <c r="K30" s="257">
        <v>0</v>
      </c>
      <c r="L30" s="257">
        <v>0</v>
      </c>
      <c r="M30" s="257">
        <v>0</v>
      </c>
      <c r="N30" s="257">
        <v>0</v>
      </c>
      <c r="O30" s="257">
        <v>0</v>
      </c>
      <c r="P30" s="257">
        <v>0</v>
      </c>
      <c r="Q30" s="257">
        <v>0</v>
      </c>
      <c r="R30" s="257">
        <v>0</v>
      </c>
      <c r="S30" s="257">
        <v>0</v>
      </c>
      <c r="T30" s="257">
        <v>0</v>
      </c>
      <c r="U30" s="257">
        <v>0</v>
      </c>
      <c r="V30" s="257">
        <v>0</v>
      </c>
      <c r="W30" s="257">
        <v>0</v>
      </c>
      <c r="X30" s="257">
        <v>0</v>
      </c>
      <c r="Y30" s="257">
        <v>0</v>
      </c>
      <c r="Z30" s="257">
        <v>0</v>
      </c>
      <c r="AA30" s="257">
        <v>0</v>
      </c>
      <c r="AB30" s="257">
        <v>0</v>
      </c>
      <c r="AC30" s="257">
        <v>0</v>
      </c>
      <c r="AD30" s="257">
        <v>0</v>
      </c>
      <c r="AE30" s="257">
        <v>0</v>
      </c>
      <c r="AF30" s="257">
        <v>0</v>
      </c>
      <c r="AG30" s="257">
        <v>0</v>
      </c>
      <c r="AH30" s="257">
        <v>0</v>
      </c>
      <c r="AI30" s="257">
        <v>0</v>
      </c>
      <c r="AJ30" s="257">
        <v>0</v>
      </c>
      <c r="AK30" s="257">
        <v>0</v>
      </c>
      <c r="AL30" s="257">
        <v>0</v>
      </c>
      <c r="AM30" s="257">
        <v>0</v>
      </c>
      <c r="AN30" s="257">
        <v>0</v>
      </c>
      <c r="AO30" s="257">
        <v>0</v>
      </c>
      <c r="AP30" s="257">
        <v>0</v>
      </c>
      <c r="AQ30" s="257">
        <v>0</v>
      </c>
      <c r="AR30" s="257">
        <v>0</v>
      </c>
      <c r="AS30" s="257">
        <v>0</v>
      </c>
      <c r="AT30" s="257">
        <v>0</v>
      </c>
      <c r="AU30" s="257">
        <v>0</v>
      </c>
      <c r="AV30" s="257">
        <v>830.45890415507893</v>
      </c>
      <c r="AW30" s="257">
        <v>1138.8096911279013</v>
      </c>
      <c r="AX30" s="257">
        <v>1300.6985310757332</v>
      </c>
      <c r="AY30" s="257">
        <v>1552.1474463809727</v>
      </c>
      <c r="AZ30" s="257">
        <v>1791.2865969722209</v>
      </c>
      <c r="BA30" s="257">
        <v>1993.3767998059514</v>
      </c>
      <c r="BB30" s="257">
        <v>2184.9637650689319</v>
      </c>
      <c r="BC30" s="257">
        <v>2382.7212049875661</v>
      </c>
      <c r="BD30" s="257">
        <v>2553.0763195379463</v>
      </c>
      <c r="BE30" s="257">
        <v>2784.1813587153183</v>
      </c>
      <c r="BF30" s="257">
        <v>2898.2786487578005</v>
      </c>
      <c r="BG30" s="257">
        <v>3120.5419440650344</v>
      </c>
      <c r="BH30" s="257">
        <v>3288.4228270125759</v>
      </c>
      <c r="BI30" s="257">
        <v>3464.0009783083037</v>
      </c>
      <c r="BJ30" s="257">
        <v>3653.0582839235235</v>
      </c>
      <c r="BK30" s="257">
        <v>3896.4611936896563</v>
      </c>
      <c r="BL30" s="257">
        <v>4095.7710965307497</v>
      </c>
      <c r="BM30" s="257">
        <v>4400.2300297092561</v>
      </c>
      <c r="BN30" s="257">
        <v>4508.3124755791614</v>
      </c>
      <c r="BO30" s="257">
        <v>4588.2236857052312</v>
      </c>
      <c r="BP30" s="257">
        <v>4791.8283674803206</v>
      </c>
      <c r="BQ30" s="257">
        <v>4858.5779813040881</v>
      </c>
      <c r="BR30" s="257">
        <v>4937.1070542025718</v>
      </c>
      <c r="BS30" s="257">
        <v>4685.2991424114398</v>
      </c>
      <c r="BT30" s="257">
        <v>4295.0225507158575</v>
      </c>
      <c r="BU30" s="257">
        <v>3633.1169326223535</v>
      </c>
      <c r="BV30" s="257">
        <v>3184.2879514092328</v>
      </c>
      <c r="BW30" s="257">
        <v>2913.9678133293496</v>
      </c>
    </row>
    <row r="31" spans="1:75" s="132" customFormat="1" ht="26.25" customHeight="1" x14ac:dyDescent="0.2">
      <c r="B31" s="280" t="s">
        <v>450</v>
      </c>
      <c r="C31" s="280"/>
      <c r="D31" s="257">
        <v>0</v>
      </c>
      <c r="E31" s="257">
        <v>0</v>
      </c>
      <c r="F31" s="257">
        <v>0</v>
      </c>
      <c r="G31" s="257">
        <v>0</v>
      </c>
      <c r="H31" s="257">
        <v>0</v>
      </c>
      <c r="I31" s="257">
        <v>0</v>
      </c>
      <c r="J31" s="257">
        <v>0</v>
      </c>
      <c r="K31" s="257">
        <v>0</v>
      </c>
      <c r="L31" s="257">
        <v>0</v>
      </c>
      <c r="M31" s="257">
        <v>0</v>
      </c>
      <c r="N31" s="257">
        <v>0</v>
      </c>
      <c r="O31" s="257">
        <v>0</v>
      </c>
      <c r="P31" s="257">
        <v>0</v>
      </c>
      <c r="Q31" s="257">
        <v>0</v>
      </c>
      <c r="R31" s="257">
        <v>0</v>
      </c>
      <c r="S31" s="257">
        <v>0</v>
      </c>
      <c r="T31" s="257">
        <v>0</v>
      </c>
      <c r="U31" s="257">
        <v>0</v>
      </c>
      <c r="V31" s="257">
        <v>0</v>
      </c>
      <c r="W31" s="257">
        <v>0</v>
      </c>
      <c r="X31" s="257">
        <v>0</v>
      </c>
      <c r="Y31" s="257">
        <v>0</v>
      </c>
      <c r="Z31" s="257">
        <v>0</v>
      </c>
      <c r="AA31" s="257">
        <v>0</v>
      </c>
      <c r="AB31" s="257">
        <v>0</v>
      </c>
      <c r="AC31" s="257">
        <v>0</v>
      </c>
      <c r="AD31" s="257">
        <v>0</v>
      </c>
      <c r="AE31" s="257">
        <v>0</v>
      </c>
      <c r="AF31" s="257">
        <v>0</v>
      </c>
      <c r="AG31" s="257">
        <v>0</v>
      </c>
      <c r="AH31" s="257">
        <v>0</v>
      </c>
      <c r="AI31" s="257">
        <v>0</v>
      </c>
      <c r="AJ31" s="257">
        <v>0</v>
      </c>
      <c r="AK31" s="257">
        <v>0</v>
      </c>
      <c r="AL31" s="257">
        <v>0</v>
      </c>
      <c r="AM31" s="257">
        <v>0</v>
      </c>
      <c r="AN31" s="257">
        <v>0</v>
      </c>
      <c r="AO31" s="257">
        <v>0</v>
      </c>
      <c r="AP31" s="257">
        <v>0</v>
      </c>
      <c r="AQ31" s="257">
        <v>0</v>
      </c>
      <c r="AR31" s="257">
        <v>0</v>
      </c>
      <c r="AS31" s="257">
        <v>0</v>
      </c>
      <c r="AT31" s="257">
        <v>0</v>
      </c>
      <c r="AU31" s="257">
        <v>0</v>
      </c>
      <c r="AV31" s="257">
        <v>0</v>
      </c>
      <c r="AW31" s="257">
        <v>0</v>
      </c>
      <c r="AX31" s="257">
        <v>0</v>
      </c>
      <c r="AY31" s="257">
        <v>0</v>
      </c>
      <c r="AZ31" s="257">
        <v>0</v>
      </c>
      <c r="BA31" s="257">
        <v>0</v>
      </c>
      <c r="BB31" s="257">
        <v>0</v>
      </c>
      <c r="BC31" s="257">
        <v>0</v>
      </c>
      <c r="BD31" s="257">
        <v>0</v>
      </c>
      <c r="BE31" s="257">
        <v>0</v>
      </c>
      <c r="BF31" s="257">
        <v>7.3997491752684867</v>
      </c>
      <c r="BG31" s="257">
        <v>7.7136690505342296</v>
      </c>
      <c r="BH31" s="257">
        <v>8.2713370889591662</v>
      </c>
      <c r="BI31" s="257">
        <v>8.7713525609359699</v>
      </c>
      <c r="BJ31" s="257">
        <v>9.17501299298217</v>
      </c>
      <c r="BK31" s="257">
        <v>13.317982643928678</v>
      </c>
      <c r="BL31" s="257">
        <v>10.731108864636486</v>
      </c>
      <c r="BM31" s="257">
        <v>11.385018762289018</v>
      </c>
      <c r="BN31" s="257">
        <v>14.446981609108954</v>
      </c>
      <c r="BO31" s="257">
        <v>17.14935377597914</v>
      </c>
      <c r="BP31" s="257">
        <v>19.145030689282162</v>
      </c>
      <c r="BQ31" s="257">
        <v>19.090583766981954</v>
      </c>
      <c r="BR31" s="257">
        <v>18.995800816279811</v>
      </c>
      <c r="BS31" s="257">
        <v>17.454242880848579</v>
      </c>
      <c r="BT31" s="257">
        <v>14.382252132518069</v>
      </c>
      <c r="BU31" s="257">
        <v>10.34540725424038</v>
      </c>
      <c r="BV31" s="257">
        <v>8.6095602884280993</v>
      </c>
      <c r="BW31" s="257">
        <v>7.9940907320517116</v>
      </c>
    </row>
    <row r="32" spans="1:75" s="132" customFormat="1" ht="25.5" customHeight="1" x14ac:dyDescent="0.2">
      <c r="B32" s="281" t="s">
        <v>160</v>
      </c>
      <c r="C32" s="280"/>
      <c r="D32" s="143">
        <v>0</v>
      </c>
      <c r="E32" s="143">
        <v>0</v>
      </c>
      <c r="F32" s="143">
        <v>0</v>
      </c>
      <c r="G32" s="143">
        <v>0</v>
      </c>
      <c r="H32" s="143">
        <v>0</v>
      </c>
      <c r="I32" s="143">
        <v>0</v>
      </c>
      <c r="J32" s="143">
        <v>0</v>
      </c>
      <c r="K32" s="143">
        <v>0</v>
      </c>
      <c r="L32" s="143">
        <v>0</v>
      </c>
      <c r="M32" s="143">
        <v>0</v>
      </c>
      <c r="N32" s="143">
        <v>0</v>
      </c>
      <c r="O32" s="143">
        <v>0</v>
      </c>
      <c r="P32" s="143">
        <v>0</v>
      </c>
      <c r="Q32" s="143">
        <v>0</v>
      </c>
      <c r="R32" s="143">
        <v>0</v>
      </c>
      <c r="S32" s="143">
        <v>0</v>
      </c>
      <c r="T32" s="143">
        <v>0</v>
      </c>
      <c r="U32" s="143">
        <v>0</v>
      </c>
      <c r="V32" s="143">
        <v>0</v>
      </c>
      <c r="W32" s="143">
        <v>0</v>
      </c>
      <c r="X32" s="143">
        <v>0</v>
      </c>
      <c r="Y32" s="143">
        <v>0</v>
      </c>
      <c r="Z32" s="143">
        <v>0</v>
      </c>
      <c r="AA32" s="143">
        <v>0</v>
      </c>
      <c r="AB32" s="143">
        <v>0</v>
      </c>
      <c r="AC32" s="143">
        <v>0</v>
      </c>
      <c r="AD32" s="143">
        <v>0</v>
      </c>
      <c r="AE32" s="143">
        <v>0</v>
      </c>
      <c r="AF32" s="143">
        <v>0</v>
      </c>
      <c r="AG32" s="143">
        <v>0</v>
      </c>
      <c r="AH32" s="143">
        <v>0</v>
      </c>
      <c r="AI32" s="143">
        <v>0</v>
      </c>
      <c r="AJ32" s="143">
        <v>0</v>
      </c>
      <c r="AK32" s="143">
        <v>0</v>
      </c>
      <c r="AL32" s="143">
        <v>0</v>
      </c>
      <c r="AM32" s="143">
        <v>0</v>
      </c>
      <c r="AN32" s="143">
        <v>0</v>
      </c>
      <c r="AO32" s="143">
        <v>0</v>
      </c>
      <c r="AP32" s="143">
        <v>0</v>
      </c>
      <c r="AQ32" s="143">
        <v>0</v>
      </c>
      <c r="AR32" s="143">
        <v>0</v>
      </c>
      <c r="AS32" s="143">
        <v>0</v>
      </c>
      <c r="AT32" s="143">
        <v>0</v>
      </c>
      <c r="AU32" s="143">
        <v>0</v>
      </c>
      <c r="AV32" s="143">
        <v>0</v>
      </c>
      <c r="AW32" s="143">
        <v>0</v>
      </c>
      <c r="AX32" s="143">
        <v>0</v>
      </c>
      <c r="AY32" s="143">
        <v>0</v>
      </c>
      <c r="AZ32" s="143">
        <v>0</v>
      </c>
      <c r="BA32" s="143">
        <v>0</v>
      </c>
      <c r="BB32" s="143">
        <v>0</v>
      </c>
      <c r="BC32" s="143">
        <v>0</v>
      </c>
      <c r="BD32" s="143">
        <v>0</v>
      </c>
      <c r="BE32" s="143">
        <v>0</v>
      </c>
      <c r="BF32" s="143">
        <v>0</v>
      </c>
      <c r="BG32" s="143">
        <v>0</v>
      </c>
      <c r="BH32" s="143">
        <v>0</v>
      </c>
      <c r="BI32" s="143">
        <v>0</v>
      </c>
      <c r="BJ32" s="143">
        <v>0</v>
      </c>
      <c r="BK32" s="143">
        <v>0</v>
      </c>
      <c r="BL32" s="143">
        <v>0</v>
      </c>
      <c r="BM32" s="143">
        <v>0</v>
      </c>
      <c r="BN32" s="143">
        <v>0</v>
      </c>
      <c r="BO32" s="143">
        <v>0</v>
      </c>
      <c r="BP32" s="143">
        <v>0</v>
      </c>
      <c r="BQ32" s="143">
        <v>163.48891268089605</v>
      </c>
      <c r="BR32" s="143">
        <v>1627.6035331223804</v>
      </c>
      <c r="BS32" s="143">
        <v>2553.5094437782682</v>
      </c>
      <c r="BT32" s="143">
        <v>4828.5993287800393</v>
      </c>
      <c r="BU32" s="143">
        <v>7693.2089814168121</v>
      </c>
      <c r="BV32" s="143">
        <v>8792.2954910879271</v>
      </c>
      <c r="BW32" s="143">
        <v>9070.6470539277252</v>
      </c>
    </row>
    <row r="33" spans="1:75" s="132" customFormat="1" x14ac:dyDescent="0.2">
      <c r="B33" s="279" t="s">
        <v>234</v>
      </c>
      <c r="C33" s="280"/>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257"/>
      <c r="BQ33" s="257">
        <v>157.9253840477929</v>
      </c>
      <c r="BR33" s="257">
        <v>1528.9762952241304</v>
      </c>
      <c r="BS33" s="257">
        <v>2386.5947054449944</v>
      </c>
      <c r="BT33" s="257">
        <v>4394.2242333376662</v>
      </c>
      <c r="BU33" s="257">
        <v>6826.3956068121197</v>
      </c>
      <c r="BV33" s="257">
        <v>7694.1479341364602</v>
      </c>
      <c r="BW33" s="257">
        <v>7896.2717244555442</v>
      </c>
    </row>
    <row r="34" spans="1:75" s="132" customFormat="1" x14ac:dyDescent="0.2">
      <c r="B34" s="279" t="s">
        <v>235</v>
      </c>
      <c r="C34" s="280"/>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v>5.5635286331031333</v>
      </c>
      <c r="BR34" s="257">
        <v>98.627237898250002</v>
      </c>
      <c r="BS34" s="257">
        <v>166.91473833327393</v>
      </c>
      <c r="BT34" s="257">
        <v>434.37509544237321</v>
      </c>
      <c r="BU34" s="257">
        <v>866.81337460469183</v>
      </c>
      <c r="BV34" s="257">
        <v>1098.1475569514666</v>
      </c>
      <c r="BW34" s="257">
        <v>1174.375329472181</v>
      </c>
    </row>
    <row r="35" spans="1:75" s="132" customFormat="1" ht="26.25" customHeight="1" x14ac:dyDescent="0.2">
      <c r="B35" s="144" t="s">
        <v>450</v>
      </c>
      <c r="C35" s="280"/>
      <c r="D35" s="257" t="s">
        <v>123</v>
      </c>
      <c r="E35" s="257" t="s">
        <v>123</v>
      </c>
      <c r="F35" s="257" t="s">
        <v>123</v>
      </c>
      <c r="G35" s="257" t="s">
        <v>123</v>
      </c>
      <c r="H35" s="257" t="s">
        <v>123</v>
      </c>
      <c r="I35" s="257" t="s">
        <v>123</v>
      </c>
      <c r="J35" s="257" t="s">
        <v>123</v>
      </c>
      <c r="K35" s="257" t="s">
        <v>123</v>
      </c>
      <c r="L35" s="257" t="s">
        <v>123</v>
      </c>
      <c r="M35" s="257" t="s">
        <v>123</v>
      </c>
      <c r="N35" s="257" t="s">
        <v>123</v>
      </c>
      <c r="O35" s="257" t="s">
        <v>123</v>
      </c>
      <c r="P35" s="257" t="s">
        <v>123</v>
      </c>
      <c r="Q35" s="257" t="s">
        <v>123</v>
      </c>
      <c r="R35" s="257" t="s">
        <v>123</v>
      </c>
      <c r="S35" s="257" t="s">
        <v>123</v>
      </c>
      <c r="T35" s="257" t="s">
        <v>123</v>
      </c>
      <c r="U35" s="257" t="s">
        <v>123</v>
      </c>
      <c r="V35" s="257" t="s">
        <v>123</v>
      </c>
      <c r="W35" s="257" t="s">
        <v>123</v>
      </c>
      <c r="X35" s="257" t="s">
        <v>123</v>
      </c>
      <c r="Y35" s="257" t="s">
        <v>123</v>
      </c>
      <c r="Z35" s="257" t="s">
        <v>123</v>
      </c>
      <c r="AA35" s="257" t="s">
        <v>123</v>
      </c>
      <c r="AB35" s="257" t="s">
        <v>123</v>
      </c>
      <c r="AC35" s="257" t="s">
        <v>123</v>
      </c>
      <c r="AD35" s="257" t="s">
        <v>123</v>
      </c>
      <c r="AE35" s="257" t="s">
        <v>123</v>
      </c>
      <c r="AF35" s="257" t="s">
        <v>123</v>
      </c>
      <c r="AG35" s="257" t="s">
        <v>123</v>
      </c>
      <c r="AH35" s="257" t="s">
        <v>123</v>
      </c>
      <c r="AI35" s="257" t="s">
        <v>123</v>
      </c>
      <c r="AJ35" s="257" t="s">
        <v>123</v>
      </c>
      <c r="AK35" s="257" t="s">
        <v>123</v>
      </c>
      <c r="AL35" s="257" t="s">
        <v>123</v>
      </c>
      <c r="AM35" s="257" t="s">
        <v>123</v>
      </c>
      <c r="AN35" s="257" t="s">
        <v>123</v>
      </c>
      <c r="AO35" s="257" t="s">
        <v>123</v>
      </c>
      <c r="AP35" s="257" t="s">
        <v>123</v>
      </c>
      <c r="AQ35" s="257" t="s">
        <v>123</v>
      </c>
      <c r="AR35" s="257" t="s">
        <v>123</v>
      </c>
      <c r="AS35" s="257" t="s">
        <v>123</v>
      </c>
      <c r="AT35" s="257" t="s">
        <v>123</v>
      </c>
      <c r="AU35" s="257" t="s">
        <v>123</v>
      </c>
      <c r="AV35" s="257" t="s">
        <v>123</v>
      </c>
      <c r="AW35" s="257" t="s">
        <v>123</v>
      </c>
      <c r="AX35" s="257" t="s">
        <v>123</v>
      </c>
      <c r="AY35" s="257" t="s">
        <v>123</v>
      </c>
      <c r="AZ35" s="257" t="s">
        <v>123</v>
      </c>
      <c r="BA35" s="257" t="s">
        <v>123</v>
      </c>
      <c r="BB35" s="257" t="s">
        <v>123</v>
      </c>
      <c r="BC35" s="257" t="s">
        <v>123</v>
      </c>
      <c r="BD35" s="257" t="s">
        <v>123</v>
      </c>
      <c r="BE35" s="257" t="s">
        <v>123</v>
      </c>
      <c r="BF35" s="257" t="s">
        <v>123</v>
      </c>
      <c r="BG35" s="257" t="s">
        <v>123</v>
      </c>
      <c r="BH35" s="257" t="s">
        <v>123</v>
      </c>
      <c r="BI35" s="257" t="s">
        <v>123</v>
      </c>
      <c r="BJ35" s="257" t="s">
        <v>123</v>
      </c>
      <c r="BK35" s="257" t="s">
        <v>123</v>
      </c>
      <c r="BL35" s="257" t="s">
        <v>123</v>
      </c>
      <c r="BM35" s="257" t="s">
        <v>123</v>
      </c>
      <c r="BN35" s="257" t="s">
        <v>123</v>
      </c>
      <c r="BO35" s="257" t="s">
        <v>123</v>
      </c>
      <c r="BP35" s="257" t="s">
        <v>123</v>
      </c>
      <c r="BQ35" s="257">
        <v>0.15551587094752609</v>
      </c>
      <c r="BR35" s="257">
        <v>1.6118185504993499</v>
      </c>
      <c r="BS35" s="257">
        <v>2.5466582040216639</v>
      </c>
      <c r="BT35" s="257">
        <v>4.9902745756530287</v>
      </c>
      <c r="BU35" s="257">
        <v>8.2077804929736029</v>
      </c>
      <c r="BV35" s="257">
        <v>9.5384704457702814</v>
      </c>
      <c r="BW35" s="257">
        <v>9.9014203368878366</v>
      </c>
    </row>
    <row r="36" spans="1:75" s="47" customFormat="1" ht="26.25" customHeight="1" x14ac:dyDescent="0.2">
      <c r="B36" s="282" t="s">
        <v>122</v>
      </c>
      <c r="C36" s="28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v>4.8569143262000001</v>
      </c>
      <c r="BR36" s="143">
        <v>6.1215977386492195</v>
      </c>
      <c r="BS36" s="143">
        <v>7.0825801400984805</v>
      </c>
      <c r="BT36" s="143">
        <v>8.1148344230495812</v>
      </c>
      <c r="BU36" s="143">
        <v>9.1714923714875543</v>
      </c>
      <c r="BV36" s="143">
        <v>10.202080056622084</v>
      </c>
      <c r="BW36" s="143">
        <v>11.216616685518209</v>
      </c>
    </row>
    <row r="37" spans="1:75" s="47" customFormat="1" ht="26.1" customHeight="1" x14ac:dyDescent="0.2">
      <c r="B37" s="281" t="s">
        <v>124</v>
      </c>
      <c r="C37" s="283"/>
      <c r="D37" s="143">
        <v>0</v>
      </c>
      <c r="E37" s="143">
        <v>0</v>
      </c>
      <c r="F37" s="143">
        <v>0</v>
      </c>
      <c r="G37" s="143">
        <v>0</v>
      </c>
      <c r="H37" s="143">
        <v>0</v>
      </c>
      <c r="I37" s="143">
        <v>0</v>
      </c>
      <c r="J37" s="143">
        <v>0</v>
      </c>
      <c r="K37" s="143">
        <v>0</v>
      </c>
      <c r="L37" s="143">
        <v>0</v>
      </c>
      <c r="M37" s="143">
        <v>0</v>
      </c>
      <c r="N37" s="143">
        <v>0</v>
      </c>
      <c r="O37" s="143">
        <v>0</v>
      </c>
      <c r="P37" s="143">
        <v>0</v>
      </c>
      <c r="Q37" s="143">
        <v>0</v>
      </c>
      <c r="R37" s="143">
        <v>0</v>
      </c>
      <c r="S37" s="143">
        <v>0</v>
      </c>
      <c r="T37" s="143">
        <v>0</v>
      </c>
      <c r="U37" s="143">
        <v>0</v>
      </c>
      <c r="V37" s="143">
        <v>0</v>
      </c>
      <c r="W37" s="143">
        <v>0</v>
      </c>
      <c r="X37" s="143">
        <v>0</v>
      </c>
      <c r="Y37" s="143">
        <v>0</v>
      </c>
      <c r="Z37" s="143">
        <v>0</v>
      </c>
      <c r="AA37" s="143">
        <v>68.810810810810807</v>
      </c>
      <c r="AB37" s="143">
        <v>246.19026779201835</v>
      </c>
      <c r="AC37" s="143">
        <v>350.93579747810185</v>
      </c>
      <c r="AD37" s="143">
        <v>512.65053242981605</v>
      </c>
      <c r="AE37" s="143">
        <v>633.89731940027264</v>
      </c>
      <c r="AF37" s="143">
        <v>742.29785284855416</v>
      </c>
      <c r="AG37" s="143">
        <v>855.63872788669914</v>
      </c>
      <c r="AH37" s="143">
        <v>777.93479743554769</v>
      </c>
      <c r="AI37" s="143">
        <v>797.7645270665264</v>
      </c>
      <c r="AJ37" s="143">
        <v>869.02753618431848</v>
      </c>
      <c r="AK37" s="143">
        <v>1005.2705572672072</v>
      </c>
      <c r="AL37" s="143">
        <v>1150.0411914702834</v>
      </c>
      <c r="AM37" s="143">
        <v>1352.0759575152881</v>
      </c>
      <c r="AN37" s="143">
        <v>1487.3938840712003</v>
      </c>
      <c r="AO37" s="143">
        <v>1670.0669344042838</v>
      </c>
      <c r="AP37" s="143">
        <v>1824.5103721079988</v>
      </c>
      <c r="AQ37" s="143">
        <v>1991.6248262034999</v>
      </c>
      <c r="AR37" s="143">
        <v>2088.6420716154353</v>
      </c>
      <c r="AS37" s="143">
        <v>2237.1374064733877</v>
      </c>
      <c r="AT37" s="143">
        <v>2464.821921857761</v>
      </c>
      <c r="AU37" s="143">
        <v>2874.372173625356</v>
      </c>
      <c r="AV37" s="143">
        <v>2552.0767879208274</v>
      </c>
      <c r="AW37" s="143">
        <v>2878.9795352059455</v>
      </c>
      <c r="AX37" s="143">
        <v>3110.3361946999048</v>
      </c>
      <c r="AY37" s="143">
        <v>3378.6962936978348</v>
      </c>
      <c r="AZ37" s="143">
        <v>3535.0502367413251</v>
      </c>
      <c r="BA37" s="143">
        <v>3659.5370779470663</v>
      </c>
      <c r="BB37" s="143">
        <v>3829.1265625657647</v>
      </c>
      <c r="BC37" s="143">
        <v>3991.5906603721191</v>
      </c>
      <c r="BD37" s="143">
        <v>4084.8809979097105</v>
      </c>
      <c r="BE37" s="143">
        <v>4254.455508448933</v>
      </c>
      <c r="BF37" s="143">
        <v>4312.8379451120645</v>
      </c>
      <c r="BG37" s="143">
        <v>4495.102486057428</v>
      </c>
      <c r="BH37" s="143">
        <v>4630.6317239330629</v>
      </c>
      <c r="BI37" s="143">
        <v>4812.0321269221686</v>
      </c>
      <c r="BJ37" s="143">
        <v>4953.9916170409288</v>
      </c>
      <c r="BK37" s="143">
        <v>5155.3746218773176</v>
      </c>
      <c r="BL37" s="143">
        <v>5357.6936823600718</v>
      </c>
      <c r="BM37" s="143">
        <v>5632.3814616930695</v>
      </c>
      <c r="BN37" s="143">
        <v>5611.1146341050116</v>
      </c>
      <c r="BO37" s="143">
        <v>5630.2248155320858</v>
      </c>
      <c r="BP37" s="143">
        <v>5679.1693799981358</v>
      </c>
      <c r="BQ37" s="143">
        <v>5458.7005596763947</v>
      </c>
      <c r="BR37" s="143">
        <v>5422.5817932125965</v>
      </c>
      <c r="BS37" s="143">
        <v>5386.1019809386089</v>
      </c>
      <c r="BT37" s="143">
        <v>5363.4648354690426</v>
      </c>
      <c r="BU37" s="143">
        <v>5407.1957100741502</v>
      </c>
      <c r="BV37" s="143">
        <v>5460.6755729842416</v>
      </c>
      <c r="BW37" s="143">
        <v>5524.2073963411503</v>
      </c>
    </row>
    <row r="38" spans="1:75" s="132" customFormat="1" x14ac:dyDescent="0.2">
      <c r="B38" s="279" t="s">
        <v>233</v>
      </c>
      <c r="C38" s="280"/>
      <c r="D38" s="257">
        <v>0</v>
      </c>
      <c r="E38" s="257">
        <v>0</v>
      </c>
      <c r="F38" s="257">
        <v>0</v>
      </c>
      <c r="G38" s="257">
        <v>0</v>
      </c>
      <c r="H38" s="257">
        <v>0</v>
      </c>
      <c r="I38" s="257">
        <v>0</v>
      </c>
      <c r="J38" s="257">
        <v>0</v>
      </c>
      <c r="K38" s="257">
        <v>0</v>
      </c>
      <c r="L38" s="257">
        <v>0</v>
      </c>
      <c r="M38" s="257">
        <v>0</v>
      </c>
      <c r="N38" s="257">
        <v>0</v>
      </c>
      <c r="O38" s="257">
        <v>0</v>
      </c>
      <c r="P38" s="257">
        <v>0</v>
      </c>
      <c r="Q38" s="257">
        <v>0</v>
      </c>
      <c r="R38" s="257">
        <v>0</v>
      </c>
      <c r="S38" s="257">
        <v>0</v>
      </c>
      <c r="T38" s="257">
        <v>0</v>
      </c>
      <c r="U38" s="257">
        <v>0</v>
      </c>
      <c r="V38" s="257">
        <v>0</v>
      </c>
      <c r="W38" s="257">
        <v>0</v>
      </c>
      <c r="X38" s="257">
        <v>0</v>
      </c>
      <c r="Y38" s="257">
        <v>0</v>
      </c>
      <c r="Z38" s="257">
        <v>0</v>
      </c>
      <c r="AA38" s="257">
        <v>0</v>
      </c>
      <c r="AB38" s="257">
        <v>0</v>
      </c>
      <c r="AC38" s="257">
        <v>74.939415086469666</v>
      </c>
      <c r="AD38" s="257">
        <v>107.29844732962215</v>
      </c>
      <c r="AE38" s="257">
        <v>127.02720716971574</v>
      </c>
      <c r="AF38" s="257">
        <v>141.56728075531785</v>
      </c>
      <c r="AG38" s="257">
        <v>158.2414279398368</v>
      </c>
      <c r="AH38" s="257">
        <v>134.79809736079955</v>
      </c>
      <c r="AI38" s="257">
        <v>133.15758760436839</v>
      </c>
      <c r="AJ38" s="257">
        <v>134.92991821816946</v>
      </c>
      <c r="AK38" s="257">
        <v>142.42010726964315</v>
      </c>
      <c r="AL38" s="257">
        <v>155.01354365582404</v>
      </c>
      <c r="AM38" s="257">
        <v>163.54683947089603</v>
      </c>
      <c r="AN38" s="257">
        <v>168.11164636084112</v>
      </c>
      <c r="AO38" s="257">
        <v>180.68615169762018</v>
      </c>
      <c r="AP38" s="257">
        <v>188.42322031005071</v>
      </c>
      <c r="AQ38" s="257">
        <v>199.77693942350032</v>
      </c>
      <c r="AR38" s="257">
        <v>202.62069670862712</v>
      </c>
      <c r="AS38" s="257">
        <v>205.02169016701956</v>
      </c>
      <c r="AT38" s="257">
        <v>222.69780517258914</v>
      </c>
      <c r="AU38" s="257">
        <v>256.93109936947155</v>
      </c>
      <c r="AV38" s="257">
        <v>0</v>
      </c>
      <c r="AW38" s="257">
        <v>0</v>
      </c>
      <c r="AX38" s="257">
        <v>0</v>
      </c>
      <c r="AY38" s="257">
        <v>0</v>
      </c>
      <c r="AZ38" s="257">
        <v>0</v>
      </c>
      <c r="BA38" s="257">
        <v>0</v>
      </c>
      <c r="BB38" s="257">
        <v>0</v>
      </c>
      <c r="BC38" s="257">
        <v>0</v>
      </c>
      <c r="BD38" s="257">
        <v>0</v>
      </c>
      <c r="BE38" s="257">
        <v>0</v>
      </c>
      <c r="BF38" s="257">
        <v>0</v>
      </c>
      <c r="BG38" s="257">
        <v>0</v>
      </c>
      <c r="BH38" s="257">
        <v>0</v>
      </c>
      <c r="BI38" s="257">
        <v>0</v>
      </c>
      <c r="BJ38" s="257">
        <v>0</v>
      </c>
      <c r="BK38" s="257">
        <v>0</v>
      </c>
      <c r="BL38" s="257">
        <v>0</v>
      </c>
      <c r="BM38" s="257">
        <v>0</v>
      </c>
      <c r="BN38" s="257">
        <v>0</v>
      </c>
      <c r="BO38" s="257">
        <v>0</v>
      </c>
      <c r="BP38" s="257">
        <v>0</v>
      </c>
      <c r="BQ38" s="257">
        <v>0</v>
      </c>
      <c r="BR38" s="257">
        <v>0</v>
      </c>
      <c r="BS38" s="257">
        <v>0</v>
      </c>
      <c r="BT38" s="257">
        <v>0</v>
      </c>
      <c r="BU38" s="257">
        <v>0</v>
      </c>
      <c r="BV38" s="257">
        <v>0</v>
      </c>
      <c r="BW38" s="257">
        <v>0</v>
      </c>
    </row>
    <row r="39" spans="1:75" s="132" customFormat="1" x14ac:dyDescent="0.2">
      <c r="B39" s="279" t="s">
        <v>234</v>
      </c>
      <c r="C39" s="280"/>
      <c r="D39" s="257">
        <v>0</v>
      </c>
      <c r="E39" s="257">
        <v>0</v>
      </c>
      <c r="F39" s="257">
        <v>0</v>
      </c>
      <c r="G39" s="257">
        <v>0</v>
      </c>
      <c r="H39" s="257">
        <v>0</v>
      </c>
      <c r="I39" s="257">
        <v>0</v>
      </c>
      <c r="J39" s="257">
        <v>0</v>
      </c>
      <c r="K39" s="257">
        <v>0</v>
      </c>
      <c r="L39" s="257">
        <v>0</v>
      </c>
      <c r="M39" s="257">
        <v>0</v>
      </c>
      <c r="N39" s="257">
        <v>0</v>
      </c>
      <c r="O39" s="257">
        <v>0</v>
      </c>
      <c r="P39" s="257">
        <v>0</v>
      </c>
      <c r="Q39" s="257">
        <v>0</v>
      </c>
      <c r="R39" s="257">
        <v>0</v>
      </c>
      <c r="S39" s="257">
        <v>0</v>
      </c>
      <c r="T39" s="257">
        <v>0</v>
      </c>
      <c r="U39" s="257">
        <v>0</v>
      </c>
      <c r="V39" s="257">
        <v>0</v>
      </c>
      <c r="W39" s="257">
        <v>0</v>
      </c>
      <c r="X39" s="257">
        <v>0</v>
      </c>
      <c r="Y39" s="257">
        <v>0</v>
      </c>
      <c r="Z39" s="257">
        <v>0</v>
      </c>
      <c r="AA39" s="257">
        <v>0</v>
      </c>
      <c r="AB39" s="257">
        <v>0</v>
      </c>
      <c r="AC39" s="257">
        <v>97.78679773478359</v>
      </c>
      <c r="AD39" s="257">
        <v>149.04837557987747</v>
      </c>
      <c r="AE39" s="257">
        <v>181.15097840737806</v>
      </c>
      <c r="AF39" s="257">
        <v>215.60722004200227</v>
      </c>
      <c r="AG39" s="257">
        <v>241.40003710155619</v>
      </c>
      <c r="AH39" s="257">
        <v>218.07336639702686</v>
      </c>
      <c r="AI39" s="257">
        <v>225.57072489963957</v>
      </c>
      <c r="AJ39" s="257">
        <v>234.4190574946966</v>
      </c>
      <c r="AK39" s="257">
        <v>274.15305789118355</v>
      </c>
      <c r="AL39" s="257">
        <v>306.96357854374645</v>
      </c>
      <c r="AM39" s="257">
        <v>358.15311269081559</v>
      </c>
      <c r="AN39" s="257">
        <v>384.34912153939172</v>
      </c>
      <c r="AO39" s="257">
        <v>418.31500999978874</v>
      </c>
      <c r="AP39" s="257">
        <v>455.20121777325693</v>
      </c>
      <c r="AQ39" s="257">
        <v>484.74654157328229</v>
      </c>
      <c r="AR39" s="257">
        <v>491.84725916681066</v>
      </c>
      <c r="AS39" s="257">
        <v>516.63924969879952</v>
      </c>
      <c r="AT39" s="257">
        <v>555.27868941561098</v>
      </c>
      <c r="AU39" s="257">
        <v>615.16720503646343</v>
      </c>
      <c r="AV39" s="257">
        <v>0</v>
      </c>
      <c r="AW39" s="257">
        <v>0</v>
      </c>
      <c r="AX39" s="257">
        <v>0</v>
      </c>
      <c r="AY39" s="257">
        <v>0</v>
      </c>
      <c r="AZ39" s="257">
        <v>0</v>
      </c>
      <c r="BA39" s="257">
        <v>0</v>
      </c>
      <c r="BB39" s="257">
        <v>0</v>
      </c>
      <c r="BC39" s="257">
        <v>0</v>
      </c>
      <c r="BD39" s="257">
        <v>0</v>
      </c>
      <c r="BE39" s="257">
        <v>0</v>
      </c>
      <c r="BF39" s="257">
        <v>0</v>
      </c>
      <c r="BG39" s="257">
        <v>0</v>
      </c>
      <c r="BH39" s="257">
        <v>0</v>
      </c>
      <c r="BI39" s="257">
        <v>0</v>
      </c>
      <c r="BJ39" s="257">
        <v>0</v>
      </c>
      <c r="BK39" s="257">
        <v>0</v>
      </c>
      <c r="BL39" s="257">
        <v>0</v>
      </c>
      <c r="BM39" s="257">
        <v>0</v>
      </c>
      <c r="BN39" s="257">
        <v>0</v>
      </c>
      <c r="BO39" s="257">
        <v>0</v>
      </c>
      <c r="BP39" s="257">
        <v>0</v>
      </c>
      <c r="BQ39" s="257">
        <v>0</v>
      </c>
      <c r="BR39" s="257">
        <v>0</v>
      </c>
      <c r="BS39" s="257">
        <v>0</v>
      </c>
      <c r="BT39" s="257">
        <v>0</v>
      </c>
      <c r="BU39" s="257">
        <v>0</v>
      </c>
      <c r="BV39" s="257">
        <v>0</v>
      </c>
      <c r="BW39" s="257">
        <v>0</v>
      </c>
    </row>
    <row r="40" spans="1:75" s="132" customFormat="1" x14ac:dyDescent="0.2">
      <c r="B40" s="279" t="s">
        <v>235</v>
      </c>
      <c r="C40" s="280"/>
      <c r="D40" s="257">
        <v>0</v>
      </c>
      <c r="E40" s="257">
        <v>0</v>
      </c>
      <c r="F40" s="257">
        <v>0</v>
      </c>
      <c r="G40" s="257">
        <v>0</v>
      </c>
      <c r="H40" s="257">
        <v>0</v>
      </c>
      <c r="I40" s="257">
        <v>0</v>
      </c>
      <c r="J40" s="257">
        <v>0</v>
      </c>
      <c r="K40" s="257">
        <v>0</v>
      </c>
      <c r="L40" s="257">
        <v>0</v>
      </c>
      <c r="M40" s="257">
        <v>0</v>
      </c>
      <c r="N40" s="257">
        <v>0</v>
      </c>
      <c r="O40" s="257">
        <v>0</v>
      </c>
      <c r="P40" s="257">
        <v>0</v>
      </c>
      <c r="Q40" s="257">
        <v>0</v>
      </c>
      <c r="R40" s="257">
        <v>0</v>
      </c>
      <c r="S40" s="257">
        <v>0</v>
      </c>
      <c r="T40" s="257">
        <v>0</v>
      </c>
      <c r="U40" s="257">
        <v>0</v>
      </c>
      <c r="V40" s="257">
        <v>0</v>
      </c>
      <c r="W40" s="257">
        <v>0</v>
      </c>
      <c r="X40" s="257">
        <v>0</v>
      </c>
      <c r="Y40" s="257">
        <v>0</v>
      </c>
      <c r="Z40" s="257">
        <v>0</v>
      </c>
      <c r="AA40" s="257">
        <v>0</v>
      </c>
      <c r="AB40" s="257">
        <v>0</v>
      </c>
      <c r="AC40" s="257">
        <v>178.20958465684862</v>
      </c>
      <c r="AD40" s="257">
        <v>256.30370952031643</v>
      </c>
      <c r="AE40" s="257">
        <v>325.71913382317882</v>
      </c>
      <c r="AF40" s="257">
        <v>385.12335205123418</v>
      </c>
      <c r="AG40" s="257">
        <v>455.99726284530624</v>
      </c>
      <c r="AH40" s="257">
        <v>425.06333367772129</v>
      </c>
      <c r="AI40" s="257">
        <v>439.03621456251841</v>
      </c>
      <c r="AJ40" s="257">
        <v>499.67856047145233</v>
      </c>
      <c r="AK40" s="257">
        <v>588.69739210638056</v>
      </c>
      <c r="AL40" s="257">
        <v>688.06406927071293</v>
      </c>
      <c r="AM40" s="257">
        <v>830.37600535357649</v>
      </c>
      <c r="AN40" s="257">
        <v>934.93311617096754</v>
      </c>
      <c r="AO40" s="257">
        <v>1071.0657727068749</v>
      </c>
      <c r="AP40" s="257">
        <v>1180.8859340246911</v>
      </c>
      <c r="AQ40" s="257">
        <v>1307.1013452067173</v>
      </c>
      <c r="AR40" s="257">
        <v>1394.1741157399974</v>
      </c>
      <c r="AS40" s="257">
        <v>1515.4764666075689</v>
      </c>
      <c r="AT40" s="257">
        <v>1686.8454272695606</v>
      </c>
      <c r="AU40" s="257">
        <v>2002.2738692194209</v>
      </c>
      <c r="AV40" s="257">
        <v>2552.0767879208274</v>
      </c>
      <c r="AW40" s="257">
        <v>2878.9795352059455</v>
      </c>
      <c r="AX40" s="257">
        <v>3110.3361946999048</v>
      </c>
      <c r="AY40" s="257">
        <v>3378.6962936978348</v>
      </c>
      <c r="AZ40" s="257">
        <v>3535.0502367413251</v>
      </c>
      <c r="BA40" s="257">
        <v>3659.5370779470663</v>
      </c>
      <c r="BB40" s="257">
        <v>3829.1265625657647</v>
      </c>
      <c r="BC40" s="257">
        <v>3991.5906603721191</v>
      </c>
      <c r="BD40" s="257">
        <v>4084.8809979097105</v>
      </c>
      <c r="BE40" s="257">
        <v>4254.455508448933</v>
      </c>
      <c r="BF40" s="257">
        <v>4312.8379451120645</v>
      </c>
      <c r="BG40" s="257">
        <v>4495.102486057428</v>
      </c>
      <c r="BH40" s="257">
        <v>4630.6317239330629</v>
      </c>
      <c r="BI40" s="257">
        <v>4812.0321269221686</v>
      </c>
      <c r="BJ40" s="257">
        <v>4953.9916170409288</v>
      </c>
      <c r="BK40" s="257">
        <v>5155.3746218773176</v>
      </c>
      <c r="BL40" s="257">
        <v>5357.6936823600718</v>
      </c>
      <c r="BM40" s="257">
        <v>5632.3814616930695</v>
      </c>
      <c r="BN40" s="257">
        <v>5611.1146341050116</v>
      </c>
      <c r="BO40" s="257">
        <v>5630.2248155320858</v>
      </c>
      <c r="BP40" s="257">
        <v>5679.1693799981358</v>
      </c>
      <c r="BQ40" s="257">
        <v>5458.7005596763947</v>
      </c>
      <c r="BR40" s="257">
        <v>5422.5817932125965</v>
      </c>
      <c r="BS40" s="257">
        <v>5386.1019809386089</v>
      </c>
      <c r="BT40" s="257">
        <v>5363.4648354690426</v>
      </c>
      <c r="BU40" s="257">
        <v>5407.1957100741502</v>
      </c>
      <c r="BV40" s="257">
        <v>5460.6755729842416</v>
      </c>
      <c r="BW40" s="257">
        <v>5524.2073963411503</v>
      </c>
    </row>
    <row r="41" spans="1:75" s="132" customFormat="1" ht="25.5" customHeight="1" x14ac:dyDescent="0.2">
      <c r="B41" s="280" t="s">
        <v>450</v>
      </c>
      <c r="C41" s="280"/>
      <c r="D41" s="257">
        <v>0</v>
      </c>
      <c r="E41" s="257">
        <v>0</v>
      </c>
      <c r="F41" s="257">
        <v>0</v>
      </c>
      <c r="G41" s="257">
        <v>0</v>
      </c>
      <c r="H41" s="257">
        <v>0</v>
      </c>
      <c r="I41" s="257">
        <v>0</v>
      </c>
      <c r="J41" s="257">
        <v>0</v>
      </c>
      <c r="K41" s="257">
        <v>0</v>
      </c>
      <c r="L41" s="257">
        <v>0</v>
      </c>
      <c r="M41" s="257">
        <v>0</v>
      </c>
      <c r="N41" s="257">
        <v>0</v>
      </c>
      <c r="O41" s="257">
        <v>0</v>
      </c>
      <c r="P41" s="257">
        <v>0</v>
      </c>
      <c r="Q41" s="257">
        <v>0</v>
      </c>
      <c r="R41" s="257">
        <v>0</v>
      </c>
      <c r="S41" s="257">
        <v>0</v>
      </c>
      <c r="T41" s="257">
        <v>0</v>
      </c>
      <c r="U41" s="257">
        <v>0</v>
      </c>
      <c r="V41" s="257">
        <v>0</v>
      </c>
      <c r="W41" s="257">
        <v>0</v>
      </c>
      <c r="X41" s="257">
        <v>0</v>
      </c>
      <c r="Y41" s="257">
        <v>0</v>
      </c>
      <c r="Z41" s="257">
        <v>0</v>
      </c>
      <c r="AA41" s="257">
        <v>0</v>
      </c>
      <c r="AB41" s="257">
        <v>0</v>
      </c>
      <c r="AC41" s="257">
        <v>0</v>
      </c>
      <c r="AD41" s="257">
        <v>0</v>
      </c>
      <c r="AE41" s="257">
        <v>0</v>
      </c>
      <c r="AF41" s="257">
        <v>0</v>
      </c>
      <c r="AG41" s="257">
        <v>0</v>
      </c>
      <c r="AH41" s="257">
        <v>0</v>
      </c>
      <c r="AI41" s="257">
        <v>0</v>
      </c>
      <c r="AJ41" s="257">
        <v>0</v>
      </c>
      <c r="AK41" s="257">
        <v>0</v>
      </c>
      <c r="AL41" s="257">
        <v>0</v>
      </c>
      <c r="AM41" s="257">
        <v>0</v>
      </c>
      <c r="AN41" s="257">
        <v>0</v>
      </c>
      <c r="AO41" s="257">
        <v>0</v>
      </c>
      <c r="AP41" s="257">
        <v>0</v>
      </c>
      <c r="AQ41" s="257">
        <v>0</v>
      </c>
      <c r="AR41" s="257">
        <v>0</v>
      </c>
      <c r="AS41" s="257">
        <v>0</v>
      </c>
      <c r="AT41" s="257">
        <v>0</v>
      </c>
      <c r="AU41" s="257">
        <v>0</v>
      </c>
      <c r="AV41" s="257">
        <v>0</v>
      </c>
      <c r="AW41" s="257">
        <v>0</v>
      </c>
      <c r="AX41" s="257">
        <v>0</v>
      </c>
      <c r="AY41" s="257">
        <v>0</v>
      </c>
      <c r="AZ41" s="257">
        <v>0</v>
      </c>
      <c r="BA41" s="257">
        <v>0</v>
      </c>
      <c r="BB41" s="257">
        <v>0</v>
      </c>
      <c r="BC41" s="257">
        <v>0</v>
      </c>
      <c r="BD41" s="257">
        <v>0</v>
      </c>
      <c r="BE41" s="257">
        <v>0</v>
      </c>
      <c r="BF41" s="257">
        <v>0</v>
      </c>
      <c r="BG41" s="257">
        <v>1.044775490277488</v>
      </c>
      <c r="BH41" s="257">
        <v>1.099715014241371</v>
      </c>
      <c r="BI41" s="257">
        <v>1.0605934104404267</v>
      </c>
      <c r="BJ41" s="257">
        <v>0.91945768454063515</v>
      </c>
      <c r="BK41" s="257">
        <v>1.1166845363911468</v>
      </c>
      <c r="BL41" s="257">
        <v>1.6319471444502818</v>
      </c>
      <c r="BM41" s="257">
        <v>2.5935868517392566</v>
      </c>
      <c r="BN41" s="257">
        <v>3.214457378127213</v>
      </c>
      <c r="BO41" s="257">
        <v>3.8078806661049294</v>
      </c>
      <c r="BP41" s="257">
        <v>4.7737176798425578</v>
      </c>
      <c r="BQ41" s="257">
        <v>5.8757014727661865</v>
      </c>
      <c r="BR41" s="257">
        <v>7.7824313632286142</v>
      </c>
      <c r="BS41" s="257">
        <v>7.7300759270190333</v>
      </c>
      <c r="BT41" s="257">
        <v>7.697587338078459</v>
      </c>
      <c r="BU41" s="257">
        <v>7.7603494213529238</v>
      </c>
      <c r="BV41" s="257">
        <v>7.8371031483199589</v>
      </c>
      <c r="BW41" s="257">
        <v>7.9282833413554581</v>
      </c>
    </row>
    <row r="42" spans="1:75" s="47" customFormat="1" ht="26.1" customHeight="1" x14ac:dyDescent="0.2">
      <c r="B42" s="281" t="s">
        <v>154</v>
      </c>
      <c r="C42" s="283"/>
      <c r="D42" s="257">
        <v>0</v>
      </c>
      <c r="E42" s="257">
        <v>0</v>
      </c>
      <c r="F42" s="257">
        <v>0</v>
      </c>
      <c r="G42" s="257">
        <v>0</v>
      </c>
      <c r="H42" s="257">
        <v>0</v>
      </c>
      <c r="I42" s="257">
        <v>0</v>
      </c>
      <c r="J42" s="257">
        <v>0</v>
      </c>
      <c r="K42" s="257">
        <v>0</v>
      </c>
      <c r="L42" s="257">
        <v>0</v>
      </c>
      <c r="M42" s="257">
        <v>0</v>
      </c>
      <c r="N42" s="257">
        <v>0</v>
      </c>
      <c r="O42" s="257">
        <v>0</v>
      </c>
      <c r="P42" s="257">
        <v>0</v>
      </c>
      <c r="Q42" s="257">
        <v>0</v>
      </c>
      <c r="R42" s="257">
        <v>0</v>
      </c>
      <c r="S42" s="257">
        <v>0</v>
      </c>
      <c r="T42" s="257">
        <v>0</v>
      </c>
      <c r="U42" s="257">
        <v>0</v>
      </c>
      <c r="V42" s="257">
        <v>0</v>
      </c>
      <c r="W42" s="257">
        <v>0</v>
      </c>
      <c r="X42" s="257">
        <v>0</v>
      </c>
      <c r="Y42" s="257">
        <v>0</v>
      </c>
      <c r="Z42" s="257">
        <v>0</v>
      </c>
      <c r="AA42" s="257">
        <v>0</v>
      </c>
      <c r="AB42" s="257">
        <v>0</v>
      </c>
      <c r="AC42" s="257">
        <v>0</v>
      </c>
      <c r="AD42" s="257">
        <v>0</v>
      </c>
      <c r="AE42" s="257">
        <v>1.3219964950996301</v>
      </c>
      <c r="AF42" s="257">
        <v>47.814944174062404</v>
      </c>
      <c r="AG42" s="257">
        <v>101.62955496194749</v>
      </c>
      <c r="AH42" s="257">
        <v>217.63652071113538</v>
      </c>
      <c r="AI42" s="257">
        <v>313.5492419813711</v>
      </c>
      <c r="AJ42" s="257">
        <v>417.80170008861467</v>
      </c>
      <c r="AK42" s="257">
        <v>527.00547396129355</v>
      </c>
      <c r="AL42" s="257">
        <v>673.47325356572435</v>
      </c>
      <c r="AM42" s="257">
        <v>830.36584057504558</v>
      </c>
      <c r="AN42" s="257">
        <v>919.29205334956134</v>
      </c>
      <c r="AO42" s="257">
        <v>1027.3589596481163</v>
      </c>
      <c r="AP42" s="257">
        <v>1203.8489489903868</v>
      </c>
      <c r="AQ42" s="257">
        <v>1323.234216226818</v>
      </c>
      <c r="AR42" s="257">
        <v>1405.6700784826687</v>
      </c>
      <c r="AS42" s="257">
        <v>1485.917028385066</v>
      </c>
      <c r="AT42" s="257">
        <v>1575.2963121486489</v>
      </c>
      <c r="AU42" s="257">
        <v>1788.8846608879774</v>
      </c>
      <c r="AV42" s="257">
        <v>112.20783145940543</v>
      </c>
      <c r="AW42" s="257">
        <v>0</v>
      </c>
      <c r="AX42" s="257">
        <v>0</v>
      </c>
      <c r="AY42" s="257">
        <v>0</v>
      </c>
      <c r="AZ42" s="257">
        <v>0</v>
      </c>
      <c r="BA42" s="257">
        <v>0</v>
      </c>
      <c r="BB42" s="257">
        <v>0</v>
      </c>
      <c r="BC42" s="257">
        <v>0</v>
      </c>
      <c r="BD42" s="257">
        <v>0</v>
      </c>
      <c r="BE42" s="257">
        <v>0</v>
      </c>
      <c r="BF42" s="257">
        <v>0</v>
      </c>
      <c r="BG42" s="257">
        <v>0</v>
      </c>
      <c r="BH42" s="257">
        <v>0</v>
      </c>
      <c r="BI42" s="257">
        <v>0</v>
      </c>
      <c r="BJ42" s="257">
        <v>0</v>
      </c>
      <c r="BK42" s="257">
        <v>0</v>
      </c>
      <c r="BL42" s="257">
        <v>0</v>
      </c>
      <c r="BM42" s="257">
        <v>0</v>
      </c>
      <c r="BN42" s="257">
        <v>0</v>
      </c>
      <c r="BO42" s="257">
        <v>0</v>
      </c>
      <c r="BP42" s="257">
        <v>0</v>
      </c>
      <c r="BQ42" s="257">
        <v>0</v>
      </c>
      <c r="BR42" s="257">
        <v>0</v>
      </c>
      <c r="BS42" s="257">
        <v>0</v>
      </c>
      <c r="BT42" s="257">
        <v>0</v>
      </c>
      <c r="BU42" s="257">
        <v>0</v>
      </c>
      <c r="BV42" s="257">
        <v>0</v>
      </c>
      <c r="BW42" s="257">
        <v>0</v>
      </c>
    </row>
    <row r="43" spans="1:75" s="132" customFormat="1" x14ac:dyDescent="0.2">
      <c r="B43" s="279" t="s">
        <v>233</v>
      </c>
      <c r="C43" s="280"/>
      <c r="D43" s="257">
        <v>0</v>
      </c>
      <c r="E43" s="257">
        <v>0</v>
      </c>
      <c r="F43" s="257">
        <v>0</v>
      </c>
      <c r="G43" s="257">
        <v>0</v>
      </c>
      <c r="H43" s="257">
        <v>0</v>
      </c>
      <c r="I43" s="257">
        <v>0</v>
      </c>
      <c r="J43" s="257">
        <v>0</v>
      </c>
      <c r="K43" s="257">
        <v>0</v>
      </c>
      <c r="L43" s="257">
        <v>0</v>
      </c>
      <c r="M43" s="257">
        <v>0</v>
      </c>
      <c r="N43" s="257">
        <v>0</v>
      </c>
      <c r="O43" s="257">
        <v>0</v>
      </c>
      <c r="P43" s="257">
        <v>0</v>
      </c>
      <c r="Q43" s="257">
        <v>0</v>
      </c>
      <c r="R43" s="257">
        <v>0</v>
      </c>
      <c r="S43" s="257">
        <v>0</v>
      </c>
      <c r="T43" s="257">
        <v>0</v>
      </c>
      <c r="U43" s="257">
        <v>0</v>
      </c>
      <c r="V43" s="257">
        <v>0</v>
      </c>
      <c r="W43" s="257">
        <v>0</v>
      </c>
      <c r="X43" s="257">
        <v>0</v>
      </c>
      <c r="Y43" s="257">
        <v>0</v>
      </c>
      <c r="Z43" s="257">
        <v>0</v>
      </c>
      <c r="AA43" s="257">
        <v>0</v>
      </c>
      <c r="AB43" s="257">
        <v>0</v>
      </c>
      <c r="AC43" s="257">
        <v>0</v>
      </c>
      <c r="AD43" s="257">
        <v>0</v>
      </c>
      <c r="AE43" s="257">
        <v>0</v>
      </c>
      <c r="AF43" s="257">
        <v>4.7684453965249203</v>
      </c>
      <c r="AG43" s="257">
        <v>20.679713317084698</v>
      </c>
      <c r="AH43" s="257">
        <v>42.145066483648087</v>
      </c>
      <c r="AI43" s="257">
        <v>46.199838615835709</v>
      </c>
      <c r="AJ43" s="257">
        <v>45.557880683917837</v>
      </c>
      <c r="AK43" s="257">
        <v>47.491995169768607</v>
      </c>
      <c r="AL43" s="257">
        <v>50.052046379382851</v>
      </c>
      <c r="AM43" s="257">
        <v>51.275558175384006</v>
      </c>
      <c r="AN43" s="257">
        <v>48.890047778834607</v>
      </c>
      <c r="AO43" s="257">
        <v>47.367908773403165</v>
      </c>
      <c r="AP43" s="257">
        <v>48.116765016140334</v>
      </c>
      <c r="AQ43" s="257">
        <v>47.435651788992089</v>
      </c>
      <c r="AR43" s="257">
        <v>46.611253064758337</v>
      </c>
      <c r="AS43" s="257">
        <v>46.16476510500852</v>
      </c>
      <c r="AT43" s="257">
        <v>47.13676985301101</v>
      </c>
      <c r="AU43" s="257">
        <v>51.534532909060786</v>
      </c>
      <c r="AV43" s="257">
        <v>3.2325047608875375</v>
      </c>
      <c r="AW43" s="257">
        <v>0</v>
      </c>
      <c r="AX43" s="257">
        <v>0</v>
      </c>
      <c r="AY43" s="257">
        <v>0</v>
      </c>
      <c r="AZ43" s="257">
        <v>0</v>
      </c>
      <c r="BA43" s="257">
        <v>0</v>
      </c>
      <c r="BB43" s="257">
        <v>0</v>
      </c>
      <c r="BC43" s="257">
        <v>0</v>
      </c>
      <c r="BD43" s="257">
        <v>0</v>
      </c>
      <c r="BE43" s="257">
        <v>0</v>
      </c>
      <c r="BF43" s="257">
        <v>0</v>
      </c>
      <c r="BG43" s="257">
        <v>0</v>
      </c>
      <c r="BH43" s="257">
        <v>0</v>
      </c>
      <c r="BI43" s="257">
        <v>0</v>
      </c>
      <c r="BJ43" s="257">
        <v>0</v>
      </c>
      <c r="BK43" s="257">
        <v>0</v>
      </c>
      <c r="BL43" s="257">
        <v>0</v>
      </c>
      <c r="BM43" s="257">
        <v>0</v>
      </c>
      <c r="BN43" s="257">
        <v>0</v>
      </c>
      <c r="BO43" s="257">
        <v>0</v>
      </c>
      <c r="BP43" s="257">
        <v>0</v>
      </c>
      <c r="BQ43" s="257">
        <v>0</v>
      </c>
      <c r="BR43" s="257">
        <v>0</v>
      </c>
      <c r="BS43" s="257">
        <v>0</v>
      </c>
      <c r="BT43" s="257">
        <v>0</v>
      </c>
      <c r="BU43" s="257">
        <v>0</v>
      </c>
      <c r="BV43" s="257">
        <v>0</v>
      </c>
      <c r="BW43" s="257">
        <v>0</v>
      </c>
    </row>
    <row r="44" spans="1:75" s="132" customFormat="1" x14ac:dyDescent="0.2">
      <c r="B44" s="279" t="s">
        <v>234</v>
      </c>
      <c r="C44" s="280"/>
      <c r="D44" s="257">
        <v>0</v>
      </c>
      <c r="E44" s="257">
        <v>0</v>
      </c>
      <c r="F44" s="257">
        <v>0</v>
      </c>
      <c r="G44" s="257">
        <v>0</v>
      </c>
      <c r="H44" s="257">
        <v>0</v>
      </c>
      <c r="I44" s="257">
        <v>0</v>
      </c>
      <c r="J44" s="257">
        <v>0</v>
      </c>
      <c r="K44" s="257">
        <v>0</v>
      </c>
      <c r="L44" s="257">
        <v>0</v>
      </c>
      <c r="M44" s="257">
        <v>0</v>
      </c>
      <c r="N44" s="257">
        <v>0</v>
      </c>
      <c r="O44" s="257">
        <v>0</v>
      </c>
      <c r="P44" s="257">
        <v>0</v>
      </c>
      <c r="Q44" s="257">
        <v>0</v>
      </c>
      <c r="R44" s="257">
        <v>0</v>
      </c>
      <c r="S44" s="257">
        <v>0</v>
      </c>
      <c r="T44" s="257">
        <v>0</v>
      </c>
      <c r="U44" s="257">
        <v>0</v>
      </c>
      <c r="V44" s="257">
        <v>0</v>
      </c>
      <c r="W44" s="257">
        <v>0</v>
      </c>
      <c r="X44" s="257">
        <v>0</v>
      </c>
      <c r="Y44" s="257">
        <v>0</v>
      </c>
      <c r="Z44" s="257">
        <v>0</v>
      </c>
      <c r="AA44" s="257">
        <v>0</v>
      </c>
      <c r="AB44" s="257">
        <v>0</v>
      </c>
      <c r="AC44" s="257">
        <v>0</v>
      </c>
      <c r="AD44" s="257">
        <v>0</v>
      </c>
      <c r="AE44" s="257">
        <v>0</v>
      </c>
      <c r="AF44" s="257">
        <v>43.046498777537487</v>
      </c>
      <c r="AG44" s="257">
        <v>80.949841644862786</v>
      </c>
      <c r="AH44" s="257">
        <v>175.49145422748728</v>
      </c>
      <c r="AI44" s="257">
        <v>257.41084440091169</v>
      </c>
      <c r="AJ44" s="257">
        <v>322.77423845808289</v>
      </c>
      <c r="AK44" s="257">
        <v>389.45341017237189</v>
      </c>
      <c r="AL44" s="257">
        <v>484.23276377019255</v>
      </c>
      <c r="AM44" s="257">
        <v>585.73014304353421</v>
      </c>
      <c r="AN44" s="257">
        <v>633.40438394450825</v>
      </c>
      <c r="AO44" s="257">
        <v>687.73023450744984</v>
      </c>
      <c r="AP44" s="257">
        <v>785.24030073156791</v>
      </c>
      <c r="AQ44" s="257">
        <v>844.59983837301706</v>
      </c>
      <c r="AR44" s="257">
        <v>877.25673160537701</v>
      </c>
      <c r="AS44" s="257">
        <v>907.82130335373427</v>
      </c>
      <c r="AT44" s="257">
        <v>943.5202426594152</v>
      </c>
      <c r="AU44" s="257">
        <v>1059.1904953412027</v>
      </c>
      <c r="AV44" s="257">
        <v>66.437748158483615</v>
      </c>
      <c r="AW44" s="257">
        <v>0</v>
      </c>
      <c r="AX44" s="257">
        <v>0</v>
      </c>
      <c r="AY44" s="257">
        <v>0</v>
      </c>
      <c r="AZ44" s="257">
        <v>0</v>
      </c>
      <c r="BA44" s="257">
        <v>0</v>
      </c>
      <c r="BB44" s="257">
        <v>0</v>
      </c>
      <c r="BC44" s="257">
        <v>0</v>
      </c>
      <c r="BD44" s="257">
        <v>0</v>
      </c>
      <c r="BE44" s="257">
        <v>0</v>
      </c>
      <c r="BF44" s="257">
        <v>0</v>
      </c>
      <c r="BG44" s="257">
        <v>0</v>
      </c>
      <c r="BH44" s="257">
        <v>0</v>
      </c>
      <c r="BI44" s="257">
        <v>0</v>
      </c>
      <c r="BJ44" s="257">
        <v>0</v>
      </c>
      <c r="BK44" s="257">
        <v>0</v>
      </c>
      <c r="BL44" s="257">
        <v>0</v>
      </c>
      <c r="BM44" s="257">
        <v>0</v>
      </c>
      <c r="BN44" s="257">
        <v>0</v>
      </c>
      <c r="BO44" s="257">
        <v>0</v>
      </c>
      <c r="BP44" s="257">
        <v>0</v>
      </c>
      <c r="BQ44" s="257">
        <v>0</v>
      </c>
      <c r="BR44" s="257">
        <v>0</v>
      </c>
      <c r="BS44" s="257">
        <v>0</v>
      </c>
      <c r="BT44" s="257">
        <v>0</v>
      </c>
      <c r="BU44" s="257">
        <v>0</v>
      </c>
      <c r="BV44" s="257">
        <v>0</v>
      </c>
      <c r="BW44" s="257">
        <v>0</v>
      </c>
    </row>
    <row r="45" spans="1:75" s="132" customFormat="1" ht="13.5" thickBot="1" x14ac:dyDescent="0.25">
      <c r="B45" s="284" t="s">
        <v>235</v>
      </c>
      <c r="C45" s="285"/>
      <c r="D45" s="152">
        <v>0</v>
      </c>
      <c r="E45" s="152">
        <v>0</v>
      </c>
      <c r="F45" s="152">
        <v>0</v>
      </c>
      <c r="G45" s="152">
        <v>0</v>
      </c>
      <c r="H45" s="152">
        <v>0</v>
      </c>
      <c r="I45" s="152">
        <v>0</v>
      </c>
      <c r="J45" s="152">
        <v>0</v>
      </c>
      <c r="K45" s="152">
        <v>0</v>
      </c>
      <c r="L45" s="152">
        <v>0</v>
      </c>
      <c r="M45" s="152">
        <v>0</v>
      </c>
      <c r="N45" s="152">
        <v>0</v>
      </c>
      <c r="O45" s="152">
        <v>0</v>
      </c>
      <c r="P45" s="152">
        <v>0</v>
      </c>
      <c r="Q45" s="152">
        <v>0</v>
      </c>
      <c r="R45" s="152">
        <v>0</v>
      </c>
      <c r="S45" s="152">
        <v>0</v>
      </c>
      <c r="T45" s="152">
        <v>0</v>
      </c>
      <c r="U45" s="152">
        <v>0</v>
      </c>
      <c r="V45" s="152">
        <v>0</v>
      </c>
      <c r="W45" s="152">
        <v>0</v>
      </c>
      <c r="X45" s="152">
        <v>0</v>
      </c>
      <c r="Y45" s="152">
        <v>0</v>
      </c>
      <c r="Z45" s="152">
        <v>0</v>
      </c>
      <c r="AA45" s="152">
        <v>0</v>
      </c>
      <c r="AB45" s="152">
        <v>0</v>
      </c>
      <c r="AC45" s="152">
        <v>0</v>
      </c>
      <c r="AD45" s="152">
        <v>0</v>
      </c>
      <c r="AE45" s="152">
        <v>0</v>
      </c>
      <c r="AF45" s="152">
        <v>0</v>
      </c>
      <c r="AG45" s="152">
        <v>0</v>
      </c>
      <c r="AH45" s="152">
        <v>0</v>
      </c>
      <c r="AI45" s="152">
        <v>9.9385589646236578</v>
      </c>
      <c r="AJ45" s="152">
        <v>49.469580946613974</v>
      </c>
      <c r="AK45" s="152">
        <v>90.060068619153043</v>
      </c>
      <c r="AL45" s="152">
        <v>139.18844341614891</v>
      </c>
      <c r="AM45" s="152">
        <v>193.36013935612729</v>
      </c>
      <c r="AN45" s="152">
        <v>236.9976216262186</v>
      </c>
      <c r="AO45" s="152">
        <v>292.26081636726337</v>
      </c>
      <c r="AP45" s="152">
        <v>370.49188324267857</v>
      </c>
      <c r="AQ45" s="152">
        <v>431.19872606480897</v>
      </c>
      <c r="AR45" s="152">
        <v>481.80209381253337</v>
      </c>
      <c r="AS45" s="152">
        <v>531.93095992632334</v>
      </c>
      <c r="AT45" s="152">
        <v>584.63929963622297</v>
      </c>
      <c r="AU45" s="152">
        <v>678.15963263771403</v>
      </c>
      <c r="AV45" s="152">
        <v>42.537578540034268</v>
      </c>
      <c r="AW45" s="152">
        <v>0</v>
      </c>
      <c r="AX45" s="152">
        <v>0</v>
      </c>
      <c r="AY45" s="152">
        <v>0</v>
      </c>
      <c r="AZ45" s="152">
        <v>0</v>
      </c>
      <c r="BA45" s="152">
        <v>0</v>
      </c>
      <c r="BB45" s="152">
        <v>0</v>
      </c>
      <c r="BC45" s="152">
        <v>0</v>
      </c>
      <c r="BD45" s="152">
        <v>0</v>
      </c>
      <c r="BE45" s="152">
        <v>0</v>
      </c>
      <c r="BF45" s="152">
        <v>0</v>
      </c>
      <c r="BG45" s="152">
        <v>0</v>
      </c>
      <c r="BH45" s="152">
        <v>0</v>
      </c>
      <c r="BI45" s="152">
        <v>0</v>
      </c>
      <c r="BJ45" s="152">
        <v>0</v>
      </c>
      <c r="BK45" s="152">
        <v>0</v>
      </c>
      <c r="BL45" s="152">
        <v>0</v>
      </c>
      <c r="BM45" s="152">
        <v>0</v>
      </c>
      <c r="BN45" s="152">
        <v>0</v>
      </c>
      <c r="BO45" s="152">
        <v>0</v>
      </c>
      <c r="BP45" s="152">
        <v>0</v>
      </c>
      <c r="BQ45" s="152">
        <v>0</v>
      </c>
      <c r="BR45" s="152">
        <v>0</v>
      </c>
      <c r="BS45" s="152">
        <v>0</v>
      </c>
      <c r="BT45" s="152">
        <v>0</v>
      </c>
      <c r="BU45" s="152">
        <v>0</v>
      </c>
      <c r="BV45" s="152">
        <v>0</v>
      </c>
      <c r="BW45" s="152">
        <v>0</v>
      </c>
    </row>
    <row r="46" spans="1:75" s="132" customFormat="1" ht="26.1" customHeight="1" x14ac:dyDescent="0.2">
      <c r="A46" s="258"/>
      <c r="B46" s="38" t="s">
        <v>451</v>
      </c>
      <c r="C46" s="280"/>
      <c r="D46" s="135" t="s">
        <v>21</v>
      </c>
      <c r="E46" s="135" t="s">
        <v>22</v>
      </c>
      <c r="F46" s="135" t="s">
        <v>23</v>
      </c>
      <c r="G46" s="135" t="s">
        <v>24</v>
      </c>
      <c r="H46" s="135" t="s">
        <v>25</v>
      </c>
      <c r="I46" s="135" t="s">
        <v>26</v>
      </c>
      <c r="J46" s="135" t="s">
        <v>27</v>
      </c>
      <c r="K46" s="135" t="s">
        <v>28</v>
      </c>
      <c r="L46" s="135" t="s">
        <v>29</v>
      </c>
      <c r="M46" s="135" t="s">
        <v>30</v>
      </c>
      <c r="N46" s="135" t="s">
        <v>31</v>
      </c>
      <c r="O46" s="135" t="s">
        <v>32</v>
      </c>
      <c r="P46" s="135" t="s">
        <v>33</v>
      </c>
      <c r="Q46" s="135" t="s">
        <v>34</v>
      </c>
      <c r="R46" s="135" t="s">
        <v>35</v>
      </c>
      <c r="S46" s="135" t="s">
        <v>36</v>
      </c>
      <c r="T46" s="135" t="s">
        <v>37</v>
      </c>
      <c r="U46" s="135" t="s">
        <v>38</v>
      </c>
      <c r="V46" s="135" t="s">
        <v>39</v>
      </c>
      <c r="W46" s="135" t="s">
        <v>40</v>
      </c>
      <c r="X46" s="135" t="s">
        <v>41</v>
      </c>
      <c r="Y46" s="135" t="s">
        <v>42</v>
      </c>
      <c r="Z46" s="135" t="s">
        <v>43</v>
      </c>
      <c r="AA46" s="135" t="s">
        <v>44</v>
      </c>
      <c r="AB46" s="135" t="s">
        <v>45</v>
      </c>
      <c r="AC46" s="135" t="s">
        <v>46</v>
      </c>
      <c r="AD46" s="135" t="s">
        <v>47</v>
      </c>
      <c r="AE46" s="135" t="s">
        <v>48</v>
      </c>
      <c r="AF46" s="135" t="s">
        <v>49</v>
      </c>
      <c r="AG46" s="135" t="s">
        <v>50</v>
      </c>
      <c r="AH46" s="135" t="s">
        <v>51</v>
      </c>
      <c r="AI46" s="135" t="s">
        <v>52</v>
      </c>
      <c r="AJ46" s="135" t="s">
        <v>53</v>
      </c>
      <c r="AK46" s="135" t="s">
        <v>54</v>
      </c>
      <c r="AL46" s="135" t="s">
        <v>55</v>
      </c>
      <c r="AM46" s="135" t="s">
        <v>56</v>
      </c>
      <c r="AN46" s="135" t="s">
        <v>57</v>
      </c>
      <c r="AO46" s="135" t="s">
        <v>58</v>
      </c>
      <c r="AP46" s="135" t="s">
        <v>59</v>
      </c>
      <c r="AQ46" s="135" t="s">
        <v>60</v>
      </c>
      <c r="AR46" s="135" t="s">
        <v>61</v>
      </c>
      <c r="AS46" s="135" t="s">
        <v>62</v>
      </c>
      <c r="AT46" s="135" t="s">
        <v>63</v>
      </c>
      <c r="AU46" s="135" t="s">
        <v>64</v>
      </c>
      <c r="AV46" s="135" t="s">
        <v>65</v>
      </c>
      <c r="AW46" s="135" t="s">
        <v>66</v>
      </c>
      <c r="AX46" s="135" t="s">
        <v>67</v>
      </c>
      <c r="AY46" s="135" t="s">
        <v>68</v>
      </c>
      <c r="AZ46" s="135" t="s">
        <v>69</v>
      </c>
      <c r="BA46" s="135" t="s">
        <v>70</v>
      </c>
      <c r="BB46" s="135" t="s">
        <v>71</v>
      </c>
      <c r="BC46" s="135" t="s">
        <v>72</v>
      </c>
      <c r="BD46" s="135" t="s">
        <v>73</v>
      </c>
      <c r="BE46" s="135" t="s">
        <v>74</v>
      </c>
      <c r="BF46" s="135" t="s">
        <v>75</v>
      </c>
      <c r="BG46" s="135" t="s">
        <v>76</v>
      </c>
      <c r="BH46" s="135" t="s">
        <v>77</v>
      </c>
      <c r="BI46" s="135" t="s">
        <v>78</v>
      </c>
      <c r="BJ46" s="135" t="s">
        <v>79</v>
      </c>
      <c r="BK46" s="135" t="s">
        <v>80</v>
      </c>
      <c r="BL46" s="135" t="s">
        <v>81</v>
      </c>
      <c r="BM46" s="135" t="s">
        <v>82</v>
      </c>
      <c r="BN46" s="135" t="s">
        <v>83</v>
      </c>
      <c r="BO46" s="135" t="s">
        <v>84</v>
      </c>
      <c r="BP46" s="135" t="s">
        <v>85</v>
      </c>
      <c r="BQ46" s="135" t="s">
        <v>86</v>
      </c>
      <c r="BR46" s="135" t="s">
        <v>87</v>
      </c>
      <c r="BS46" s="135" t="s">
        <v>88</v>
      </c>
      <c r="BT46" s="135" t="s">
        <v>89</v>
      </c>
      <c r="BU46" s="136" t="s">
        <v>90</v>
      </c>
      <c r="BV46" s="136" t="s">
        <v>100</v>
      </c>
      <c r="BW46" s="136" t="s">
        <v>120</v>
      </c>
    </row>
    <row r="47" spans="1:75" s="132" customFormat="1" ht="26.1" customHeight="1" x14ac:dyDescent="0.2">
      <c r="A47" s="276"/>
      <c r="B47" s="38" t="s">
        <v>267</v>
      </c>
      <c r="C47" s="280"/>
      <c r="D47" s="287" t="s">
        <v>123</v>
      </c>
      <c r="E47" s="287" t="s">
        <v>123</v>
      </c>
      <c r="F47" s="287" t="s">
        <v>123</v>
      </c>
      <c r="G47" s="287" t="s">
        <v>123</v>
      </c>
      <c r="H47" s="287" t="s">
        <v>123</v>
      </c>
      <c r="I47" s="287" t="s">
        <v>123</v>
      </c>
      <c r="J47" s="287" t="s">
        <v>123</v>
      </c>
      <c r="K47" s="287" t="s">
        <v>123</v>
      </c>
      <c r="L47" s="287" t="s">
        <v>123</v>
      </c>
      <c r="M47" s="287" t="s">
        <v>123</v>
      </c>
      <c r="N47" s="287" t="s">
        <v>123</v>
      </c>
      <c r="O47" s="287" t="s">
        <v>123</v>
      </c>
      <c r="P47" s="287" t="s">
        <v>123</v>
      </c>
      <c r="Q47" s="287" t="s">
        <v>123</v>
      </c>
      <c r="R47" s="287" t="s">
        <v>123</v>
      </c>
      <c r="S47" s="287" t="s">
        <v>123</v>
      </c>
      <c r="T47" s="287" t="s">
        <v>123</v>
      </c>
      <c r="U47" s="287" t="s">
        <v>123</v>
      </c>
      <c r="V47" s="287" t="s">
        <v>123</v>
      </c>
      <c r="W47" s="287" t="s">
        <v>123</v>
      </c>
      <c r="X47" s="287" t="s">
        <v>123</v>
      </c>
      <c r="Y47" s="287" t="s">
        <v>123</v>
      </c>
      <c r="Z47" s="287" t="s">
        <v>123</v>
      </c>
      <c r="AA47" s="287" t="s">
        <v>123</v>
      </c>
      <c r="AB47" s="287" t="s">
        <v>123</v>
      </c>
      <c r="AC47" s="287" t="s">
        <v>123</v>
      </c>
      <c r="AD47" s="287" t="s">
        <v>123</v>
      </c>
      <c r="AE47" s="287" t="s">
        <v>123</v>
      </c>
      <c r="AF47" s="287" t="s">
        <v>123</v>
      </c>
      <c r="AG47" s="287" t="s">
        <v>123</v>
      </c>
      <c r="AH47" s="287" t="s">
        <v>123</v>
      </c>
      <c r="AI47" s="287" t="s">
        <v>123</v>
      </c>
      <c r="AJ47" s="287" t="s">
        <v>123</v>
      </c>
      <c r="AK47" s="287" t="s">
        <v>123</v>
      </c>
      <c r="AL47" s="287" t="s">
        <v>123</v>
      </c>
      <c r="AM47" s="287" t="s">
        <v>123</v>
      </c>
      <c r="AN47" s="287" t="s">
        <v>123</v>
      </c>
      <c r="AO47" s="287" t="s">
        <v>123</v>
      </c>
      <c r="AP47" s="287" t="s">
        <v>123</v>
      </c>
      <c r="AQ47" s="287" t="s">
        <v>123</v>
      </c>
      <c r="AR47" s="287" t="s">
        <v>123</v>
      </c>
      <c r="AS47" s="287" t="s">
        <v>123</v>
      </c>
      <c r="AT47" s="287" t="s">
        <v>123</v>
      </c>
      <c r="AU47" s="287" t="s">
        <v>123</v>
      </c>
      <c r="AV47" s="143" t="s">
        <v>123</v>
      </c>
      <c r="AW47" s="143" t="s">
        <v>123</v>
      </c>
      <c r="AX47" s="143" t="s">
        <v>123</v>
      </c>
      <c r="AY47" s="143">
        <v>2937</v>
      </c>
      <c r="AZ47" s="143">
        <v>3144</v>
      </c>
      <c r="BA47" s="143">
        <v>3369</v>
      </c>
      <c r="BB47" s="143">
        <v>3496</v>
      </c>
      <c r="BC47" s="143">
        <v>3599</v>
      </c>
      <c r="BD47" s="143">
        <v>3719</v>
      </c>
      <c r="BE47" s="143">
        <v>3863</v>
      </c>
      <c r="BF47" s="143">
        <v>4000</v>
      </c>
      <c r="BG47" s="143">
        <v>4154</v>
      </c>
      <c r="BH47" s="143">
        <v>4290</v>
      </c>
      <c r="BI47" s="143">
        <v>4406</v>
      </c>
      <c r="BJ47" s="143">
        <v>4518</v>
      </c>
      <c r="BK47" s="143">
        <v>4641</v>
      </c>
      <c r="BL47" s="143">
        <v>4771</v>
      </c>
      <c r="BM47" s="143">
        <v>4909</v>
      </c>
      <c r="BN47" s="143">
        <v>4987</v>
      </c>
      <c r="BO47" s="143">
        <v>5009</v>
      </c>
      <c r="BP47" s="143">
        <v>5017</v>
      </c>
      <c r="BQ47" s="143">
        <v>5003</v>
      </c>
      <c r="BR47" s="143">
        <v>5091</v>
      </c>
      <c r="BS47" s="143">
        <v>5076</v>
      </c>
      <c r="BT47" s="143">
        <v>4928</v>
      </c>
      <c r="BU47" s="143">
        <v>4765</v>
      </c>
      <c r="BV47" s="143">
        <v>4780</v>
      </c>
      <c r="BW47" s="143">
        <v>4825</v>
      </c>
    </row>
    <row r="48" spans="1:75" s="132" customFormat="1" ht="12.95" customHeight="1" x14ac:dyDescent="0.2">
      <c r="A48" s="276"/>
      <c r="B48" s="280" t="s">
        <v>377</v>
      </c>
      <c r="C48" s="280"/>
      <c r="D48" s="287" t="s">
        <v>123</v>
      </c>
      <c r="E48" s="287" t="s">
        <v>123</v>
      </c>
      <c r="F48" s="287" t="s">
        <v>123</v>
      </c>
      <c r="G48" s="287" t="s">
        <v>123</v>
      </c>
      <c r="H48" s="287" t="s">
        <v>123</v>
      </c>
      <c r="I48" s="287" t="s">
        <v>123</v>
      </c>
      <c r="J48" s="287" t="s">
        <v>123</v>
      </c>
      <c r="K48" s="287" t="s">
        <v>123</v>
      </c>
      <c r="L48" s="287" t="s">
        <v>123</v>
      </c>
      <c r="M48" s="287" t="s">
        <v>123</v>
      </c>
      <c r="N48" s="287" t="s">
        <v>123</v>
      </c>
      <c r="O48" s="287" t="s">
        <v>123</v>
      </c>
      <c r="P48" s="287" t="s">
        <v>123</v>
      </c>
      <c r="Q48" s="287" t="s">
        <v>123</v>
      </c>
      <c r="R48" s="287" t="s">
        <v>123</v>
      </c>
      <c r="S48" s="287" t="s">
        <v>123</v>
      </c>
      <c r="T48" s="287" t="s">
        <v>123</v>
      </c>
      <c r="U48" s="287" t="s">
        <v>123</v>
      </c>
      <c r="V48" s="287" t="s">
        <v>123</v>
      </c>
      <c r="W48" s="287" t="s">
        <v>123</v>
      </c>
      <c r="X48" s="287" t="s">
        <v>123</v>
      </c>
      <c r="Y48" s="287" t="s">
        <v>123</v>
      </c>
      <c r="Z48" s="287" t="s">
        <v>123</v>
      </c>
      <c r="AA48" s="287" t="s">
        <v>123</v>
      </c>
      <c r="AB48" s="287" t="s">
        <v>123</v>
      </c>
      <c r="AC48" s="287" t="s">
        <v>123</v>
      </c>
      <c r="AD48" s="287" t="s">
        <v>123</v>
      </c>
      <c r="AE48" s="287" t="s">
        <v>123</v>
      </c>
      <c r="AF48" s="287" t="s">
        <v>123</v>
      </c>
      <c r="AG48" s="287" t="s">
        <v>123</v>
      </c>
      <c r="AH48" s="287" t="s">
        <v>123</v>
      </c>
      <c r="AI48" s="287" t="s">
        <v>123</v>
      </c>
      <c r="AJ48" s="287" t="s">
        <v>123</v>
      </c>
      <c r="AK48" s="287" t="s">
        <v>123</v>
      </c>
      <c r="AL48" s="287" t="s">
        <v>123</v>
      </c>
      <c r="AM48" s="287" t="s">
        <v>123</v>
      </c>
      <c r="AN48" s="287" t="s">
        <v>123</v>
      </c>
      <c r="AO48" s="287" t="s">
        <v>123</v>
      </c>
      <c r="AP48" s="287" t="s">
        <v>123</v>
      </c>
      <c r="AQ48" s="287" t="s">
        <v>123</v>
      </c>
      <c r="AR48" s="287" t="s">
        <v>123</v>
      </c>
      <c r="AS48" s="287" t="s">
        <v>123</v>
      </c>
      <c r="AT48" s="287" t="s">
        <v>123</v>
      </c>
      <c r="AU48" s="287" t="s">
        <v>123</v>
      </c>
      <c r="AV48" s="257">
        <v>1873</v>
      </c>
      <c r="AW48" s="257">
        <v>2243</v>
      </c>
      <c r="AX48" s="257">
        <v>2501</v>
      </c>
      <c r="AY48" s="257">
        <v>2770</v>
      </c>
      <c r="AZ48" s="257">
        <v>2987</v>
      </c>
      <c r="BA48" s="257">
        <v>3202</v>
      </c>
      <c r="BB48" s="257">
        <v>3318</v>
      </c>
      <c r="BC48" s="257">
        <v>3406</v>
      </c>
      <c r="BD48" s="257">
        <v>3515</v>
      </c>
      <c r="BE48" s="257">
        <v>3646</v>
      </c>
      <c r="BF48" s="257">
        <v>3775</v>
      </c>
      <c r="BG48" s="257">
        <v>3931</v>
      </c>
      <c r="BH48" s="257">
        <v>4082</v>
      </c>
      <c r="BI48" s="257">
        <v>4202</v>
      </c>
      <c r="BJ48" s="257">
        <v>4319</v>
      </c>
      <c r="BK48" s="257">
        <v>4446</v>
      </c>
      <c r="BL48" s="257">
        <v>4577</v>
      </c>
      <c r="BM48" s="257">
        <v>4713</v>
      </c>
      <c r="BN48" s="257">
        <v>4796</v>
      </c>
      <c r="BO48" s="257">
        <v>4821</v>
      </c>
      <c r="BP48" s="257">
        <v>4831</v>
      </c>
      <c r="BQ48" s="257">
        <v>4819</v>
      </c>
      <c r="BR48" s="257">
        <v>4897</v>
      </c>
      <c r="BS48" s="257">
        <v>4876</v>
      </c>
      <c r="BT48" s="257">
        <v>4725</v>
      </c>
      <c r="BU48" s="257">
        <v>4558</v>
      </c>
      <c r="BV48" s="257">
        <v>4572</v>
      </c>
      <c r="BW48" s="257">
        <v>4609</v>
      </c>
    </row>
    <row r="49" spans="1:119" s="132" customFormat="1" ht="12.95" customHeight="1" x14ac:dyDescent="0.2">
      <c r="A49" s="276"/>
      <c r="B49" s="280" t="s">
        <v>378</v>
      </c>
      <c r="C49" s="280"/>
      <c r="D49" s="287" t="s">
        <v>123</v>
      </c>
      <c r="E49" s="287" t="s">
        <v>123</v>
      </c>
      <c r="F49" s="287" t="s">
        <v>123</v>
      </c>
      <c r="G49" s="287" t="s">
        <v>123</v>
      </c>
      <c r="H49" s="287" t="s">
        <v>123</v>
      </c>
      <c r="I49" s="287" t="s">
        <v>123</v>
      </c>
      <c r="J49" s="287" t="s">
        <v>123</v>
      </c>
      <c r="K49" s="287" t="s">
        <v>123</v>
      </c>
      <c r="L49" s="287" t="s">
        <v>123</v>
      </c>
      <c r="M49" s="287" t="s">
        <v>123</v>
      </c>
      <c r="N49" s="287" t="s">
        <v>123</v>
      </c>
      <c r="O49" s="287" t="s">
        <v>123</v>
      </c>
      <c r="P49" s="287" t="s">
        <v>123</v>
      </c>
      <c r="Q49" s="287" t="s">
        <v>123</v>
      </c>
      <c r="R49" s="287" t="s">
        <v>123</v>
      </c>
      <c r="S49" s="287" t="s">
        <v>123</v>
      </c>
      <c r="T49" s="287" t="s">
        <v>123</v>
      </c>
      <c r="U49" s="287" t="s">
        <v>123</v>
      </c>
      <c r="V49" s="287" t="s">
        <v>123</v>
      </c>
      <c r="W49" s="287" t="s">
        <v>123</v>
      </c>
      <c r="X49" s="287" t="s">
        <v>123</v>
      </c>
      <c r="Y49" s="287" t="s">
        <v>123</v>
      </c>
      <c r="Z49" s="287" t="s">
        <v>123</v>
      </c>
      <c r="AA49" s="287" t="s">
        <v>123</v>
      </c>
      <c r="AB49" s="287" t="s">
        <v>123</v>
      </c>
      <c r="AC49" s="287" t="s">
        <v>123</v>
      </c>
      <c r="AD49" s="287" t="s">
        <v>123</v>
      </c>
      <c r="AE49" s="287" t="s">
        <v>123</v>
      </c>
      <c r="AF49" s="287" t="s">
        <v>123</v>
      </c>
      <c r="AG49" s="287" t="s">
        <v>123</v>
      </c>
      <c r="AH49" s="287" t="s">
        <v>123</v>
      </c>
      <c r="AI49" s="287" t="s">
        <v>123</v>
      </c>
      <c r="AJ49" s="287" t="s">
        <v>123</v>
      </c>
      <c r="AK49" s="287" t="s">
        <v>123</v>
      </c>
      <c r="AL49" s="287" t="s">
        <v>123</v>
      </c>
      <c r="AM49" s="287" t="s">
        <v>123</v>
      </c>
      <c r="AN49" s="287" t="s">
        <v>123</v>
      </c>
      <c r="AO49" s="287" t="s">
        <v>123</v>
      </c>
      <c r="AP49" s="287" t="s">
        <v>123</v>
      </c>
      <c r="AQ49" s="287" t="s">
        <v>123</v>
      </c>
      <c r="AR49" s="287" t="s">
        <v>123</v>
      </c>
      <c r="AS49" s="287" t="s">
        <v>123</v>
      </c>
      <c r="AT49" s="287" t="s">
        <v>123</v>
      </c>
      <c r="AU49" s="287" t="s">
        <v>123</v>
      </c>
      <c r="AV49" s="143" t="s">
        <v>123</v>
      </c>
      <c r="AW49" s="143" t="s">
        <v>123</v>
      </c>
      <c r="AX49" s="143" t="s">
        <v>123</v>
      </c>
      <c r="AY49" s="257">
        <v>167</v>
      </c>
      <c r="AZ49" s="257">
        <v>157</v>
      </c>
      <c r="BA49" s="257">
        <v>167</v>
      </c>
      <c r="BB49" s="257">
        <v>178</v>
      </c>
      <c r="BC49" s="257">
        <v>193</v>
      </c>
      <c r="BD49" s="257">
        <v>204</v>
      </c>
      <c r="BE49" s="257">
        <v>217</v>
      </c>
      <c r="BF49" s="257">
        <v>225</v>
      </c>
      <c r="BG49" s="257">
        <v>223</v>
      </c>
      <c r="BH49" s="257">
        <v>208</v>
      </c>
      <c r="BI49" s="257">
        <v>204</v>
      </c>
      <c r="BJ49" s="257">
        <v>199</v>
      </c>
      <c r="BK49" s="257">
        <v>195</v>
      </c>
      <c r="BL49" s="257">
        <v>193</v>
      </c>
      <c r="BM49" s="257">
        <v>196</v>
      </c>
      <c r="BN49" s="257">
        <v>192</v>
      </c>
      <c r="BO49" s="257">
        <v>188</v>
      </c>
      <c r="BP49" s="257">
        <v>187</v>
      </c>
      <c r="BQ49" s="257">
        <v>184</v>
      </c>
      <c r="BR49" s="257">
        <v>194</v>
      </c>
      <c r="BS49" s="257">
        <v>200</v>
      </c>
      <c r="BT49" s="257">
        <v>203</v>
      </c>
      <c r="BU49" s="257">
        <v>207</v>
      </c>
      <c r="BV49" s="257">
        <v>208</v>
      </c>
      <c r="BW49" s="257">
        <v>216</v>
      </c>
    </row>
    <row r="50" spans="1:119" s="47" customFormat="1" ht="26.1" customHeight="1" x14ac:dyDescent="0.2">
      <c r="A50" s="141"/>
      <c r="B50" s="286" t="s">
        <v>132</v>
      </c>
      <c r="C50" s="288"/>
      <c r="D50" s="143">
        <v>0</v>
      </c>
      <c r="E50" s="143">
        <v>0</v>
      </c>
      <c r="F50" s="143">
        <v>0</v>
      </c>
      <c r="G50" s="143">
        <v>0</v>
      </c>
      <c r="H50" s="143">
        <v>0</v>
      </c>
      <c r="I50" s="143">
        <v>0</v>
      </c>
      <c r="J50" s="143">
        <v>0</v>
      </c>
      <c r="K50" s="143">
        <v>0</v>
      </c>
      <c r="L50" s="143">
        <v>0</v>
      </c>
      <c r="M50" s="143">
        <v>0</v>
      </c>
      <c r="N50" s="143">
        <v>0</v>
      </c>
      <c r="O50" s="143">
        <v>0</v>
      </c>
      <c r="P50" s="143">
        <v>0</v>
      </c>
      <c r="Q50" s="143">
        <v>0</v>
      </c>
      <c r="R50" s="143">
        <v>0</v>
      </c>
      <c r="S50" s="143">
        <v>0</v>
      </c>
      <c r="T50" s="143">
        <v>0</v>
      </c>
      <c r="U50" s="143">
        <v>0</v>
      </c>
      <c r="V50" s="143">
        <v>0</v>
      </c>
      <c r="W50" s="143">
        <v>0</v>
      </c>
      <c r="X50" s="143">
        <v>0</v>
      </c>
      <c r="Y50" s="143">
        <v>0</v>
      </c>
      <c r="Z50" s="143">
        <v>0</v>
      </c>
      <c r="AA50" s="143">
        <v>0</v>
      </c>
      <c r="AB50" s="143">
        <v>0</v>
      </c>
      <c r="AC50" s="143">
        <v>0</v>
      </c>
      <c r="AD50" s="143">
        <v>0</v>
      </c>
      <c r="AE50" s="143">
        <v>0</v>
      </c>
      <c r="AF50" s="143">
        <v>0</v>
      </c>
      <c r="AG50" s="143">
        <v>0</v>
      </c>
      <c r="AH50" s="143">
        <v>0</v>
      </c>
      <c r="AI50" s="143">
        <v>0</v>
      </c>
      <c r="AJ50" s="143">
        <v>0</v>
      </c>
      <c r="AK50" s="143">
        <v>0</v>
      </c>
      <c r="AL50" s="143">
        <v>0</v>
      </c>
      <c r="AM50" s="143">
        <v>0</v>
      </c>
      <c r="AN50" s="143">
        <v>0</v>
      </c>
      <c r="AO50" s="143">
        <v>0</v>
      </c>
      <c r="AP50" s="143">
        <v>0</v>
      </c>
      <c r="AQ50" s="143">
        <v>0</v>
      </c>
      <c r="AR50" s="143">
        <v>0</v>
      </c>
      <c r="AS50" s="143">
        <v>0</v>
      </c>
      <c r="AT50" s="143">
        <v>0</v>
      </c>
      <c r="AU50" s="143">
        <v>0</v>
      </c>
      <c r="AV50" s="143">
        <v>1045</v>
      </c>
      <c r="AW50" s="143">
        <v>1286</v>
      </c>
      <c r="AX50" s="143">
        <v>1466</v>
      </c>
      <c r="AY50" s="143">
        <v>1669</v>
      </c>
      <c r="AZ50" s="143">
        <v>1846</v>
      </c>
      <c r="BA50" s="143">
        <v>2004</v>
      </c>
      <c r="BB50" s="143">
        <v>2092</v>
      </c>
      <c r="BC50" s="143">
        <v>2165</v>
      </c>
      <c r="BD50" s="143">
        <v>2255</v>
      </c>
      <c r="BE50" s="143">
        <v>2368</v>
      </c>
      <c r="BF50" s="143">
        <v>2490</v>
      </c>
      <c r="BG50" s="143">
        <v>2607</v>
      </c>
      <c r="BH50" s="143">
        <v>2701</v>
      </c>
      <c r="BI50" s="143">
        <v>2777</v>
      </c>
      <c r="BJ50" s="143">
        <v>2852</v>
      </c>
      <c r="BK50" s="143">
        <v>2941</v>
      </c>
      <c r="BL50" s="143">
        <v>3034</v>
      </c>
      <c r="BM50" s="143">
        <v>3133</v>
      </c>
      <c r="BN50" s="143">
        <v>3205</v>
      </c>
      <c r="BO50" s="143">
        <v>3253</v>
      </c>
      <c r="BP50" s="143">
        <v>3307</v>
      </c>
      <c r="BQ50" s="143">
        <v>3348</v>
      </c>
      <c r="BR50" s="143">
        <v>3168</v>
      </c>
      <c r="BS50" s="143">
        <v>2886</v>
      </c>
      <c r="BT50" s="143">
        <v>2230</v>
      </c>
      <c r="BU50" s="143">
        <v>1413</v>
      </c>
      <c r="BV50" s="143">
        <v>1137</v>
      </c>
      <c r="BW50" s="143">
        <v>1084</v>
      </c>
      <c r="BX50" s="289"/>
      <c r="BY50" s="289"/>
      <c r="BZ50" s="289"/>
      <c r="CA50" s="289"/>
      <c r="CB50" s="289"/>
      <c r="CC50" s="289"/>
      <c r="CD50" s="289"/>
      <c r="CE50" s="289"/>
      <c r="CF50" s="289"/>
      <c r="CG50" s="289"/>
      <c r="CH50" s="289"/>
      <c r="CI50" s="289"/>
      <c r="CJ50" s="289"/>
      <c r="CK50" s="289"/>
      <c r="CL50" s="289"/>
      <c r="CM50" s="289"/>
      <c r="CN50" s="289"/>
      <c r="CO50" s="289"/>
      <c r="CP50" s="289"/>
      <c r="CQ50" s="289"/>
      <c r="CR50" s="289"/>
      <c r="CS50" s="289"/>
      <c r="CT50" s="289"/>
      <c r="CU50" s="289"/>
      <c r="CV50" s="289"/>
      <c r="CW50" s="289"/>
      <c r="CX50" s="289"/>
      <c r="CY50" s="289"/>
      <c r="CZ50" s="289"/>
      <c r="DA50" s="289"/>
      <c r="DB50" s="289"/>
      <c r="DC50" s="289"/>
      <c r="DD50" s="289"/>
      <c r="DE50" s="289"/>
      <c r="DF50" s="289"/>
      <c r="DG50" s="289"/>
      <c r="DH50" s="289"/>
      <c r="DI50" s="289"/>
      <c r="DJ50" s="289"/>
      <c r="DK50" s="289"/>
      <c r="DL50" s="289"/>
      <c r="DM50" s="289"/>
      <c r="DN50" s="289"/>
      <c r="DO50" s="289"/>
    </row>
    <row r="51" spans="1:119" s="47" customFormat="1" x14ac:dyDescent="0.2">
      <c r="A51" s="141"/>
      <c r="B51" s="280" t="s">
        <v>377</v>
      </c>
      <c r="C51" s="288"/>
      <c r="D51" s="257">
        <v>0</v>
      </c>
      <c r="E51" s="257">
        <v>0</v>
      </c>
      <c r="F51" s="257">
        <v>0</v>
      </c>
      <c r="G51" s="257">
        <v>0</v>
      </c>
      <c r="H51" s="257">
        <v>0</v>
      </c>
      <c r="I51" s="257">
        <v>0</v>
      </c>
      <c r="J51" s="257">
        <v>0</v>
      </c>
      <c r="K51" s="257">
        <v>0</v>
      </c>
      <c r="L51" s="257">
        <v>0</v>
      </c>
      <c r="M51" s="257">
        <v>0</v>
      </c>
      <c r="N51" s="257">
        <v>0</v>
      </c>
      <c r="O51" s="257">
        <v>0</v>
      </c>
      <c r="P51" s="257">
        <v>0</v>
      </c>
      <c r="Q51" s="257">
        <v>0</v>
      </c>
      <c r="R51" s="257">
        <v>0</v>
      </c>
      <c r="S51" s="257">
        <v>0</v>
      </c>
      <c r="T51" s="257">
        <v>0</v>
      </c>
      <c r="U51" s="257">
        <v>0</v>
      </c>
      <c r="V51" s="257">
        <v>0</v>
      </c>
      <c r="W51" s="257">
        <v>0</v>
      </c>
      <c r="X51" s="257">
        <v>0</v>
      </c>
      <c r="Y51" s="257">
        <v>0</v>
      </c>
      <c r="Z51" s="257">
        <v>0</v>
      </c>
      <c r="AA51" s="257">
        <v>0</v>
      </c>
      <c r="AB51" s="257">
        <v>0</v>
      </c>
      <c r="AC51" s="257">
        <v>0</v>
      </c>
      <c r="AD51" s="257">
        <v>0</v>
      </c>
      <c r="AE51" s="257">
        <v>0</v>
      </c>
      <c r="AF51" s="257">
        <v>0</v>
      </c>
      <c r="AG51" s="257">
        <v>0</v>
      </c>
      <c r="AH51" s="257">
        <v>0</v>
      </c>
      <c r="AI51" s="257">
        <v>0</v>
      </c>
      <c r="AJ51" s="257">
        <v>0</v>
      </c>
      <c r="AK51" s="257">
        <v>0</v>
      </c>
      <c r="AL51" s="257">
        <v>0</v>
      </c>
      <c r="AM51" s="257">
        <v>0</v>
      </c>
      <c r="AN51" s="257">
        <v>0</v>
      </c>
      <c r="AO51" s="257">
        <v>0</v>
      </c>
      <c r="AP51" s="257">
        <v>0</v>
      </c>
      <c r="AQ51" s="257">
        <v>0</v>
      </c>
      <c r="AR51" s="257">
        <v>0</v>
      </c>
      <c r="AS51" s="257">
        <v>0</v>
      </c>
      <c r="AT51" s="257">
        <v>0</v>
      </c>
      <c r="AU51" s="257">
        <v>0</v>
      </c>
      <c r="AV51" s="257">
        <v>983</v>
      </c>
      <c r="AW51" s="257">
        <v>1281</v>
      </c>
      <c r="AX51" s="257">
        <v>1455</v>
      </c>
      <c r="AY51" s="257">
        <v>1655</v>
      </c>
      <c r="AZ51" s="257">
        <v>1835</v>
      </c>
      <c r="BA51" s="257">
        <v>1995</v>
      </c>
      <c r="BB51" s="257">
        <v>2080</v>
      </c>
      <c r="BC51" s="257">
        <v>2150</v>
      </c>
      <c r="BD51" s="257">
        <v>2239</v>
      </c>
      <c r="BE51" s="257">
        <v>2350</v>
      </c>
      <c r="BF51" s="257">
        <v>2471</v>
      </c>
      <c r="BG51" s="257">
        <v>2588</v>
      </c>
      <c r="BH51" s="257">
        <v>2682</v>
      </c>
      <c r="BI51" s="257">
        <v>2757</v>
      </c>
      <c r="BJ51" s="257">
        <v>2830</v>
      </c>
      <c r="BK51" s="257">
        <v>2918</v>
      </c>
      <c r="BL51" s="257">
        <v>3009</v>
      </c>
      <c r="BM51" s="257">
        <v>3106</v>
      </c>
      <c r="BN51" s="257">
        <v>3177</v>
      </c>
      <c r="BO51" s="257">
        <v>3224</v>
      </c>
      <c r="BP51" s="257">
        <v>3278</v>
      </c>
      <c r="BQ51" s="257">
        <v>3315</v>
      </c>
      <c r="BR51" s="257">
        <v>3133</v>
      </c>
      <c r="BS51" s="257">
        <v>2849</v>
      </c>
      <c r="BT51" s="257">
        <v>2196</v>
      </c>
      <c r="BU51" s="257">
        <v>1383</v>
      </c>
      <c r="BV51" s="257">
        <v>1109</v>
      </c>
      <c r="BW51" s="257">
        <v>1054</v>
      </c>
      <c r="BX51" s="289"/>
      <c r="BY51" s="289"/>
      <c r="BZ51" s="289"/>
      <c r="CA51" s="289"/>
      <c r="CB51" s="289"/>
      <c r="CC51" s="289"/>
      <c r="CD51" s="289"/>
      <c r="CE51" s="289"/>
      <c r="CF51" s="289"/>
      <c r="CG51" s="289"/>
      <c r="CH51" s="289"/>
      <c r="CI51" s="289"/>
      <c r="CJ51" s="289"/>
      <c r="CK51" s="289"/>
      <c r="CL51" s="289"/>
      <c r="CM51" s="289"/>
      <c r="CN51" s="289"/>
      <c r="CO51" s="289"/>
      <c r="CP51" s="289"/>
      <c r="CQ51" s="289"/>
      <c r="CR51" s="289"/>
      <c r="CS51" s="289"/>
      <c r="CT51" s="289"/>
      <c r="CU51" s="289"/>
      <c r="CV51" s="289"/>
      <c r="CW51" s="289"/>
      <c r="CX51" s="289"/>
      <c r="CY51" s="289"/>
      <c r="CZ51" s="289"/>
      <c r="DA51" s="289"/>
      <c r="DB51" s="289"/>
      <c r="DC51" s="289"/>
      <c r="DD51" s="289"/>
      <c r="DE51" s="289"/>
      <c r="DF51" s="289"/>
      <c r="DG51" s="289"/>
      <c r="DH51" s="289"/>
      <c r="DI51" s="289"/>
      <c r="DJ51" s="289"/>
      <c r="DK51" s="289"/>
      <c r="DL51" s="289"/>
      <c r="DM51" s="289"/>
      <c r="DN51" s="289"/>
      <c r="DO51" s="289"/>
    </row>
    <row r="52" spans="1:119" s="132" customFormat="1" x14ac:dyDescent="0.2">
      <c r="A52" s="134"/>
      <c r="B52" s="144" t="s">
        <v>233</v>
      </c>
      <c r="C52" s="290"/>
      <c r="D52" s="257">
        <v>0</v>
      </c>
      <c r="E52" s="257">
        <v>0</v>
      </c>
      <c r="F52" s="257">
        <v>0</v>
      </c>
      <c r="G52" s="257">
        <v>0</v>
      </c>
      <c r="H52" s="257">
        <v>0</v>
      </c>
      <c r="I52" s="257">
        <v>0</v>
      </c>
      <c r="J52" s="257">
        <v>0</v>
      </c>
      <c r="K52" s="257">
        <v>0</v>
      </c>
      <c r="L52" s="257">
        <v>0</v>
      </c>
      <c r="M52" s="257">
        <v>0</v>
      </c>
      <c r="N52" s="257">
        <v>0</v>
      </c>
      <c r="O52" s="257">
        <v>0</v>
      </c>
      <c r="P52" s="257">
        <v>0</v>
      </c>
      <c r="Q52" s="257">
        <v>0</v>
      </c>
      <c r="R52" s="257">
        <v>0</v>
      </c>
      <c r="S52" s="257">
        <v>0</v>
      </c>
      <c r="T52" s="257">
        <v>0</v>
      </c>
      <c r="U52" s="257">
        <v>0</v>
      </c>
      <c r="V52" s="257">
        <v>0</v>
      </c>
      <c r="W52" s="257">
        <v>0</v>
      </c>
      <c r="X52" s="257">
        <v>0</v>
      </c>
      <c r="Y52" s="257">
        <v>0</v>
      </c>
      <c r="Z52" s="257">
        <v>0</v>
      </c>
      <c r="AA52" s="257">
        <v>0</v>
      </c>
      <c r="AB52" s="257">
        <v>0</v>
      </c>
      <c r="AC52" s="257">
        <v>0</v>
      </c>
      <c r="AD52" s="257">
        <v>0</v>
      </c>
      <c r="AE52" s="257">
        <v>0</v>
      </c>
      <c r="AF52" s="257">
        <v>0</v>
      </c>
      <c r="AG52" s="257">
        <v>0</v>
      </c>
      <c r="AH52" s="257">
        <v>0</v>
      </c>
      <c r="AI52" s="257">
        <v>0</v>
      </c>
      <c r="AJ52" s="257">
        <v>0</v>
      </c>
      <c r="AK52" s="257">
        <v>0</v>
      </c>
      <c r="AL52" s="257">
        <v>0</v>
      </c>
      <c r="AM52" s="257">
        <v>0</v>
      </c>
      <c r="AN52" s="257">
        <v>0</v>
      </c>
      <c r="AO52" s="257">
        <v>0</v>
      </c>
      <c r="AP52" s="257">
        <v>0</v>
      </c>
      <c r="AQ52" s="257">
        <v>0</v>
      </c>
      <c r="AR52" s="257">
        <v>0</v>
      </c>
      <c r="AS52" s="257">
        <v>0</v>
      </c>
      <c r="AT52" s="257">
        <v>0</v>
      </c>
      <c r="AU52" s="257">
        <v>0</v>
      </c>
      <c r="AV52" s="257">
        <v>99</v>
      </c>
      <c r="AW52" s="257">
        <v>128</v>
      </c>
      <c r="AX52" s="257">
        <v>145</v>
      </c>
      <c r="AY52" s="257">
        <v>164</v>
      </c>
      <c r="AZ52" s="257">
        <v>181</v>
      </c>
      <c r="BA52" s="257">
        <v>197</v>
      </c>
      <c r="BB52" s="257">
        <v>207</v>
      </c>
      <c r="BC52" s="257">
        <v>216</v>
      </c>
      <c r="BD52" s="257">
        <v>226</v>
      </c>
      <c r="BE52" s="257">
        <v>239</v>
      </c>
      <c r="BF52" s="257">
        <v>258</v>
      </c>
      <c r="BG52" s="257">
        <v>270</v>
      </c>
      <c r="BH52" s="257">
        <v>279</v>
      </c>
      <c r="BI52" s="257">
        <v>286</v>
      </c>
      <c r="BJ52" s="257">
        <v>292</v>
      </c>
      <c r="BK52" s="257">
        <v>300</v>
      </c>
      <c r="BL52" s="257">
        <v>310</v>
      </c>
      <c r="BM52" s="257">
        <v>322</v>
      </c>
      <c r="BN52" s="257">
        <v>331</v>
      </c>
      <c r="BO52" s="257">
        <v>339</v>
      </c>
      <c r="BP52" s="257">
        <v>350</v>
      </c>
      <c r="BQ52" s="257">
        <v>366</v>
      </c>
      <c r="BR52" s="257">
        <v>381</v>
      </c>
      <c r="BS52" s="257">
        <v>395</v>
      </c>
      <c r="BT52" s="257">
        <v>405</v>
      </c>
      <c r="BU52" s="257">
        <v>416</v>
      </c>
      <c r="BV52" s="257">
        <v>428</v>
      </c>
      <c r="BW52" s="257">
        <v>438</v>
      </c>
      <c r="BX52" s="291"/>
      <c r="BY52" s="291"/>
      <c r="BZ52" s="291"/>
      <c r="CA52" s="291"/>
      <c r="CB52" s="291"/>
      <c r="CC52" s="291"/>
      <c r="CD52" s="291"/>
      <c r="CE52" s="291"/>
      <c r="CF52" s="291"/>
      <c r="CG52" s="291"/>
      <c r="CH52" s="291"/>
      <c r="CI52" s="291"/>
      <c r="CJ52" s="291"/>
      <c r="CK52" s="291"/>
      <c r="CL52" s="291"/>
      <c r="CM52" s="291"/>
      <c r="CN52" s="291"/>
      <c r="CO52" s="291"/>
      <c r="CP52" s="291"/>
      <c r="CQ52" s="291"/>
      <c r="CR52" s="291"/>
      <c r="CS52" s="291"/>
      <c r="CT52" s="291"/>
      <c r="CU52" s="291"/>
      <c r="CV52" s="291"/>
      <c r="CW52" s="291"/>
      <c r="CX52" s="291"/>
      <c r="CY52" s="291"/>
      <c r="CZ52" s="291"/>
      <c r="DA52" s="291"/>
      <c r="DB52" s="291"/>
      <c r="DC52" s="291"/>
      <c r="DD52" s="291"/>
      <c r="DE52" s="291"/>
      <c r="DF52" s="291"/>
      <c r="DG52" s="291"/>
      <c r="DH52" s="291"/>
      <c r="DI52" s="291"/>
      <c r="DJ52" s="291"/>
      <c r="DK52" s="291"/>
      <c r="DL52" s="291"/>
      <c r="DM52" s="291"/>
      <c r="DN52" s="291"/>
      <c r="DO52" s="291"/>
    </row>
    <row r="53" spans="1:119" s="132" customFormat="1" x14ac:dyDescent="0.2">
      <c r="A53" s="134"/>
      <c r="B53" s="144" t="s">
        <v>234</v>
      </c>
      <c r="C53" s="290"/>
      <c r="D53" s="257">
        <v>0</v>
      </c>
      <c r="E53" s="257">
        <v>0</v>
      </c>
      <c r="F53" s="257">
        <v>0</v>
      </c>
      <c r="G53" s="257">
        <v>0</v>
      </c>
      <c r="H53" s="257">
        <v>0</v>
      </c>
      <c r="I53" s="257">
        <v>0</v>
      </c>
      <c r="J53" s="257">
        <v>0</v>
      </c>
      <c r="K53" s="257">
        <v>0</v>
      </c>
      <c r="L53" s="257">
        <v>0</v>
      </c>
      <c r="M53" s="257">
        <v>0</v>
      </c>
      <c r="N53" s="257">
        <v>0</v>
      </c>
      <c r="O53" s="257">
        <v>0</v>
      </c>
      <c r="P53" s="257">
        <v>0</v>
      </c>
      <c r="Q53" s="257">
        <v>0</v>
      </c>
      <c r="R53" s="257">
        <v>0</v>
      </c>
      <c r="S53" s="257">
        <v>0</v>
      </c>
      <c r="T53" s="257">
        <v>0</v>
      </c>
      <c r="U53" s="257">
        <v>0</v>
      </c>
      <c r="V53" s="257">
        <v>0</v>
      </c>
      <c r="W53" s="257">
        <v>0</v>
      </c>
      <c r="X53" s="257">
        <v>0</v>
      </c>
      <c r="Y53" s="257">
        <v>0</v>
      </c>
      <c r="Z53" s="257">
        <v>0</v>
      </c>
      <c r="AA53" s="257">
        <v>0</v>
      </c>
      <c r="AB53" s="257">
        <v>0</v>
      </c>
      <c r="AC53" s="257">
        <v>0</v>
      </c>
      <c r="AD53" s="257">
        <v>0</v>
      </c>
      <c r="AE53" s="257">
        <v>0</v>
      </c>
      <c r="AF53" s="257">
        <v>0</v>
      </c>
      <c r="AG53" s="257">
        <v>0</v>
      </c>
      <c r="AH53" s="257">
        <v>0</v>
      </c>
      <c r="AI53" s="257">
        <v>0</v>
      </c>
      <c r="AJ53" s="257">
        <v>0</v>
      </c>
      <c r="AK53" s="257">
        <v>0</v>
      </c>
      <c r="AL53" s="257">
        <v>0</v>
      </c>
      <c r="AM53" s="257">
        <v>0</v>
      </c>
      <c r="AN53" s="257">
        <v>0</v>
      </c>
      <c r="AO53" s="257">
        <v>0</v>
      </c>
      <c r="AP53" s="257">
        <v>0</v>
      </c>
      <c r="AQ53" s="257">
        <v>0</v>
      </c>
      <c r="AR53" s="257">
        <v>0</v>
      </c>
      <c r="AS53" s="257">
        <v>0</v>
      </c>
      <c r="AT53" s="257">
        <v>0</v>
      </c>
      <c r="AU53" s="257">
        <v>0</v>
      </c>
      <c r="AV53" s="257">
        <v>591</v>
      </c>
      <c r="AW53" s="257">
        <v>796</v>
      </c>
      <c r="AX53" s="257">
        <v>908</v>
      </c>
      <c r="AY53" s="257">
        <v>1039</v>
      </c>
      <c r="AZ53" s="257">
        <v>1151</v>
      </c>
      <c r="BA53" s="257">
        <v>1243</v>
      </c>
      <c r="BB53" s="257">
        <v>1278</v>
      </c>
      <c r="BC53" s="257">
        <v>1302</v>
      </c>
      <c r="BD53" s="257">
        <v>1339</v>
      </c>
      <c r="BE53" s="257">
        <v>1396</v>
      </c>
      <c r="BF53" s="257">
        <v>1477</v>
      </c>
      <c r="BG53" s="257">
        <v>1539</v>
      </c>
      <c r="BH53" s="257">
        <v>1582</v>
      </c>
      <c r="BI53" s="257">
        <v>1612</v>
      </c>
      <c r="BJ53" s="257">
        <v>1641</v>
      </c>
      <c r="BK53" s="257">
        <v>1676</v>
      </c>
      <c r="BL53" s="257">
        <v>1715</v>
      </c>
      <c r="BM53" s="257">
        <v>1761</v>
      </c>
      <c r="BN53" s="257">
        <v>1800</v>
      </c>
      <c r="BO53" s="257">
        <v>1828</v>
      </c>
      <c r="BP53" s="257">
        <v>1858</v>
      </c>
      <c r="BQ53" s="257">
        <v>1864</v>
      </c>
      <c r="BR53" s="257">
        <v>1680</v>
      </c>
      <c r="BS53" s="257">
        <v>1413</v>
      </c>
      <c r="BT53" s="257">
        <v>844</v>
      </c>
      <c r="BU53" s="257">
        <v>186</v>
      </c>
      <c r="BV53" s="257">
        <v>4</v>
      </c>
      <c r="BW53" s="257">
        <v>4</v>
      </c>
      <c r="BX53" s="291"/>
      <c r="BY53" s="291"/>
      <c r="BZ53" s="291"/>
      <c r="CA53" s="291"/>
      <c r="CB53" s="291"/>
      <c r="CC53" s="291"/>
      <c r="CD53" s="291"/>
      <c r="CE53" s="291"/>
      <c r="CF53" s="291"/>
      <c r="CG53" s="291"/>
      <c r="CH53" s="291"/>
      <c r="CI53" s="291"/>
      <c r="CJ53" s="291"/>
      <c r="CK53" s="291"/>
      <c r="CL53" s="291"/>
      <c r="CM53" s="291"/>
      <c r="CN53" s="291"/>
      <c r="CO53" s="291"/>
      <c r="CP53" s="291"/>
      <c r="CQ53" s="291"/>
      <c r="CR53" s="291"/>
      <c r="CS53" s="291"/>
      <c r="CT53" s="291"/>
      <c r="CU53" s="291"/>
      <c r="CV53" s="291"/>
      <c r="CW53" s="291"/>
      <c r="CX53" s="291"/>
      <c r="CY53" s="291"/>
      <c r="CZ53" s="291"/>
      <c r="DA53" s="291"/>
      <c r="DB53" s="291"/>
      <c r="DC53" s="291"/>
      <c r="DD53" s="291"/>
      <c r="DE53" s="291"/>
      <c r="DF53" s="291"/>
      <c r="DG53" s="291"/>
      <c r="DH53" s="291"/>
      <c r="DI53" s="291"/>
      <c r="DJ53" s="291"/>
      <c r="DK53" s="291"/>
      <c r="DL53" s="291"/>
      <c r="DM53" s="291"/>
      <c r="DN53" s="291"/>
      <c r="DO53" s="291"/>
    </row>
    <row r="54" spans="1:119" s="132" customFormat="1" x14ac:dyDescent="0.2">
      <c r="A54" s="134"/>
      <c r="B54" s="144" t="s">
        <v>235</v>
      </c>
      <c r="C54" s="292"/>
      <c r="D54" s="257">
        <v>0</v>
      </c>
      <c r="E54" s="257">
        <v>0</v>
      </c>
      <c r="F54" s="257">
        <v>0</v>
      </c>
      <c r="G54" s="257">
        <v>0</v>
      </c>
      <c r="H54" s="257">
        <v>0</v>
      </c>
      <c r="I54" s="257">
        <v>0</v>
      </c>
      <c r="J54" s="257">
        <v>0</v>
      </c>
      <c r="K54" s="257">
        <v>0</v>
      </c>
      <c r="L54" s="257">
        <v>0</v>
      </c>
      <c r="M54" s="257">
        <v>0</v>
      </c>
      <c r="N54" s="257">
        <v>0</v>
      </c>
      <c r="O54" s="257">
        <v>0</v>
      </c>
      <c r="P54" s="257">
        <v>0</v>
      </c>
      <c r="Q54" s="257">
        <v>0</v>
      </c>
      <c r="R54" s="257">
        <v>0</v>
      </c>
      <c r="S54" s="257">
        <v>0</v>
      </c>
      <c r="T54" s="257">
        <v>0</v>
      </c>
      <c r="U54" s="257">
        <v>0</v>
      </c>
      <c r="V54" s="257">
        <v>0</v>
      </c>
      <c r="W54" s="257">
        <v>0</v>
      </c>
      <c r="X54" s="257">
        <v>0</v>
      </c>
      <c r="Y54" s="257">
        <v>0</v>
      </c>
      <c r="Z54" s="257">
        <v>0</v>
      </c>
      <c r="AA54" s="257">
        <v>0</v>
      </c>
      <c r="AB54" s="257">
        <v>0</v>
      </c>
      <c r="AC54" s="257">
        <v>0</v>
      </c>
      <c r="AD54" s="257">
        <v>0</v>
      </c>
      <c r="AE54" s="257">
        <v>0</v>
      </c>
      <c r="AF54" s="257">
        <v>0</v>
      </c>
      <c r="AG54" s="257">
        <v>0</v>
      </c>
      <c r="AH54" s="257">
        <v>0</v>
      </c>
      <c r="AI54" s="257">
        <v>0</v>
      </c>
      <c r="AJ54" s="257">
        <v>0</v>
      </c>
      <c r="AK54" s="257">
        <v>0</v>
      </c>
      <c r="AL54" s="257">
        <v>0</v>
      </c>
      <c r="AM54" s="257">
        <v>0</v>
      </c>
      <c r="AN54" s="257">
        <v>0</v>
      </c>
      <c r="AO54" s="257">
        <v>0</v>
      </c>
      <c r="AP54" s="257">
        <v>0</v>
      </c>
      <c r="AQ54" s="257">
        <v>0</v>
      </c>
      <c r="AR54" s="257">
        <v>0</v>
      </c>
      <c r="AS54" s="257">
        <v>0</v>
      </c>
      <c r="AT54" s="257">
        <v>0</v>
      </c>
      <c r="AU54" s="257">
        <v>0</v>
      </c>
      <c r="AV54" s="257">
        <v>292</v>
      </c>
      <c r="AW54" s="257">
        <v>357</v>
      </c>
      <c r="AX54" s="257">
        <v>402</v>
      </c>
      <c r="AY54" s="257">
        <v>452</v>
      </c>
      <c r="AZ54" s="257">
        <v>503</v>
      </c>
      <c r="BA54" s="257">
        <v>555</v>
      </c>
      <c r="BB54" s="257">
        <v>595</v>
      </c>
      <c r="BC54" s="257">
        <v>632</v>
      </c>
      <c r="BD54" s="257">
        <v>674</v>
      </c>
      <c r="BE54" s="257">
        <v>715</v>
      </c>
      <c r="BF54" s="257">
        <v>736</v>
      </c>
      <c r="BG54" s="257">
        <v>779</v>
      </c>
      <c r="BH54" s="257">
        <v>821</v>
      </c>
      <c r="BI54" s="257">
        <v>859</v>
      </c>
      <c r="BJ54" s="257">
        <v>897</v>
      </c>
      <c r="BK54" s="257">
        <v>942</v>
      </c>
      <c r="BL54" s="257">
        <v>984</v>
      </c>
      <c r="BM54" s="257">
        <v>1023</v>
      </c>
      <c r="BN54" s="257">
        <v>1046</v>
      </c>
      <c r="BO54" s="257">
        <v>1057</v>
      </c>
      <c r="BP54" s="257">
        <v>1070</v>
      </c>
      <c r="BQ54" s="257">
        <v>1085</v>
      </c>
      <c r="BR54" s="257">
        <v>1072</v>
      </c>
      <c r="BS54" s="257">
        <v>1042</v>
      </c>
      <c r="BT54" s="257">
        <v>947</v>
      </c>
      <c r="BU54" s="257">
        <v>781</v>
      </c>
      <c r="BV54" s="257">
        <v>677</v>
      </c>
      <c r="BW54" s="257">
        <v>612</v>
      </c>
      <c r="BX54" s="291"/>
      <c r="BY54" s="291"/>
      <c r="BZ54" s="291"/>
      <c r="CA54" s="291"/>
      <c r="CB54" s="291"/>
      <c r="CC54" s="291"/>
      <c r="CD54" s="291"/>
      <c r="CE54" s="291"/>
      <c r="CF54" s="291"/>
      <c r="CG54" s="291"/>
      <c r="CH54" s="291"/>
      <c r="CI54" s="291"/>
      <c r="CJ54" s="291"/>
      <c r="CK54" s="291"/>
      <c r="CL54" s="291"/>
      <c r="CM54" s="291"/>
      <c r="CN54" s="291"/>
      <c r="CO54" s="291"/>
      <c r="CP54" s="291"/>
      <c r="CQ54" s="291"/>
      <c r="CR54" s="291"/>
      <c r="CS54" s="291"/>
      <c r="CT54" s="291"/>
      <c r="CU54" s="291"/>
      <c r="CV54" s="291"/>
      <c r="CW54" s="291"/>
      <c r="CX54" s="291"/>
      <c r="CY54" s="291"/>
      <c r="CZ54" s="291"/>
      <c r="DA54" s="291"/>
      <c r="DB54" s="291"/>
      <c r="DC54" s="291"/>
      <c r="DD54" s="291"/>
      <c r="DE54" s="291"/>
      <c r="DF54" s="291"/>
      <c r="DG54" s="291"/>
      <c r="DH54" s="291"/>
      <c r="DI54" s="291"/>
      <c r="DJ54" s="291"/>
      <c r="DK54" s="291"/>
      <c r="DL54" s="291"/>
      <c r="DM54" s="291"/>
      <c r="DN54" s="291"/>
      <c r="DO54" s="291"/>
    </row>
    <row r="55" spans="1:119" s="132" customFormat="1" x14ac:dyDescent="0.2">
      <c r="A55" s="134"/>
      <c r="B55" s="280" t="s">
        <v>378</v>
      </c>
      <c r="C55" s="292"/>
      <c r="D55" s="257">
        <v>0</v>
      </c>
      <c r="E55" s="257">
        <v>0</v>
      </c>
      <c r="F55" s="257">
        <v>0</v>
      </c>
      <c r="G55" s="257">
        <v>0</v>
      </c>
      <c r="H55" s="257">
        <v>0</v>
      </c>
      <c r="I55" s="257">
        <v>0</v>
      </c>
      <c r="J55" s="257">
        <v>0</v>
      </c>
      <c r="K55" s="257">
        <v>0</v>
      </c>
      <c r="L55" s="257">
        <v>0</v>
      </c>
      <c r="M55" s="257">
        <v>0</v>
      </c>
      <c r="N55" s="257">
        <v>0</v>
      </c>
      <c r="O55" s="257">
        <v>0</v>
      </c>
      <c r="P55" s="257">
        <v>0</v>
      </c>
      <c r="Q55" s="257">
        <v>0</v>
      </c>
      <c r="R55" s="257">
        <v>0</v>
      </c>
      <c r="S55" s="257">
        <v>0</v>
      </c>
      <c r="T55" s="257">
        <v>0</v>
      </c>
      <c r="U55" s="257">
        <v>0</v>
      </c>
      <c r="V55" s="257">
        <v>0</v>
      </c>
      <c r="W55" s="257">
        <v>0</v>
      </c>
      <c r="X55" s="257">
        <v>0</v>
      </c>
      <c r="Y55" s="257">
        <v>0</v>
      </c>
      <c r="Z55" s="257">
        <v>0</v>
      </c>
      <c r="AA55" s="257">
        <v>0</v>
      </c>
      <c r="AB55" s="257">
        <v>0</v>
      </c>
      <c r="AC55" s="257">
        <v>0</v>
      </c>
      <c r="AD55" s="257">
        <v>0</v>
      </c>
      <c r="AE55" s="257">
        <v>0</v>
      </c>
      <c r="AF55" s="257">
        <v>0</v>
      </c>
      <c r="AG55" s="257">
        <v>0</v>
      </c>
      <c r="AH55" s="257">
        <v>0</v>
      </c>
      <c r="AI55" s="257">
        <v>0</v>
      </c>
      <c r="AJ55" s="257">
        <v>0</v>
      </c>
      <c r="AK55" s="257">
        <v>0</v>
      </c>
      <c r="AL55" s="257">
        <v>0</v>
      </c>
      <c r="AM55" s="257">
        <v>0</v>
      </c>
      <c r="AN55" s="257">
        <v>0</v>
      </c>
      <c r="AO55" s="257">
        <v>0</v>
      </c>
      <c r="AP55" s="257">
        <v>0</v>
      </c>
      <c r="AQ55" s="257">
        <v>0</v>
      </c>
      <c r="AR55" s="257">
        <v>0</v>
      </c>
      <c r="AS55" s="257">
        <v>0</v>
      </c>
      <c r="AT55" s="257">
        <v>0</v>
      </c>
      <c r="AU55" s="257">
        <v>0</v>
      </c>
      <c r="AV55" s="257">
        <v>62</v>
      </c>
      <c r="AW55" s="257">
        <v>5</v>
      </c>
      <c r="AX55" s="257">
        <v>11</v>
      </c>
      <c r="AY55" s="257">
        <v>14</v>
      </c>
      <c r="AZ55" s="257">
        <v>11</v>
      </c>
      <c r="BA55" s="257">
        <v>9</v>
      </c>
      <c r="BB55" s="257">
        <v>12</v>
      </c>
      <c r="BC55" s="257">
        <v>15</v>
      </c>
      <c r="BD55" s="257">
        <v>16</v>
      </c>
      <c r="BE55" s="257">
        <v>18</v>
      </c>
      <c r="BF55" s="257">
        <v>19</v>
      </c>
      <c r="BG55" s="257">
        <v>19</v>
      </c>
      <c r="BH55" s="257">
        <v>19</v>
      </c>
      <c r="BI55" s="257">
        <v>20</v>
      </c>
      <c r="BJ55" s="257">
        <v>22</v>
      </c>
      <c r="BK55" s="257">
        <v>23</v>
      </c>
      <c r="BL55" s="257">
        <v>24</v>
      </c>
      <c r="BM55" s="257">
        <v>27</v>
      </c>
      <c r="BN55" s="257">
        <v>28</v>
      </c>
      <c r="BO55" s="257">
        <v>29</v>
      </c>
      <c r="BP55" s="257">
        <v>29</v>
      </c>
      <c r="BQ55" s="257">
        <v>34</v>
      </c>
      <c r="BR55" s="257">
        <v>35</v>
      </c>
      <c r="BS55" s="257">
        <v>37</v>
      </c>
      <c r="BT55" s="257">
        <v>34</v>
      </c>
      <c r="BU55" s="257">
        <v>29</v>
      </c>
      <c r="BV55" s="257">
        <v>28</v>
      </c>
      <c r="BW55" s="257">
        <v>30</v>
      </c>
      <c r="BX55" s="291"/>
      <c r="BY55" s="291"/>
      <c r="BZ55" s="291"/>
      <c r="CA55" s="291"/>
      <c r="CB55" s="291"/>
      <c r="CC55" s="291"/>
      <c r="CD55" s="291"/>
      <c r="CE55" s="291"/>
      <c r="CF55" s="291"/>
      <c r="CG55" s="291"/>
      <c r="CH55" s="291"/>
      <c r="CI55" s="291"/>
      <c r="CJ55" s="291"/>
      <c r="CK55" s="291"/>
      <c r="CL55" s="291"/>
      <c r="CM55" s="291"/>
      <c r="CN55" s="291"/>
      <c r="CO55" s="291"/>
      <c r="CP55" s="291"/>
      <c r="CQ55" s="291"/>
      <c r="CR55" s="291"/>
      <c r="CS55" s="291"/>
      <c r="CT55" s="291"/>
      <c r="CU55" s="291"/>
      <c r="CV55" s="291"/>
      <c r="CW55" s="291"/>
      <c r="CX55" s="291"/>
      <c r="CY55" s="291"/>
      <c r="CZ55" s="291"/>
      <c r="DA55" s="291"/>
      <c r="DB55" s="291"/>
      <c r="DC55" s="291"/>
      <c r="DD55" s="291"/>
      <c r="DE55" s="291"/>
      <c r="DF55" s="291"/>
      <c r="DG55" s="291"/>
      <c r="DH55" s="291"/>
      <c r="DI55" s="291"/>
      <c r="DJ55" s="291"/>
      <c r="DK55" s="291"/>
      <c r="DL55" s="291"/>
      <c r="DM55" s="291"/>
      <c r="DN55" s="291"/>
      <c r="DO55" s="291"/>
    </row>
    <row r="56" spans="1:119" s="132" customFormat="1" ht="25.5" customHeight="1" x14ac:dyDescent="0.2">
      <c r="A56" s="134"/>
      <c r="B56" s="281" t="s">
        <v>233</v>
      </c>
      <c r="C56" s="292"/>
      <c r="D56" s="143" t="s">
        <v>123</v>
      </c>
      <c r="E56" s="143" t="s">
        <v>123</v>
      </c>
      <c r="F56" s="143" t="s">
        <v>123</v>
      </c>
      <c r="G56" s="143" t="s">
        <v>123</v>
      </c>
      <c r="H56" s="143" t="s">
        <v>123</v>
      </c>
      <c r="I56" s="143" t="s">
        <v>123</v>
      </c>
      <c r="J56" s="143" t="s">
        <v>123</v>
      </c>
      <c r="K56" s="143" t="s">
        <v>123</v>
      </c>
      <c r="L56" s="143" t="s">
        <v>123</v>
      </c>
      <c r="M56" s="143" t="s">
        <v>123</v>
      </c>
      <c r="N56" s="143" t="s">
        <v>123</v>
      </c>
      <c r="O56" s="143" t="s">
        <v>123</v>
      </c>
      <c r="P56" s="143" t="s">
        <v>123</v>
      </c>
      <c r="Q56" s="143" t="s">
        <v>123</v>
      </c>
      <c r="R56" s="143" t="s">
        <v>123</v>
      </c>
      <c r="S56" s="143" t="s">
        <v>123</v>
      </c>
      <c r="T56" s="143" t="s">
        <v>123</v>
      </c>
      <c r="U56" s="143" t="s">
        <v>123</v>
      </c>
      <c r="V56" s="143" t="s">
        <v>123</v>
      </c>
      <c r="W56" s="143" t="s">
        <v>123</v>
      </c>
      <c r="X56" s="143" t="s">
        <v>123</v>
      </c>
      <c r="Y56" s="143" t="s">
        <v>123</v>
      </c>
      <c r="Z56" s="143" t="s">
        <v>123</v>
      </c>
      <c r="AA56" s="143" t="s">
        <v>123</v>
      </c>
      <c r="AB56" s="143" t="s">
        <v>123</v>
      </c>
      <c r="AC56" s="143" t="s">
        <v>123</v>
      </c>
      <c r="AD56" s="143" t="s">
        <v>123</v>
      </c>
      <c r="AE56" s="143" t="s">
        <v>123</v>
      </c>
      <c r="AF56" s="143" t="s">
        <v>123</v>
      </c>
      <c r="AG56" s="143" t="s">
        <v>123</v>
      </c>
      <c r="AH56" s="143" t="s">
        <v>123</v>
      </c>
      <c r="AI56" s="143" t="s">
        <v>123</v>
      </c>
      <c r="AJ56" s="143" t="s">
        <v>123</v>
      </c>
      <c r="AK56" s="143" t="s">
        <v>123</v>
      </c>
      <c r="AL56" s="143" t="s">
        <v>123</v>
      </c>
      <c r="AM56" s="143" t="s">
        <v>123</v>
      </c>
      <c r="AN56" s="143" t="s">
        <v>123</v>
      </c>
      <c r="AO56" s="143" t="s">
        <v>123</v>
      </c>
      <c r="AP56" s="143" t="s">
        <v>123</v>
      </c>
      <c r="AQ56" s="143" t="s">
        <v>123</v>
      </c>
      <c r="AR56" s="143" t="s">
        <v>123</v>
      </c>
      <c r="AS56" s="143" t="s">
        <v>123</v>
      </c>
      <c r="AT56" s="143" t="s">
        <v>123</v>
      </c>
      <c r="AU56" s="143" t="s">
        <v>123</v>
      </c>
      <c r="AV56" s="143" t="s">
        <v>123</v>
      </c>
      <c r="AW56" s="143" t="s">
        <v>123</v>
      </c>
      <c r="AX56" s="143" t="s">
        <v>123</v>
      </c>
      <c r="AY56" s="143" t="s">
        <v>123</v>
      </c>
      <c r="AZ56" s="143" t="s">
        <v>123</v>
      </c>
      <c r="BA56" s="143" t="s">
        <v>123</v>
      </c>
      <c r="BB56" s="143" t="s">
        <v>123</v>
      </c>
      <c r="BC56" s="143" t="s">
        <v>123</v>
      </c>
      <c r="BD56" s="143" t="s">
        <v>123</v>
      </c>
      <c r="BE56" s="143" t="s">
        <v>123</v>
      </c>
      <c r="BF56" s="143" t="s">
        <v>123</v>
      </c>
      <c r="BG56" s="143" t="s">
        <v>123</v>
      </c>
      <c r="BH56" s="143" t="s">
        <v>123</v>
      </c>
      <c r="BI56" s="143" t="s">
        <v>123</v>
      </c>
      <c r="BJ56" s="143" t="s">
        <v>123</v>
      </c>
      <c r="BK56" s="143" t="s">
        <v>123</v>
      </c>
      <c r="BL56" s="143" t="s">
        <v>123</v>
      </c>
      <c r="BM56" s="143" t="s">
        <v>123</v>
      </c>
      <c r="BN56" s="143" t="s">
        <v>123</v>
      </c>
      <c r="BO56" s="143" t="s">
        <v>123</v>
      </c>
      <c r="BP56" s="143" t="s">
        <v>123</v>
      </c>
      <c r="BQ56" s="143">
        <v>0</v>
      </c>
      <c r="BR56" s="143">
        <v>1</v>
      </c>
      <c r="BS56" s="143">
        <v>1</v>
      </c>
      <c r="BT56" s="143">
        <v>1</v>
      </c>
      <c r="BU56" s="143">
        <v>1</v>
      </c>
      <c r="BV56" s="143">
        <v>1</v>
      </c>
      <c r="BW56" s="143">
        <v>1</v>
      </c>
      <c r="BX56" s="291"/>
      <c r="BY56" s="291"/>
      <c r="BZ56" s="291"/>
      <c r="CA56" s="291"/>
      <c r="CB56" s="291"/>
      <c r="CC56" s="291"/>
      <c r="CD56" s="291"/>
      <c r="CE56" s="291"/>
      <c r="CF56" s="291"/>
      <c r="CG56" s="291"/>
      <c r="CH56" s="291"/>
      <c r="CI56" s="291"/>
      <c r="CJ56" s="291"/>
      <c r="CK56" s="291"/>
      <c r="CL56" s="291"/>
      <c r="CM56" s="291"/>
      <c r="CN56" s="291"/>
      <c r="CO56" s="291"/>
      <c r="CP56" s="291"/>
      <c r="CQ56" s="291"/>
      <c r="CR56" s="291"/>
      <c r="CS56" s="291"/>
      <c r="CT56" s="291"/>
      <c r="CU56" s="291"/>
      <c r="CV56" s="291"/>
      <c r="CW56" s="291"/>
      <c r="CX56" s="291"/>
      <c r="CY56" s="291"/>
      <c r="CZ56" s="291"/>
      <c r="DA56" s="291"/>
      <c r="DB56" s="291"/>
      <c r="DC56" s="291"/>
      <c r="DD56" s="291"/>
      <c r="DE56" s="291"/>
      <c r="DF56" s="291"/>
      <c r="DG56" s="291"/>
      <c r="DH56" s="291"/>
      <c r="DI56" s="291"/>
      <c r="DJ56" s="291"/>
      <c r="DK56" s="291"/>
      <c r="DL56" s="291"/>
      <c r="DM56" s="291"/>
      <c r="DN56" s="291"/>
      <c r="DO56" s="291"/>
    </row>
    <row r="57" spans="1:119" s="132" customFormat="1" x14ac:dyDescent="0.2">
      <c r="A57" s="134"/>
      <c r="B57" s="280" t="s">
        <v>234</v>
      </c>
      <c r="C57" s="292"/>
      <c r="D57" s="257" t="s">
        <v>123</v>
      </c>
      <c r="E57" s="257" t="s">
        <v>123</v>
      </c>
      <c r="F57" s="257" t="s">
        <v>123</v>
      </c>
      <c r="G57" s="257" t="s">
        <v>123</v>
      </c>
      <c r="H57" s="257" t="s">
        <v>123</v>
      </c>
      <c r="I57" s="257" t="s">
        <v>123</v>
      </c>
      <c r="J57" s="257" t="s">
        <v>123</v>
      </c>
      <c r="K57" s="257" t="s">
        <v>123</v>
      </c>
      <c r="L57" s="257" t="s">
        <v>123</v>
      </c>
      <c r="M57" s="257" t="s">
        <v>123</v>
      </c>
      <c r="N57" s="257" t="s">
        <v>123</v>
      </c>
      <c r="O57" s="257" t="s">
        <v>123</v>
      </c>
      <c r="P57" s="257" t="s">
        <v>123</v>
      </c>
      <c r="Q57" s="257" t="s">
        <v>123</v>
      </c>
      <c r="R57" s="257" t="s">
        <v>123</v>
      </c>
      <c r="S57" s="257" t="s">
        <v>123</v>
      </c>
      <c r="T57" s="257" t="s">
        <v>123</v>
      </c>
      <c r="U57" s="257" t="s">
        <v>123</v>
      </c>
      <c r="V57" s="257" t="s">
        <v>123</v>
      </c>
      <c r="W57" s="257" t="s">
        <v>123</v>
      </c>
      <c r="X57" s="257" t="s">
        <v>123</v>
      </c>
      <c r="Y57" s="257" t="s">
        <v>123</v>
      </c>
      <c r="Z57" s="257" t="s">
        <v>123</v>
      </c>
      <c r="AA57" s="257" t="s">
        <v>123</v>
      </c>
      <c r="AB57" s="257" t="s">
        <v>123</v>
      </c>
      <c r="AC57" s="257" t="s">
        <v>123</v>
      </c>
      <c r="AD57" s="257" t="s">
        <v>123</v>
      </c>
      <c r="AE57" s="257" t="s">
        <v>123</v>
      </c>
      <c r="AF57" s="257" t="s">
        <v>123</v>
      </c>
      <c r="AG57" s="257" t="s">
        <v>123</v>
      </c>
      <c r="AH57" s="257" t="s">
        <v>123</v>
      </c>
      <c r="AI57" s="257" t="s">
        <v>123</v>
      </c>
      <c r="AJ57" s="257" t="s">
        <v>123</v>
      </c>
      <c r="AK57" s="257" t="s">
        <v>123</v>
      </c>
      <c r="AL57" s="257" t="s">
        <v>123</v>
      </c>
      <c r="AM57" s="257" t="s">
        <v>123</v>
      </c>
      <c r="AN57" s="257" t="s">
        <v>123</v>
      </c>
      <c r="AO57" s="257" t="s">
        <v>123</v>
      </c>
      <c r="AP57" s="257" t="s">
        <v>123</v>
      </c>
      <c r="AQ57" s="257" t="s">
        <v>123</v>
      </c>
      <c r="AR57" s="257" t="s">
        <v>123</v>
      </c>
      <c r="AS57" s="257" t="s">
        <v>123</v>
      </c>
      <c r="AT57" s="257" t="s">
        <v>123</v>
      </c>
      <c r="AU57" s="257" t="s">
        <v>123</v>
      </c>
      <c r="AV57" s="257" t="s">
        <v>123</v>
      </c>
      <c r="AW57" s="257" t="s">
        <v>123</v>
      </c>
      <c r="AX57" s="257" t="s">
        <v>123</v>
      </c>
      <c r="AY57" s="257" t="s">
        <v>123</v>
      </c>
      <c r="AZ57" s="257" t="s">
        <v>123</v>
      </c>
      <c r="BA57" s="257" t="s">
        <v>123</v>
      </c>
      <c r="BB57" s="257" t="s">
        <v>123</v>
      </c>
      <c r="BC57" s="257" t="s">
        <v>123</v>
      </c>
      <c r="BD57" s="257" t="s">
        <v>123</v>
      </c>
      <c r="BE57" s="257" t="s">
        <v>123</v>
      </c>
      <c r="BF57" s="257" t="s">
        <v>123</v>
      </c>
      <c r="BG57" s="257" t="s">
        <v>123</v>
      </c>
      <c r="BH57" s="257" t="s">
        <v>123</v>
      </c>
      <c r="BI57" s="257" t="s">
        <v>123</v>
      </c>
      <c r="BJ57" s="257" t="s">
        <v>123</v>
      </c>
      <c r="BK57" s="257" t="s">
        <v>123</v>
      </c>
      <c r="BL57" s="257" t="s">
        <v>123</v>
      </c>
      <c r="BM57" s="257" t="s">
        <v>123</v>
      </c>
      <c r="BN57" s="257" t="s">
        <v>123</v>
      </c>
      <c r="BO57" s="257" t="s">
        <v>123</v>
      </c>
      <c r="BP57" s="257" t="s">
        <v>123</v>
      </c>
      <c r="BQ57" s="257">
        <v>22</v>
      </c>
      <c r="BR57" s="257">
        <v>19</v>
      </c>
      <c r="BS57" s="257">
        <v>16</v>
      </c>
      <c r="BT57" s="257">
        <v>10</v>
      </c>
      <c r="BU57" s="257">
        <v>2</v>
      </c>
      <c r="BV57" s="257">
        <v>0</v>
      </c>
      <c r="BW57" s="257">
        <v>0</v>
      </c>
      <c r="BX57" s="291"/>
      <c r="BY57" s="291"/>
      <c r="BZ57" s="291"/>
      <c r="CA57" s="291"/>
      <c r="CB57" s="291"/>
      <c r="CC57" s="291"/>
      <c r="CD57" s="291"/>
      <c r="CE57" s="291"/>
      <c r="CF57" s="291"/>
      <c r="CG57" s="291"/>
      <c r="CH57" s="291"/>
      <c r="CI57" s="291"/>
      <c r="CJ57" s="291"/>
      <c r="CK57" s="291"/>
      <c r="CL57" s="291"/>
      <c r="CM57" s="291"/>
      <c r="CN57" s="291"/>
      <c r="CO57" s="291"/>
      <c r="CP57" s="291"/>
      <c r="CQ57" s="291"/>
      <c r="CR57" s="291"/>
      <c r="CS57" s="291"/>
      <c r="CT57" s="291"/>
      <c r="CU57" s="291"/>
      <c r="CV57" s="291"/>
      <c r="CW57" s="291"/>
      <c r="CX57" s="291"/>
      <c r="CY57" s="291"/>
      <c r="CZ57" s="291"/>
      <c r="DA57" s="291"/>
      <c r="DB57" s="291"/>
      <c r="DC57" s="291"/>
      <c r="DD57" s="291"/>
      <c r="DE57" s="291"/>
      <c r="DF57" s="291"/>
      <c r="DG57" s="291"/>
      <c r="DH57" s="291"/>
      <c r="DI57" s="291"/>
      <c r="DJ57" s="291"/>
      <c r="DK57" s="291"/>
      <c r="DL57" s="291"/>
      <c r="DM57" s="291"/>
      <c r="DN57" s="291"/>
      <c r="DO57" s="291"/>
    </row>
    <row r="58" spans="1:119" s="132" customFormat="1" x14ac:dyDescent="0.2">
      <c r="A58" s="134"/>
      <c r="B58" s="144" t="s">
        <v>235</v>
      </c>
      <c r="C58" s="292"/>
      <c r="D58" s="257" t="s">
        <v>123</v>
      </c>
      <c r="E58" s="257" t="s">
        <v>123</v>
      </c>
      <c r="F58" s="257" t="s">
        <v>123</v>
      </c>
      <c r="G58" s="257" t="s">
        <v>123</v>
      </c>
      <c r="H58" s="257" t="s">
        <v>123</v>
      </c>
      <c r="I58" s="257" t="s">
        <v>123</v>
      </c>
      <c r="J58" s="257" t="s">
        <v>123</v>
      </c>
      <c r="K58" s="257" t="s">
        <v>123</v>
      </c>
      <c r="L58" s="257" t="s">
        <v>123</v>
      </c>
      <c r="M58" s="257" t="s">
        <v>123</v>
      </c>
      <c r="N58" s="257" t="s">
        <v>123</v>
      </c>
      <c r="O58" s="257" t="s">
        <v>123</v>
      </c>
      <c r="P58" s="257" t="s">
        <v>123</v>
      </c>
      <c r="Q58" s="257" t="s">
        <v>123</v>
      </c>
      <c r="R58" s="257" t="s">
        <v>123</v>
      </c>
      <c r="S58" s="257" t="s">
        <v>123</v>
      </c>
      <c r="T58" s="257" t="s">
        <v>123</v>
      </c>
      <c r="U58" s="257" t="s">
        <v>123</v>
      </c>
      <c r="V58" s="257" t="s">
        <v>123</v>
      </c>
      <c r="W58" s="257" t="s">
        <v>123</v>
      </c>
      <c r="X58" s="257" t="s">
        <v>123</v>
      </c>
      <c r="Y58" s="257" t="s">
        <v>123</v>
      </c>
      <c r="Z58" s="257" t="s">
        <v>123</v>
      </c>
      <c r="AA58" s="257" t="s">
        <v>123</v>
      </c>
      <c r="AB58" s="257" t="s">
        <v>123</v>
      </c>
      <c r="AC58" s="257" t="s">
        <v>123</v>
      </c>
      <c r="AD58" s="257" t="s">
        <v>123</v>
      </c>
      <c r="AE58" s="257" t="s">
        <v>123</v>
      </c>
      <c r="AF58" s="257" t="s">
        <v>123</v>
      </c>
      <c r="AG58" s="257" t="s">
        <v>123</v>
      </c>
      <c r="AH58" s="257" t="s">
        <v>123</v>
      </c>
      <c r="AI58" s="257" t="s">
        <v>123</v>
      </c>
      <c r="AJ58" s="257" t="s">
        <v>123</v>
      </c>
      <c r="AK58" s="257" t="s">
        <v>123</v>
      </c>
      <c r="AL58" s="257" t="s">
        <v>123</v>
      </c>
      <c r="AM58" s="257" t="s">
        <v>123</v>
      </c>
      <c r="AN58" s="257" t="s">
        <v>123</v>
      </c>
      <c r="AO58" s="257" t="s">
        <v>123</v>
      </c>
      <c r="AP58" s="257" t="s">
        <v>123</v>
      </c>
      <c r="AQ58" s="257" t="s">
        <v>123</v>
      </c>
      <c r="AR58" s="257" t="s">
        <v>123</v>
      </c>
      <c r="AS58" s="257" t="s">
        <v>123</v>
      </c>
      <c r="AT58" s="257" t="s">
        <v>123</v>
      </c>
      <c r="AU58" s="257" t="s">
        <v>123</v>
      </c>
      <c r="AV58" s="257" t="s">
        <v>123</v>
      </c>
      <c r="AW58" s="257" t="s">
        <v>123</v>
      </c>
      <c r="AX58" s="257" t="s">
        <v>123</v>
      </c>
      <c r="AY58" s="257" t="s">
        <v>123</v>
      </c>
      <c r="AZ58" s="257" t="s">
        <v>123</v>
      </c>
      <c r="BA58" s="257" t="s">
        <v>123</v>
      </c>
      <c r="BB58" s="257" t="s">
        <v>123</v>
      </c>
      <c r="BC58" s="257" t="s">
        <v>123</v>
      </c>
      <c r="BD58" s="257" t="s">
        <v>123</v>
      </c>
      <c r="BE58" s="257" t="s">
        <v>123</v>
      </c>
      <c r="BF58" s="257" t="s">
        <v>123</v>
      </c>
      <c r="BG58" s="257" t="s">
        <v>123</v>
      </c>
      <c r="BH58" s="257" t="s">
        <v>123</v>
      </c>
      <c r="BI58" s="257" t="s">
        <v>123</v>
      </c>
      <c r="BJ58" s="257" t="s">
        <v>123</v>
      </c>
      <c r="BK58" s="257" t="s">
        <v>123</v>
      </c>
      <c r="BL58" s="257" t="s">
        <v>123</v>
      </c>
      <c r="BM58" s="257" t="s">
        <v>123</v>
      </c>
      <c r="BN58" s="257" t="s">
        <v>123</v>
      </c>
      <c r="BO58" s="257" t="s">
        <v>123</v>
      </c>
      <c r="BP58" s="257" t="s">
        <v>123</v>
      </c>
      <c r="BQ58" s="257">
        <v>11</v>
      </c>
      <c r="BR58" s="257">
        <v>16</v>
      </c>
      <c r="BS58" s="257">
        <v>20</v>
      </c>
      <c r="BT58" s="257">
        <v>24</v>
      </c>
      <c r="BU58" s="257">
        <v>26</v>
      </c>
      <c r="BV58" s="257">
        <v>27</v>
      </c>
      <c r="BW58" s="257">
        <v>28</v>
      </c>
      <c r="BX58" s="291"/>
      <c r="BY58" s="291"/>
      <c r="BZ58" s="291"/>
      <c r="CA58" s="291"/>
      <c r="CB58" s="291"/>
      <c r="CC58" s="291"/>
      <c r="CD58" s="291"/>
      <c r="CE58" s="291"/>
      <c r="CF58" s="291"/>
      <c r="CG58" s="291"/>
      <c r="CH58" s="291"/>
      <c r="CI58" s="291"/>
      <c r="CJ58" s="291"/>
      <c r="CK58" s="291"/>
      <c r="CL58" s="291"/>
      <c r="CM58" s="291"/>
      <c r="CN58" s="291"/>
      <c r="CO58" s="291"/>
      <c r="CP58" s="291"/>
      <c r="CQ58" s="291"/>
      <c r="CR58" s="291"/>
      <c r="CS58" s="291"/>
      <c r="CT58" s="291"/>
      <c r="CU58" s="291"/>
      <c r="CV58" s="291"/>
      <c r="CW58" s="291"/>
      <c r="CX58" s="291"/>
      <c r="CY58" s="291"/>
      <c r="CZ58" s="291"/>
      <c r="DA58" s="291"/>
      <c r="DB58" s="291"/>
      <c r="DC58" s="291"/>
      <c r="DD58" s="291"/>
      <c r="DE58" s="291"/>
      <c r="DF58" s="291"/>
      <c r="DG58" s="291"/>
      <c r="DH58" s="291"/>
      <c r="DI58" s="291"/>
      <c r="DJ58" s="291"/>
      <c r="DK58" s="291"/>
      <c r="DL58" s="291"/>
      <c r="DM58" s="291"/>
      <c r="DN58" s="291"/>
      <c r="DO58" s="291"/>
    </row>
    <row r="59" spans="1:119" s="132" customFormat="1" ht="27" customHeight="1" x14ac:dyDescent="0.2">
      <c r="A59" s="134"/>
      <c r="B59" s="293" t="s">
        <v>160</v>
      </c>
      <c r="C59" s="292"/>
      <c r="D59" s="257">
        <v>0</v>
      </c>
      <c r="E59" s="257">
        <v>0</v>
      </c>
      <c r="F59" s="257">
        <v>0</v>
      </c>
      <c r="G59" s="257">
        <v>0</v>
      </c>
      <c r="H59" s="257">
        <v>0</v>
      </c>
      <c r="I59" s="257">
        <v>0</v>
      </c>
      <c r="J59" s="257">
        <v>0</v>
      </c>
      <c r="K59" s="257">
        <v>0</v>
      </c>
      <c r="L59" s="257">
        <v>0</v>
      </c>
      <c r="M59" s="257">
        <v>0</v>
      </c>
      <c r="N59" s="257">
        <v>0</v>
      </c>
      <c r="O59" s="257">
        <v>0</v>
      </c>
      <c r="P59" s="257">
        <v>0</v>
      </c>
      <c r="Q59" s="257">
        <v>0</v>
      </c>
      <c r="R59" s="257">
        <v>0</v>
      </c>
      <c r="S59" s="257">
        <v>0</v>
      </c>
      <c r="T59" s="257">
        <v>0</v>
      </c>
      <c r="U59" s="257">
        <v>0</v>
      </c>
      <c r="V59" s="257">
        <v>0</v>
      </c>
      <c r="W59" s="257">
        <v>0</v>
      </c>
      <c r="X59" s="257">
        <v>0</v>
      </c>
      <c r="Y59" s="257">
        <v>0</v>
      </c>
      <c r="Z59" s="257">
        <v>0</v>
      </c>
      <c r="AA59" s="257">
        <v>0</v>
      </c>
      <c r="AB59" s="257">
        <v>0</v>
      </c>
      <c r="AC59" s="257">
        <v>0</v>
      </c>
      <c r="AD59" s="257">
        <v>0</v>
      </c>
      <c r="AE59" s="257">
        <v>0</v>
      </c>
      <c r="AF59" s="257">
        <v>0</v>
      </c>
      <c r="AG59" s="257">
        <v>0</v>
      </c>
      <c r="AH59" s="257">
        <v>0</v>
      </c>
      <c r="AI59" s="257">
        <v>0</v>
      </c>
      <c r="AJ59" s="257">
        <v>0</v>
      </c>
      <c r="AK59" s="257">
        <v>0</v>
      </c>
      <c r="AL59" s="257">
        <v>0</v>
      </c>
      <c r="AM59" s="257">
        <v>0</v>
      </c>
      <c r="AN59" s="257">
        <v>0</v>
      </c>
      <c r="AO59" s="257">
        <v>0</v>
      </c>
      <c r="AP59" s="257">
        <v>0</v>
      </c>
      <c r="AQ59" s="257">
        <v>0</v>
      </c>
      <c r="AR59" s="257">
        <v>0</v>
      </c>
      <c r="AS59" s="257">
        <v>0</v>
      </c>
      <c r="AT59" s="257">
        <v>0</v>
      </c>
      <c r="AU59" s="257">
        <v>0</v>
      </c>
      <c r="AV59" s="257">
        <v>0</v>
      </c>
      <c r="AW59" s="257">
        <v>0</v>
      </c>
      <c r="AX59" s="257">
        <v>0</v>
      </c>
      <c r="AY59" s="257">
        <v>0</v>
      </c>
      <c r="AZ59" s="257">
        <v>0</v>
      </c>
      <c r="BA59" s="257">
        <v>0</v>
      </c>
      <c r="BB59" s="257">
        <v>0</v>
      </c>
      <c r="BC59" s="257">
        <v>0</v>
      </c>
      <c r="BD59" s="257">
        <v>0</v>
      </c>
      <c r="BE59" s="257">
        <v>0</v>
      </c>
      <c r="BF59" s="257">
        <v>0</v>
      </c>
      <c r="BG59" s="257">
        <v>0</v>
      </c>
      <c r="BH59" s="257">
        <v>0</v>
      </c>
      <c r="BI59" s="257">
        <v>0</v>
      </c>
      <c r="BJ59" s="257">
        <v>0</v>
      </c>
      <c r="BK59" s="257">
        <v>0</v>
      </c>
      <c r="BL59" s="257">
        <v>0</v>
      </c>
      <c r="BM59" s="257">
        <v>0</v>
      </c>
      <c r="BN59" s="257">
        <v>0</v>
      </c>
      <c r="BO59" s="257">
        <v>0</v>
      </c>
      <c r="BP59" s="257">
        <v>0</v>
      </c>
      <c r="BQ59" s="257">
        <v>13</v>
      </c>
      <c r="BR59" s="257">
        <v>300</v>
      </c>
      <c r="BS59" s="257">
        <v>575</v>
      </c>
      <c r="BT59" s="257">
        <v>1086</v>
      </c>
      <c r="BU59" s="257">
        <v>1736</v>
      </c>
      <c r="BV59" s="257">
        <v>2019</v>
      </c>
      <c r="BW59" s="257">
        <v>2105</v>
      </c>
      <c r="BX59" s="291"/>
      <c r="BY59" s="291"/>
      <c r="BZ59" s="291"/>
      <c r="CA59" s="291"/>
      <c r="CB59" s="291"/>
      <c r="CC59" s="291"/>
      <c r="CD59" s="291"/>
      <c r="CE59" s="291"/>
      <c r="CF59" s="291"/>
      <c r="CG59" s="291"/>
      <c r="CH59" s="291"/>
      <c r="CI59" s="291"/>
      <c r="CJ59" s="291"/>
      <c r="CK59" s="291"/>
      <c r="CL59" s="291"/>
      <c r="CM59" s="291"/>
      <c r="CN59" s="291"/>
      <c r="CO59" s="291"/>
      <c r="CP59" s="291"/>
      <c r="CQ59" s="291"/>
      <c r="CR59" s="291"/>
      <c r="CS59" s="291"/>
      <c r="CT59" s="291"/>
      <c r="CU59" s="291"/>
      <c r="CV59" s="291"/>
      <c r="CW59" s="291"/>
      <c r="CX59" s="291"/>
      <c r="CY59" s="291"/>
      <c r="CZ59" s="291"/>
      <c r="DA59" s="291"/>
      <c r="DB59" s="291"/>
      <c r="DC59" s="291"/>
      <c r="DD59" s="291"/>
      <c r="DE59" s="291"/>
      <c r="DF59" s="291"/>
      <c r="DG59" s="291"/>
      <c r="DH59" s="291"/>
      <c r="DI59" s="291"/>
      <c r="DJ59" s="291"/>
      <c r="DK59" s="291"/>
      <c r="DL59" s="291"/>
      <c r="DM59" s="291"/>
      <c r="DN59" s="291"/>
      <c r="DO59" s="291"/>
    </row>
    <row r="60" spans="1:119" s="132" customFormat="1" x14ac:dyDescent="0.2">
      <c r="A60" s="134"/>
      <c r="B60" s="280" t="s">
        <v>377</v>
      </c>
      <c r="C60" s="292"/>
      <c r="D60" s="257">
        <v>0</v>
      </c>
      <c r="E60" s="257">
        <v>0</v>
      </c>
      <c r="F60" s="257">
        <v>0</v>
      </c>
      <c r="G60" s="257">
        <v>0</v>
      </c>
      <c r="H60" s="257">
        <v>0</v>
      </c>
      <c r="I60" s="257">
        <v>0</v>
      </c>
      <c r="J60" s="257">
        <v>0</v>
      </c>
      <c r="K60" s="257">
        <v>0</v>
      </c>
      <c r="L60" s="257">
        <v>0</v>
      </c>
      <c r="M60" s="257">
        <v>0</v>
      </c>
      <c r="N60" s="257">
        <v>0</v>
      </c>
      <c r="O60" s="257">
        <v>0</v>
      </c>
      <c r="P60" s="257">
        <v>0</v>
      </c>
      <c r="Q60" s="257">
        <v>0</v>
      </c>
      <c r="R60" s="257">
        <v>0</v>
      </c>
      <c r="S60" s="257">
        <v>0</v>
      </c>
      <c r="T60" s="257">
        <v>0</v>
      </c>
      <c r="U60" s="257">
        <v>0</v>
      </c>
      <c r="V60" s="257">
        <v>0</v>
      </c>
      <c r="W60" s="257">
        <v>0</v>
      </c>
      <c r="X60" s="257">
        <v>0</v>
      </c>
      <c r="Y60" s="257">
        <v>0</v>
      </c>
      <c r="Z60" s="257">
        <v>0</v>
      </c>
      <c r="AA60" s="257">
        <v>0</v>
      </c>
      <c r="AB60" s="257">
        <v>0</v>
      </c>
      <c r="AC60" s="257">
        <v>0</v>
      </c>
      <c r="AD60" s="257">
        <v>0</v>
      </c>
      <c r="AE60" s="257">
        <v>0</v>
      </c>
      <c r="AF60" s="257">
        <v>0</v>
      </c>
      <c r="AG60" s="257">
        <v>0</v>
      </c>
      <c r="AH60" s="257">
        <v>0</v>
      </c>
      <c r="AI60" s="257">
        <v>0</v>
      </c>
      <c r="AJ60" s="257">
        <v>0</v>
      </c>
      <c r="AK60" s="257">
        <v>0</v>
      </c>
      <c r="AL60" s="257">
        <v>0</v>
      </c>
      <c r="AM60" s="257">
        <v>0</v>
      </c>
      <c r="AN60" s="257">
        <v>0</v>
      </c>
      <c r="AO60" s="257">
        <v>0</v>
      </c>
      <c r="AP60" s="257">
        <v>0</v>
      </c>
      <c r="AQ60" s="257">
        <v>0</v>
      </c>
      <c r="AR60" s="257">
        <v>0</v>
      </c>
      <c r="AS60" s="257">
        <v>0</v>
      </c>
      <c r="AT60" s="257">
        <v>0</v>
      </c>
      <c r="AU60" s="257">
        <v>0</v>
      </c>
      <c r="AV60" s="257">
        <v>0</v>
      </c>
      <c r="AW60" s="257">
        <v>0</v>
      </c>
      <c r="AX60" s="257">
        <v>0</v>
      </c>
      <c r="AY60" s="257">
        <v>0</v>
      </c>
      <c r="AZ60" s="257">
        <v>0</v>
      </c>
      <c r="BA60" s="257">
        <v>0</v>
      </c>
      <c r="BB60" s="257">
        <v>0</v>
      </c>
      <c r="BC60" s="257">
        <v>0</v>
      </c>
      <c r="BD60" s="257">
        <v>0</v>
      </c>
      <c r="BE60" s="257">
        <v>0</v>
      </c>
      <c r="BF60" s="257">
        <v>0</v>
      </c>
      <c r="BG60" s="257">
        <v>0</v>
      </c>
      <c r="BH60" s="257">
        <v>0</v>
      </c>
      <c r="BI60" s="257">
        <v>0</v>
      </c>
      <c r="BJ60" s="257">
        <v>0</v>
      </c>
      <c r="BK60" s="257">
        <v>0</v>
      </c>
      <c r="BL60" s="257">
        <v>0</v>
      </c>
      <c r="BM60" s="257">
        <v>0</v>
      </c>
      <c r="BN60" s="257">
        <v>0</v>
      </c>
      <c r="BO60" s="257">
        <v>0</v>
      </c>
      <c r="BP60" s="257">
        <v>0</v>
      </c>
      <c r="BQ60" s="257">
        <v>13</v>
      </c>
      <c r="BR60" s="257">
        <v>297</v>
      </c>
      <c r="BS60" s="257">
        <v>569</v>
      </c>
      <c r="BT60" s="257">
        <v>1075</v>
      </c>
      <c r="BU60" s="257">
        <v>1718</v>
      </c>
      <c r="BV60" s="257">
        <v>2000</v>
      </c>
      <c r="BW60" s="257">
        <v>2081</v>
      </c>
      <c r="BX60" s="291"/>
      <c r="BY60" s="291"/>
      <c r="BZ60" s="291"/>
      <c r="CA60" s="291"/>
      <c r="CB60" s="291"/>
      <c r="CC60" s="291"/>
      <c r="CD60" s="291"/>
      <c r="CE60" s="291"/>
      <c r="CF60" s="291"/>
      <c r="CG60" s="291"/>
      <c r="CH60" s="291"/>
      <c r="CI60" s="291"/>
      <c r="CJ60" s="291"/>
      <c r="CK60" s="291"/>
      <c r="CL60" s="291"/>
      <c r="CM60" s="291"/>
      <c r="CN60" s="291"/>
      <c r="CO60" s="291"/>
      <c r="CP60" s="291"/>
      <c r="CQ60" s="291"/>
      <c r="CR60" s="291"/>
      <c r="CS60" s="291"/>
      <c r="CT60" s="291"/>
      <c r="CU60" s="291"/>
      <c r="CV60" s="291"/>
      <c r="CW60" s="291"/>
      <c r="CX60" s="291"/>
      <c r="CY60" s="291"/>
      <c r="CZ60" s="291"/>
      <c r="DA60" s="291"/>
      <c r="DB60" s="291"/>
      <c r="DC60" s="291"/>
      <c r="DD60" s="291"/>
      <c r="DE60" s="291"/>
      <c r="DF60" s="291"/>
      <c r="DG60" s="291"/>
      <c r="DH60" s="291"/>
      <c r="DI60" s="291"/>
      <c r="DJ60" s="291"/>
      <c r="DK60" s="291"/>
      <c r="DL60" s="291"/>
      <c r="DM60" s="291"/>
      <c r="DN60" s="291"/>
      <c r="DO60" s="291"/>
    </row>
    <row r="61" spans="1:119" s="132" customFormat="1" x14ac:dyDescent="0.2">
      <c r="A61" s="134"/>
      <c r="B61" s="280" t="s">
        <v>234</v>
      </c>
      <c r="C61" s="292"/>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v>12</v>
      </c>
      <c r="BR61" s="257">
        <v>280</v>
      </c>
      <c r="BS61" s="257">
        <v>520</v>
      </c>
      <c r="BT61" s="257">
        <v>951</v>
      </c>
      <c r="BU61" s="257">
        <v>1476</v>
      </c>
      <c r="BV61" s="257">
        <v>1681</v>
      </c>
      <c r="BW61" s="257">
        <v>1730</v>
      </c>
      <c r="BX61" s="291"/>
      <c r="BY61" s="291"/>
      <c r="BZ61" s="291"/>
      <c r="CA61" s="291"/>
      <c r="CB61" s="291"/>
      <c r="CC61" s="291"/>
      <c r="CD61" s="291"/>
      <c r="CE61" s="291"/>
      <c r="CF61" s="291"/>
      <c r="CG61" s="291"/>
      <c r="CH61" s="291"/>
      <c r="CI61" s="291"/>
      <c r="CJ61" s="291"/>
      <c r="CK61" s="291"/>
      <c r="CL61" s="291"/>
      <c r="CM61" s="291"/>
      <c r="CN61" s="291"/>
      <c r="CO61" s="291"/>
      <c r="CP61" s="291"/>
      <c r="CQ61" s="291"/>
      <c r="CR61" s="291"/>
      <c r="CS61" s="291"/>
      <c r="CT61" s="291"/>
      <c r="CU61" s="291"/>
      <c r="CV61" s="291"/>
      <c r="CW61" s="291"/>
      <c r="CX61" s="291"/>
      <c r="CY61" s="291"/>
      <c r="CZ61" s="291"/>
      <c r="DA61" s="291"/>
      <c r="DB61" s="291"/>
      <c r="DC61" s="291"/>
      <c r="DD61" s="291"/>
      <c r="DE61" s="291"/>
      <c r="DF61" s="291"/>
      <c r="DG61" s="291"/>
      <c r="DH61" s="291"/>
      <c r="DI61" s="291"/>
      <c r="DJ61" s="291"/>
      <c r="DK61" s="291"/>
      <c r="DL61" s="291"/>
      <c r="DM61" s="291"/>
      <c r="DN61" s="291"/>
      <c r="DO61" s="291"/>
    </row>
    <row r="62" spans="1:119" s="232" customFormat="1" x14ac:dyDescent="0.2">
      <c r="A62" s="229"/>
      <c r="B62" s="294" t="s">
        <v>235</v>
      </c>
      <c r="C62" s="244"/>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2"/>
      <c r="BL62" s="242"/>
      <c r="BM62" s="242"/>
      <c r="BN62" s="242"/>
      <c r="BO62" s="242"/>
      <c r="BP62" s="242"/>
      <c r="BQ62" s="242">
        <v>1</v>
      </c>
      <c r="BR62" s="242">
        <v>18</v>
      </c>
      <c r="BS62" s="242">
        <v>49</v>
      </c>
      <c r="BT62" s="242">
        <v>124</v>
      </c>
      <c r="BU62" s="242">
        <v>242</v>
      </c>
      <c r="BV62" s="242">
        <v>319</v>
      </c>
      <c r="BW62" s="242">
        <v>351</v>
      </c>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295"/>
      <c r="DF62" s="295"/>
      <c r="DG62" s="295"/>
      <c r="DH62" s="295"/>
      <c r="DI62" s="295"/>
      <c r="DJ62" s="295"/>
      <c r="DK62" s="295"/>
      <c r="DL62" s="295"/>
      <c r="DM62" s="295"/>
      <c r="DN62" s="295"/>
      <c r="DO62" s="295"/>
    </row>
    <row r="63" spans="1:119" s="232" customFormat="1" x14ac:dyDescent="0.2">
      <c r="B63" s="294" t="s">
        <v>378</v>
      </c>
      <c r="C63" s="229"/>
      <c r="D63" s="242">
        <v>0</v>
      </c>
      <c r="E63" s="242">
        <v>0</v>
      </c>
      <c r="F63" s="242">
        <v>0</v>
      </c>
      <c r="G63" s="242">
        <v>0</v>
      </c>
      <c r="H63" s="242">
        <v>0</v>
      </c>
      <c r="I63" s="242">
        <v>0</v>
      </c>
      <c r="J63" s="242">
        <v>0</v>
      </c>
      <c r="K63" s="242">
        <v>0</v>
      </c>
      <c r="L63" s="242">
        <v>0</v>
      </c>
      <c r="M63" s="242">
        <v>0</v>
      </c>
      <c r="N63" s="242">
        <v>0</v>
      </c>
      <c r="O63" s="242">
        <v>0</v>
      </c>
      <c r="P63" s="242">
        <v>0</v>
      </c>
      <c r="Q63" s="242">
        <v>0</v>
      </c>
      <c r="R63" s="242">
        <v>0</v>
      </c>
      <c r="S63" s="242">
        <v>0</v>
      </c>
      <c r="T63" s="242">
        <v>0</v>
      </c>
      <c r="U63" s="242">
        <v>0</v>
      </c>
      <c r="V63" s="242">
        <v>0</v>
      </c>
      <c r="W63" s="242">
        <v>0</v>
      </c>
      <c r="X63" s="242">
        <v>0</v>
      </c>
      <c r="Y63" s="242">
        <v>0</v>
      </c>
      <c r="Z63" s="242">
        <v>0</v>
      </c>
      <c r="AA63" s="242">
        <v>0</v>
      </c>
      <c r="AB63" s="242">
        <v>0</v>
      </c>
      <c r="AC63" s="242">
        <v>0</v>
      </c>
      <c r="AD63" s="242">
        <v>0</v>
      </c>
      <c r="AE63" s="242">
        <v>0</v>
      </c>
      <c r="AF63" s="242">
        <v>0</v>
      </c>
      <c r="AG63" s="242">
        <v>0</v>
      </c>
      <c r="AH63" s="242">
        <v>0</v>
      </c>
      <c r="AI63" s="242">
        <v>0</v>
      </c>
      <c r="AJ63" s="242">
        <v>0</v>
      </c>
      <c r="AK63" s="242">
        <v>0</v>
      </c>
      <c r="AL63" s="242">
        <v>0</v>
      </c>
      <c r="AM63" s="242">
        <v>0</v>
      </c>
      <c r="AN63" s="242">
        <v>0</v>
      </c>
      <c r="AO63" s="242">
        <v>0</v>
      </c>
      <c r="AP63" s="242">
        <v>0</v>
      </c>
      <c r="AQ63" s="242">
        <v>0</v>
      </c>
      <c r="AR63" s="242">
        <v>0</v>
      </c>
      <c r="AS63" s="242">
        <v>0</v>
      </c>
      <c r="AT63" s="242">
        <v>0</v>
      </c>
      <c r="AU63" s="242">
        <v>0</v>
      </c>
      <c r="AV63" s="242">
        <v>0</v>
      </c>
      <c r="AW63" s="242">
        <v>0</v>
      </c>
      <c r="AX63" s="242">
        <v>0</v>
      </c>
      <c r="AY63" s="242">
        <v>0</v>
      </c>
      <c r="AZ63" s="242">
        <v>0</v>
      </c>
      <c r="BA63" s="242">
        <v>0</v>
      </c>
      <c r="BB63" s="242">
        <v>0</v>
      </c>
      <c r="BC63" s="242">
        <v>0</v>
      </c>
      <c r="BD63" s="242">
        <v>0</v>
      </c>
      <c r="BE63" s="242">
        <v>0</v>
      </c>
      <c r="BF63" s="242">
        <v>0</v>
      </c>
      <c r="BG63" s="242">
        <v>0</v>
      </c>
      <c r="BH63" s="242">
        <v>0</v>
      </c>
      <c r="BI63" s="242">
        <v>0</v>
      </c>
      <c r="BJ63" s="242">
        <v>0</v>
      </c>
      <c r="BK63" s="242">
        <v>0</v>
      </c>
      <c r="BL63" s="242">
        <v>0</v>
      </c>
      <c r="BM63" s="242">
        <v>0</v>
      </c>
      <c r="BN63" s="242">
        <v>0</v>
      </c>
      <c r="BO63" s="242">
        <v>0</v>
      </c>
      <c r="BP63" s="242">
        <v>0</v>
      </c>
      <c r="BQ63" s="242">
        <v>0</v>
      </c>
      <c r="BR63" s="242">
        <v>3</v>
      </c>
      <c r="BS63" s="242">
        <v>6</v>
      </c>
      <c r="BT63" s="242">
        <v>11</v>
      </c>
      <c r="BU63" s="242">
        <v>18</v>
      </c>
      <c r="BV63" s="242">
        <v>20</v>
      </c>
      <c r="BW63" s="242">
        <v>24</v>
      </c>
    </row>
    <row r="64" spans="1:119" s="47" customFormat="1" x14ac:dyDescent="0.2">
      <c r="B64" s="280" t="s">
        <v>234</v>
      </c>
      <c r="C64" s="141"/>
      <c r="D64" s="257" t="s">
        <v>123</v>
      </c>
      <c r="E64" s="257" t="s">
        <v>123</v>
      </c>
      <c r="F64" s="257" t="s">
        <v>123</v>
      </c>
      <c r="G64" s="257" t="s">
        <v>123</v>
      </c>
      <c r="H64" s="257" t="s">
        <v>123</v>
      </c>
      <c r="I64" s="257" t="s">
        <v>123</v>
      </c>
      <c r="J64" s="257" t="s">
        <v>123</v>
      </c>
      <c r="K64" s="257" t="s">
        <v>123</v>
      </c>
      <c r="L64" s="257" t="s">
        <v>123</v>
      </c>
      <c r="M64" s="257" t="s">
        <v>123</v>
      </c>
      <c r="N64" s="257" t="s">
        <v>123</v>
      </c>
      <c r="O64" s="257" t="s">
        <v>123</v>
      </c>
      <c r="P64" s="257" t="s">
        <v>123</v>
      </c>
      <c r="Q64" s="257" t="s">
        <v>123</v>
      </c>
      <c r="R64" s="257" t="s">
        <v>123</v>
      </c>
      <c r="S64" s="257" t="s">
        <v>123</v>
      </c>
      <c r="T64" s="257" t="s">
        <v>123</v>
      </c>
      <c r="U64" s="257" t="s">
        <v>123</v>
      </c>
      <c r="V64" s="257" t="s">
        <v>123</v>
      </c>
      <c r="W64" s="257" t="s">
        <v>123</v>
      </c>
      <c r="X64" s="257" t="s">
        <v>123</v>
      </c>
      <c r="Y64" s="257" t="s">
        <v>123</v>
      </c>
      <c r="Z64" s="257" t="s">
        <v>123</v>
      </c>
      <c r="AA64" s="257" t="s">
        <v>123</v>
      </c>
      <c r="AB64" s="257" t="s">
        <v>123</v>
      </c>
      <c r="AC64" s="257" t="s">
        <v>123</v>
      </c>
      <c r="AD64" s="257" t="s">
        <v>123</v>
      </c>
      <c r="AE64" s="257" t="s">
        <v>123</v>
      </c>
      <c r="AF64" s="257" t="s">
        <v>123</v>
      </c>
      <c r="AG64" s="257" t="s">
        <v>123</v>
      </c>
      <c r="AH64" s="257" t="s">
        <v>123</v>
      </c>
      <c r="AI64" s="257" t="s">
        <v>123</v>
      </c>
      <c r="AJ64" s="257" t="s">
        <v>123</v>
      </c>
      <c r="AK64" s="257" t="s">
        <v>123</v>
      </c>
      <c r="AL64" s="257" t="s">
        <v>123</v>
      </c>
      <c r="AM64" s="257" t="s">
        <v>123</v>
      </c>
      <c r="AN64" s="257" t="s">
        <v>123</v>
      </c>
      <c r="AO64" s="257" t="s">
        <v>123</v>
      </c>
      <c r="AP64" s="257" t="s">
        <v>123</v>
      </c>
      <c r="AQ64" s="257" t="s">
        <v>123</v>
      </c>
      <c r="AR64" s="257" t="s">
        <v>123</v>
      </c>
      <c r="AS64" s="257" t="s">
        <v>123</v>
      </c>
      <c r="AT64" s="257" t="s">
        <v>123</v>
      </c>
      <c r="AU64" s="257" t="s">
        <v>123</v>
      </c>
      <c r="AV64" s="257" t="s">
        <v>123</v>
      </c>
      <c r="AW64" s="257" t="s">
        <v>123</v>
      </c>
      <c r="AX64" s="257" t="s">
        <v>123</v>
      </c>
      <c r="AY64" s="257" t="s">
        <v>123</v>
      </c>
      <c r="AZ64" s="257" t="s">
        <v>123</v>
      </c>
      <c r="BA64" s="257" t="s">
        <v>123</v>
      </c>
      <c r="BB64" s="257" t="s">
        <v>123</v>
      </c>
      <c r="BC64" s="257" t="s">
        <v>123</v>
      </c>
      <c r="BD64" s="257" t="s">
        <v>123</v>
      </c>
      <c r="BE64" s="257" t="s">
        <v>123</v>
      </c>
      <c r="BF64" s="257" t="s">
        <v>123</v>
      </c>
      <c r="BG64" s="257" t="s">
        <v>123</v>
      </c>
      <c r="BH64" s="257" t="s">
        <v>123</v>
      </c>
      <c r="BI64" s="257" t="s">
        <v>123</v>
      </c>
      <c r="BJ64" s="257" t="s">
        <v>123</v>
      </c>
      <c r="BK64" s="257" t="s">
        <v>123</v>
      </c>
      <c r="BL64" s="257" t="s">
        <v>123</v>
      </c>
      <c r="BM64" s="257" t="s">
        <v>123</v>
      </c>
      <c r="BN64" s="257" t="s">
        <v>123</v>
      </c>
      <c r="BO64" s="257" t="s">
        <v>123</v>
      </c>
      <c r="BP64" s="257" t="s">
        <v>123</v>
      </c>
      <c r="BQ64" s="257">
        <v>0</v>
      </c>
      <c r="BR64" s="257">
        <v>3</v>
      </c>
      <c r="BS64" s="257">
        <v>5</v>
      </c>
      <c r="BT64" s="257">
        <v>10</v>
      </c>
      <c r="BU64" s="257">
        <v>16</v>
      </c>
      <c r="BV64" s="257">
        <v>17</v>
      </c>
      <c r="BW64" s="257">
        <v>20</v>
      </c>
    </row>
    <row r="65" spans="1:253" s="132" customFormat="1" x14ac:dyDescent="0.2">
      <c r="B65" s="144" t="s">
        <v>235</v>
      </c>
      <c r="C65" s="134"/>
      <c r="D65" s="257" t="s">
        <v>123</v>
      </c>
      <c r="E65" s="257" t="s">
        <v>123</v>
      </c>
      <c r="F65" s="257" t="s">
        <v>123</v>
      </c>
      <c r="G65" s="257" t="s">
        <v>123</v>
      </c>
      <c r="H65" s="257" t="s">
        <v>123</v>
      </c>
      <c r="I65" s="257" t="s">
        <v>123</v>
      </c>
      <c r="J65" s="257" t="s">
        <v>123</v>
      </c>
      <c r="K65" s="257" t="s">
        <v>123</v>
      </c>
      <c r="L65" s="257" t="s">
        <v>123</v>
      </c>
      <c r="M65" s="257" t="s">
        <v>123</v>
      </c>
      <c r="N65" s="257" t="s">
        <v>123</v>
      </c>
      <c r="O65" s="257" t="s">
        <v>123</v>
      </c>
      <c r="P65" s="257" t="s">
        <v>123</v>
      </c>
      <c r="Q65" s="257" t="s">
        <v>123</v>
      </c>
      <c r="R65" s="257" t="s">
        <v>123</v>
      </c>
      <c r="S65" s="257" t="s">
        <v>123</v>
      </c>
      <c r="T65" s="257" t="s">
        <v>123</v>
      </c>
      <c r="U65" s="257" t="s">
        <v>123</v>
      </c>
      <c r="V65" s="257" t="s">
        <v>123</v>
      </c>
      <c r="W65" s="257" t="s">
        <v>123</v>
      </c>
      <c r="X65" s="257" t="s">
        <v>123</v>
      </c>
      <c r="Y65" s="257" t="s">
        <v>123</v>
      </c>
      <c r="Z65" s="257" t="s">
        <v>123</v>
      </c>
      <c r="AA65" s="257" t="s">
        <v>123</v>
      </c>
      <c r="AB65" s="257" t="s">
        <v>123</v>
      </c>
      <c r="AC65" s="257" t="s">
        <v>123</v>
      </c>
      <c r="AD65" s="257" t="s">
        <v>123</v>
      </c>
      <c r="AE65" s="257" t="s">
        <v>123</v>
      </c>
      <c r="AF65" s="257" t="s">
        <v>123</v>
      </c>
      <c r="AG65" s="257" t="s">
        <v>123</v>
      </c>
      <c r="AH65" s="257" t="s">
        <v>123</v>
      </c>
      <c r="AI65" s="257" t="s">
        <v>123</v>
      </c>
      <c r="AJ65" s="257" t="s">
        <v>123</v>
      </c>
      <c r="AK65" s="257" t="s">
        <v>123</v>
      </c>
      <c r="AL65" s="257" t="s">
        <v>123</v>
      </c>
      <c r="AM65" s="257" t="s">
        <v>123</v>
      </c>
      <c r="AN65" s="257" t="s">
        <v>123</v>
      </c>
      <c r="AO65" s="257" t="s">
        <v>123</v>
      </c>
      <c r="AP65" s="257" t="s">
        <v>123</v>
      </c>
      <c r="AQ65" s="257" t="s">
        <v>123</v>
      </c>
      <c r="AR65" s="257" t="s">
        <v>123</v>
      </c>
      <c r="AS65" s="257" t="s">
        <v>123</v>
      </c>
      <c r="AT65" s="257" t="s">
        <v>123</v>
      </c>
      <c r="AU65" s="257" t="s">
        <v>123</v>
      </c>
      <c r="AV65" s="257" t="s">
        <v>123</v>
      </c>
      <c r="AW65" s="257" t="s">
        <v>123</v>
      </c>
      <c r="AX65" s="257" t="s">
        <v>123</v>
      </c>
      <c r="AY65" s="257" t="s">
        <v>123</v>
      </c>
      <c r="AZ65" s="257" t="s">
        <v>123</v>
      </c>
      <c r="BA65" s="257" t="s">
        <v>123</v>
      </c>
      <c r="BB65" s="257" t="s">
        <v>123</v>
      </c>
      <c r="BC65" s="257" t="s">
        <v>123</v>
      </c>
      <c r="BD65" s="257" t="s">
        <v>123</v>
      </c>
      <c r="BE65" s="257" t="s">
        <v>123</v>
      </c>
      <c r="BF65" s="257" t="s">
        <v>123</v>
      </c>
      <c r="BG65" s="257" t="s">
        <v>123</v>
      </c>
      <c r="BH65" s="257" t="s">
        <v>123</v>
      </c>
      <c r="BI65" s="257" t="s">
        <v>123</v>
      </c>
      <c r="BJ65" s="257" t="s">
        <v>123</v>
      </c>
      <c r="BK65" s="257" t="s">
        <v>123</v>
      </c>
      <c r="BL65" s="257" t="s">
        <v>123</v>
      </c>
      <c r="BM65" s="257" t="s">
        <v>123</v>
      </c>
      <c r="BN65" s="257" t="s">
        <v>123</v>
      </c>
      <c r="BO65" s="257" t="s">
        <v>123</v>
      </c>
      <c r="BP65" s="257" t="s">
        <v>123</v>
      </c>
      <c r="BQ65" s="257">
        <v>0</v>
      </c>
      <c r="BR65" s="257">
        <v>0</v>
      </c>
      <c r="BS65" s="257">
        <v>1</v>
      </c>
      <c r="BT65" s="257">
        <v>1</v>
      </c>
      <c r="BU65" s="257">
        <v>2</v>
      </c>
      <c r="BV65" s="257">
        <v>3</v>
      </c>
      <c r="BW65" s="257">
        <v>4</v>
      </c>
    </row>
    <row r="66" spans="1:253" s="132" customFormat="1" ht="26.25" customHeight="1" x14ac:dyDescent="0.2">
      <c r="B66" s="144" t="s">
        <v>413</v>
      </c>
      <c r="C66" s="134"/>
      <c r="D66" s="257" t="s">
        <v>123</v>
      </c>
      <c r="E66" s="257" t="s">
        <v>123</v>
      </c>
      <c r="F66" s="257" t="s">
        <v>123</v>
      </c>
      <c r="G66" s="257" t="s">
        <v>123</v>
      </c>
      <c r="H66" s="257" t="s">
        <v>123</v>
      </c>
      <c r="I66" s="257" t="s">
        <v>123</v>
      </c>
      <c r="J66" s="257" t="s">
        <v>123</v>
      </c>
      <c r="K66" s="257" t="s">
        <v>123</v>
      </c>
      <c r="L66" s="257" t="s">
        <v>123</v>
      </c>
      <c r="M66" s="257" t="s">
        <v>123</v>
      </c>
      <c r="N66" s="257" t="s">
        <v>123</v>
      </c>
      <c r="O66" s="257" t="s">
        <v>123</v>
      </c>
      <c r="P66" s="257" t="s">
        <v>123</v>
      </c>
      <c r="Q66" s="257" t="s">
        <v>123</v>
      </c>
      <c r="R66" s="257" t="s">
        <v>123</v>
      </c>
      <c r="S66" s="257" t="s">
        <v>123</v>
      </c>
      <c r="T66" s="257" t="s">
        <v>123</v>
      </c>
      <c r="U66" s="257" t="s">
        <v>123</v>
      </c>
      <c r="V66" s="257" t="s">
        <v>123</v>
      </c>
      <c r="W66" s="257" t="s">
        <v>123</v>
      </c>
      <c r="X66" s="257" t="s">
        <v>123</v>
      </c>
      <c r="Y66" s="257" t="s">
        <v>123</v>
      </c>
      <c r="Z66" s="257" t="s">
        <v>123</v>
      </c>
      <c r="AA66" s="257" t="s">
        <v>123</v>
      </c>
      <c r="AB66" s="257" t="s">
        <v>123</v>
      </c>
      <c r="AC66" s="257" t="s">
        <v>123</v>
      </c>
      <c r="AD66" s="257" t="s">
        <v>123</v>
      </c>
      <c r="AE66" s="257" t="s">
        <v>123</v>
      </c>
      <c r="AF66" s="257" t="s">
        <v>123</v>
      </c>
      <c r="AG66" s="257" t="s">
        <v>123</v>
      </c>
      <c r="AH66" s="257" t="s">
        <v>123</v>
      </c>
      <c r="AI66" s="257" t="s">
        <v>123</v>
      </c>
      <c r="AJ66" s="257" t="s">
        <v>123</v>
      </c>
      <c r="AK66" s="257" t="s">
        <v>123</v>
      </c>
      <c r="AL66" s="257" t="s">
        <v>123</v>
      </c>
      <c r="AM66" s="257" t="s">
        <v>123</v>
      </c>
      <c r="AN66" s="257" t="s">
        <v>123</v>
      </c>
      <c r="AO66" s="257" t="s">
        <v>123</v>
      </c>
      <c r="AP66" s="257" t="s">
        <v>123</v>
      </c>
      <c r="AQ66" s="257" t="s">
        <v>123</v>
      </c>
      <c r="AR66" s="257" t="s">
        <v>123</v>
      </c>
      <c r="AS66" s="257" t="s">
        <v>123</v>
      </c>
      <c r="AT66" s="257" t="s">
        <v>123</v>
      </c>
      <c r="AU66" s="257" t="s">
        <v>123</v>
      </c>
      <c r="AV66" s="257" t="s">
        <v>123</v>
      </c>
      <c r="AW66" s="257" t="s">
        <v>123</v>
      </c>
      <c r="AX66" s="257" t="s">
        <v>123</v>
      </c>
      <c r="AY66" s="257" t="s">
        <v>123</v>
      </c>
      <c r="AZ66" s="257" t="s">
        <v>123</v>
      </c>
      <c r="BA66" s="257" t="s">
        <v>123</v>
      </c>
      <c r="BB66" s="257" t="s">
        <v>123</v>
      </c>
      <c r="BC66" s="257" t="s">
        <v>123</v>
      </c>
      <c r="BD66" s="257" t="s">
        <v>123</v>
      </c>
      <c r="BE66" s="257" t="s">
        <v>123</v>
      </c>
      <c r="BF66" s="257" t="s">
        <v>123</v>
      </c>
      <c r="BG66" s="257" t="s">
        <v>123</v>
      </c>
      <c r="BH66" s="257" t="s">
        <v>123</v>
      </c>
      <c r="BI66" s="257" t="s">
        <v>123</v>
      </c>
      <c r="BJ66" s="257" t="s">
        <v>123</v>
      </c>
      <c r="BK66" s="257" t="s">
        <v>123</v>
      </c>
      <c r="BL66" s="257" t="s">
        <v>123</v>
      </c>
      <c r="BM66" s="257" t="s">
        <v>123</v>
      </c>
      <c r="BN66" s="257" t="s">
        <v>123</v>
      </c>
      <c r="BO66" s="257" t="s">
        <v>123</v>
      </c>
      <c r="BP66" s="257" t="s">
        <v>123</v>
      </c>
      <c r="BQ66" s="257">
        <v>0</v>
      </c>
      <c r="BR66" s="257">
        <v>0</v>
      </c>
      <c r="BS66" s="257">
        <v>1</v>
      </c>
      <c r="BT66" s="257">
        <v>1</v>
      </c>
      <c r="BU66" s="257">
        <v>2</v>
      </c>
      <c r="BV66" s="257">
        <v>2</v>
      </c>
      <c r="BW66" s="257">
        <v>2</v>
      </c>
    </row>
    <row r="67" spans="1:253" s="132" customFormat="1" ht="26.25" customHeight="1" x14ac:dyDescent="0.2">
      <c r="B67" s="293" t="s">
        <v>122</v>
      </c>
      <c r="C67" s="134"/>
      <c r="D67" s="257" t="s">
        <v>123</v>
      </c>
      <c r="E67" s="257" t="s">
        <v>123</v>
      </c>
      <c r="F67" s="257" t="s">
        <v>123</v>
      </c>
      <c r="G67" s="257" t="s">
        <v>123</v>
      </c>
      <c r="H67" s="257" t="s">
        <v>123</v>
      </c>
      <c r="I67" s="257" t="s">
        <v>123</v>
      </c>
      <c r="J67" s="257" t="s">
        <v>123</v>
      </c>
      <c r="K67" s="257" t="s">
        <v>123</v>
      </c>
      <c r="L67" s="257" t="s">
        <v>123</v>
      </c>
      <c r="M67" s="257" t="s">
        <v>123</v>
      </c>
      <c r="N67" s="257" t="s">
        <v>123</v>
      </c>
      <c r="O67" s="257" t="s">
        <v>123</v>
      </c>
      <c r="P67" s="257" t="s">
        <v>123</v>
      </c>
      <c r="Q67" s="257" t="s">
        <v>123</v>
      </c>
      <c r="R67" s="257" t="s">
        <v>123</v>
      </c>
      <c r="S67" s="257" t="s">
        <v>123</v>
      </c>
      <c r="T67" s="257" t="s">
        <v>123</v>
      </c>
      <c r="U67" s="257" t="s">
        <v>123</v>
      </c>
      <c r="V67" s="257" t="s">
        <v>123</v>
      </c>
      <c r="W67" s="257" t="s">
        <v>123</v>
      </c>
      <c r="X67" s="257" t="s">
        <v>123</v>
      </c>
      <c r="Y67" s="257" t="s">
        <v>123</v>
      </c>
      <c r="Z67" s="257" t="s">
        <v>123</v>
      </c>
      <c r="AA67" s="257" t="s">
        <v>123</v>
      </c>
      <c r="AB67" s="257" t="s">
        <v>123</v>
      </c>
      <c r="AC67" s="257" t="s">
        <v>123</v>
      </c>
      <c r="AD67" s="257" t="s">
        <v>123</v>
      </c>
      <c r="AE67" s="257" t="s">
        <v>123</v>
      </c>
      <c r="AF67" s="257" t="s">
        <v>123</v>
      </c>
      <c r="AG67" s="257" t="s">
        <v>123</v>
      </c>
      <c r="AH67" s="257" t="s">
        <v>123</v>
      </c>
      <c r="AI67" s="257" t="s">
        <v>123</v>
      </c>
      <c r="AJ67" s="257" t="s">
        <v>123</v>
      </c>
      <c r="AK67" s="257" t="s">
        <v>123</v>
      </c>
      <c r="AL67" s="257" t="s">
        <v>123</v>
      </c>
      <c r="AM67" s="257" t="s">
        <v>123</v>
      </c>
      <c r="AN67" s="257" t="s">
        <v>123</v>
      </c>
      <c r="AO67" s="257" t="s">
        <v>123</v>
      </c>
      <c r="AP67" s="257" t="s">
        <v>123</v>
      </c>
      <c r="AQ67" s="257" t="s">
        <v>123</v>
      </c>
      <c r="AR67" s="257" t="s">
        <v>123</v>
      </c>
      <c r="AS67" s="257" t="s">
        <v>123</v>
      </c>
      <c r="AT67" s="257" t="s">
        <v>123</v>
      </c>
      <c r="AU67" s="257" t="s">
        <v>123</v>
      </c>
      <c r="AV67" s="257" t="s">
        <v>123</v>
      </c>
      <c r="AW67" s="257" t="s">
        <v>123</v>
      </c>
      <c r="AX67" s="257" t="s">
        <v>123</v>
      </c>
      <c r="AY67" s="257" t="s">
        <v>123</v>
      </c>
      <c r="AZ67" s="257" t="s">
        <v>123</v>
      </c>
      <c r="BA67" s="257" t="s">
        <v>123</v>
      </c>
      <c r="BB67" s="257" t="s">
        <v>123</v>
      </c>
      <c r="BC67" s="257" t="s">
        <v>123</v>
      </c>
      <c r="BD67" s="257" t="s">
        <v>123</v>
      </c>
      <c r="BE67" s="257" t="s">
        <v>123</v>
      </c>
      <c r="BF67" s="257" t="s">
        <v>123</v>
      </c>
      <c r="BG67" s="257" t="s">
        <v>123</v>
      </c>
      <c r="BH67" s="257" t="s">
        <v>123</v>
      </c>
      <c r="BI67" s="257" t="s">
        <v>123</v>
      </c>
      <c r="BJ67" s="257" t="s">
        <v>123</v>
      </c>
      <c r="BK67" s="257" t="s">
        <v>123</v>
      </c>
      <c r="BL67" s="257" t="s">
        <v>123</v>
      </c>
      <c r="BM67" s="257" t="s">
        <v>123</v>
      </c>
      <c r="BN67" s="257" t="s">
        <v>123</v>
      </c>
      <c r="BO67" s="257" t="s">
        <v>123</v>
      </c>
      <c r="BP67" s="257" t="s">
        <v>123</v>
      </c>
      <c r="BQ67" s="257">
        <v>0</v>
      </c>
      <c r="BR67" s="257">
        <v>0</v>
      </c>
      <c r="BS67" s="257">
        <v>0</v>
      </c>
      <c r="BT67" s="257">
        <v>0</v>
      </c>
      <c r="BU67" s="257">
        <v>0</v>
      </c>
      <c r="BV67" s="257">
        <v>0</v>
      </c>
      <c r="BW67" s="257">
        <v>0</v>
      </c>
    </row>
    <row r="68" spans="1:253" s="132" customFormat="1" ht="26.25" customHeight="1" x14ac:dyDescent="0.2">
      <c r="B68" s="278" t="s">
        <v>124</v>
      </c>
      <c r="C68" s="134"/>
      <c r="D68" s="257">
        <v>0</v>
      </c>
      <c r="E68" s="257">
        <v>0</v>
      </c>
      <c r="F68" s="257">
        <v>0</v>
      </c>
      <c r="G68" s="257">
        <v>0</v>
      </c>
      <c r="H68" s="257">
        <v>0</v>
      </c>
      <c r="I68" s="257">
        <v>0</v>
      </c>
      <c r="J68" s="257">
        <v>0</v>
      </c>
      <c r="K68" s="257">
        <v>0</v>
      </c>
      <c r="L68" s="257">
        <v>0</v>
      </c>
      <c r="M68" s="257">
        <v>0</v>
      </c>
      <c r="N68" s="257">
        <v>0</v>
      </c>
      <c r="O68" s="257">
        <v>0</v>
      </c>
      <c r="P68" s="257">
        <v>0</v>
      </c>
      <c r="Q68" s="257">
        <v>0</v>
      </c>
      <c r="R68" s="257">
        <v>0</v>
      </c>
      <c r="S68" s="257">
        <v>0</v>
      </c>
      <c r="T68" s="257">
        <v>0</v>
      </c>
      <c r="U68" s="257">
        <v>0</v>
      </c>
      <c r="V68" s="257">
        <v>0</v>
      </c>
      <c r="W68" s="257">
        <v>0</v>
      </c>
      <c r="X68" s="257">
        <v>0</v>
      </c>
      <c r="Y68" s="257">
        <v>0</v>
      </c>
      <c r="Z68" s="257">
        <v>0</v>
      </c>
      <c r="AA68" s="257">
        <v>0</v>
      </c>
      <c r="AB68" s="257">
        <v>0</v>
      </c>
      <c r="AC68" s="257">
        <v>0</v>
      </c>
      <c r="AD68" s="257">
        <v>0</v>
      </c>
      <c r="AE68" s="257">
        <v>0</v>
      </c>
      <c r="AF68" s="257">
        <v>0</v>
      </c>
      <c r="AG68" s="257">
        <v>0</v>
      </c>
      <c r="AH68" s="257">
        <v>0</v>
      </c>
      <c r="AI68" s="257">
        <v>0</v>
      </c>
      <c r="AJ68" s="257">
        <v>0</v>
      </c>
      <c r="AK68" s="257">
        <v>0</v>
      </c>
      <c r="AL68" s="257">
        <v>0</v>
      </c>
      <c r="AM68" s="257">
        <v>0</v>
      </c>
      <c r="AN68" s="257">
        <v>0</v>
      </c>
      <c r="AO68" s="257">
        <v>0</v>
      </c>
      <c r="AP68" s="257">
        <v>0</v>
      </c>
      <c r="AQ68" s="257">
        <v>0</v>
      </c>
      <c r="AR68" s="257">
        <v>0</v>
      </c>
      <c r="AS68" s="257">
        <v>0</v>
      </c>
      <c r="AT68" s="257">
        <v>0</v>
      </c>
      <c r="AU68" s="257">
        <v>0</v>
      </c>
      <c r="AV68" s="257">
        <v>0</v>
      </c>
      <c r="AW68" s="257">
        <v>0</v>
      </c>
      <c r="AX68" s="257">
        <v>0</v>
      </c>
      <c r="AY68" s="257">
        <v>1268</v>
      </c>
      <c r="AZ68" s="257">
        <v>1298</v>
      </c>
      <c r="BA68" s="257">
        <v>1365</v>
      </c>
      <c r="BB68" s="257">
        <v>1404</v>
      </c>
      <c r="BC68" s="257">
        <v>1434</v>
      </c>
      <c r="BD68" s="257">
        <v>1464</v>
      </c>
      <c r="BE68" s="257">
        <v>1495</v>
      </c>
      <c r="BF68" s="257">
        <v>1510</v>
      </c>
      <c r="BG68" s="257">
        <v>1547</v>
      </c>
      <c r="BH68" s="257">
        <v>1589</v>
      </c>
      <c r="BI68" s="257">
        <v>1629</v>
      </c>
      <c r="BJ68" s="257">
        <v>1666</v>
      </c>
      <c r="BK68" s="257">
        <v>1700</v>
      </c>
      <c r="BL68" s="257">
        <v>1737</v>
      </c>
      <c r="BM68" s="257">
        <v>1776</v>
      </c>
      <c r="BN68" s="257">
        <v>1782</v>
      </c>
      <c r="BO68" s="257">
        <v>1756</v>
      </c>
      <c r="BP68" s="257">
        <v>1710</v>
      </c>
      <c r="BQ68" s="257">
        <v>1642</v>
      </c>
      <c r="BR68" s="257">
        <v>1623</v>
      </c>
      <c r="BS68" s="257">
        <v>1614</v>
      </c>
      <c r="BT68" s="257">
        <v>1612</v>
      </c>
      <c r="BU68" s="257">
        <v>1616</v>
      </c>
      <c r="BV68" s="257">
        <v>1624</v>
      </c>
      <c r="BW68" s="257">
        <v>1637</v>
      </c>
    </row>
    <row r="69" spans="1:253" s="47" customFormat="1" ht="26.1" customHeight="1" x14ac:dyDescent="0.2">
      <c r="B69" s="281" t="s">
        <v>377</v>
      </c>
      <c r="C69" s="141"/>
      <c r="D69" s="143">
        <v>0</v>
      </c>
      <c r="E69" s="143">
        <v>0</v>
      </c>
      <c r="F69" s="143">
        <v>0</v>
      </c>
      <c r="G69" s="143">
        <v>0</v>
      </c>
      <c r="H69" s="143">
        <v>0</v>
      </c>
      <c r="I69" s="143">
        <v>0</v>
      </c>
      <c r="J69" s="143">
        <v>0</v>
      </c>
      <c r="K69" s="143">
        <v>0</v>
      </c>
      <c r="L69" s="143">
        <v>0</v>
      </c>
      <c r="M69" s="143">
        <v>0</v>
      </c>
      <c r="N69" s="143">
        <v>0</v>
      </c>
      <c r="O69" s="143">
        <v>0</v>
      </c>
      <c r="P69" s="143">
        <v>0</v>
      </c>
      <c r="Q69" s="143">
        <v>0</v>
      </c>
      <c r="R69" s="143">
        <v>0</v>
      </c>
      <c r="S69" s="143">
        <v>0</v>
      </c>
      <c r="T69" s="143">
        <v>0</v>
      </c>
      <c r="U69" s="143">
        <v>0</v>
      </c>
      <c r="V69" s="143">
        <v>0</v>
      </c>
      <c r="W69" s="143">
        <v>0</v>
      </c>
      <c r="X69" s="143">
        <v>0</v>
      </c>
      <c r="Y69" s="143">
        <v>0</v>
      </c>
      <c r="Z69" s="143">
        <v>0</v>
      </c>
      <c r="AA69" s="143">
        <v>0</v>
      </c>
      <c r="AB69" s="143">
        <v>0</v>
      </c>
      <c r="AC69" s="143">
        <v>143</v>
      </c>
      <c r="AD69" s="143">
        <v>170</v>
      </c>
      <c r="AE69" s="143">
        <v>193</v>
      </c>
      <c r="AF69" s="143">
        <v>217</v>
      </c>
      <c r="AG69" s="143">
        <v>243</v>
      </c>
      <c r="AH69" s="143">
        <v>264</v>
      </c>
      <c r="AI69" s="143">
        <v>278</v>
      </c>
      <c r="AJ69" s="143">
        <v>314</v>
      </c>
      <c r="AK69" s="143">
        <v>350</v>
      </c>
      <c r="AL69" s="143">
        <v>388</v>
      </c>
      <c r="AM69" s="143">
        <v>441</v>
      </c>
      <c r="AN69" s="143">
        <v>507</v>
      </c>
      <c r="AO69" s="143">
        <v>562</v>
      </c>
      <c r="AP69" s="143">
        <v>611</v>
      </c>
      <c r="AQ69" s="143">
        <v>677</v>
      </c>
      <c r="AR69" s="143">
        <v>737</v>
      </c>
      <c r="AS69" s="143">
        <v>798</v>
      </c>
      <c r="AT69" s="143">
        <v>875</v>
      </c>
      <c r="AU69" s="143">
        <v>988</v>
      </c>
      <c r="AV69" s="143">
        <v>890</v>
      </c>
      <c r="AW69" s="143">
        <v>962</v>
      </c>
      <c r="AX69" s="143">
        <v>1046</v>
      </c>
      <c r="AY69" s="143">
        <v>1115</v>
      </c>
      <c r="AZ69" s="143">
        <v>1152</v>
      </c>
      <c r="BA69" s="143">
        <v>1207</v>
      </c>
      <c r="BB69" s="143">
        <v>1238</v>
      </c>
      <c r="BC69" s="143">
        <v>1256</v>
      </c>
      <c r="BD69" s="143">
        <v>1276</v>
      </c>
      <c r="BE69" s="143">
        <v>1296</v>
      </c>
      <c r="BF69" s="143">
        <v>1304</v>
      </c>
      <c r="BG69" s="143">
        <v>1343</v>
      </c>
      <c r="BH69" s="143">
        <v>1400</v>
      </c>
      <c r="BI69" s="143">
        <v>1445</v>
      </c>
      <c r="BJ69" s="143">
        <v>1489</v>
      </c>
      <c r="BK69" s="143">
        <v>1528</v>
      </c>
      <c r="BL69" s="143">
        <v>1568</v>
      </c>
      <c r="BM69" s="143">
        <v>1607</v>
      </c>
      <c r="BN69" s="143">
        <v>1619</v>
      </c>
      <c r="BO69" s="143">
        <v>1597</v>
      </c>
      <c r="BP69" s="143">
        <v>1553</v>
      </c>
      <c r="BQ69" s="143">
        <v>1491</v>
      </c>
      <c r="BR69" s="143">
        <v>1468</v>
      </c>
      <c r="BS69" s="143">
        <v>1458</v>
      </c>
      <c r="BT69" s="143">
        <v>1455</v>
      </c>
      <c r="BU69" s="143">
        <v>1456</v>
      </c>
      <c r="BV69" s="143">
        <v>1464</v>
      </c>
      <c r="BW69" s="143">
        <v>1474</v>
      </c>
    </row>
    <row r="70" spans="1:253" s="132" customFormat="1" x14ac:dyDescent="0.2">
      <c r="B70" s="279" t="s">
        <v>233</v>
      </c>
      <c r="C70" s="134"/>
      <c r="D70" s="257">
        <v>0</v>
      </c>
      <c r="E70" s="257">
        <v>0</v>
      </c>
      <c r="F70" s="257">
        <v>0</v>
      </c>
      <c r="G70" s="257">
        <v>0</v>
      </c>
      <c r="H70" s="257">
        <v>0</v>
      </c>
      <c r="I70" s="257">
        <v>0</v>
      </c>
      <c r="J70" s="257">
        <v>0</v>
      </c>
      <c r="K70" s="257">
        <v>0</v>
      </c>
      <c r="L70" s="257">
        <v>0</v>
      </c>
      <c r="M70" s="257">
        <v>0</v>
      </c>
      <c r="N70" s="257">
        <v>0</v>
      </c>
      <c r="O70" s="257">
        <v>0</v>
      </c>
      <c r="P70" s="257">
        <v>0</v>
      </c>
      <c r="Q70" s="257">
        <v>0</v>
      </c>
      <c r="R70" s="257">
        <v>0</v>
      </c>
      <c r="S70" s="257">
        <v>0</v>
      </c>
      <c r="T70" s="257">
        <v>0</v>
      </c>
      <c r="U70" s="257">
        <v>0</v>
      </c>
      <c r="V70" s="257">
        <v>0</v>
      </c>
      <c r="W70" s="257">
        <v>0</v>
      </c>
      <c r="X70" s="257">
        <v>0</v>
      </c>
      <c r="Y70" s="257">
        <v>0</v>
      </c>
      <c r="Z70" s="257">
        <v>0</v>
      </c>
      <c r="AA70" s="257">
        <v>0</v>
      </c>
      <c r="AB70" s="257">
        <v>0</v>
      </c>
      <c r="AC70" s="257">
        <v>30</v>
      </c>
      <c r="AD70" s="257">
        <v>35</v>
      </c>
      <c r="AE70" s="257">
        <v>39</v>
      </c>
      <c r="AF70" s="257">
        <v>41</v>
      </c>
      <c r="AG70" s="257">
        <v>45</v>
      </c>
      <c r="AH70" s="257">
        <v>46</v>
      </c>
      <c r="AI70" s="257">
        <v>47</v>
      </c>
      <c r="AJ70" s="257">
        <v>49</v>
      </c>
      <c r="AK70" s="257">
        <v>50</v>
      </c>
      <c r="AL70" s="257">
        <v>53</v>
      </c>
      <c r="AM70" s="257">
        <v>54</v>
      </c>
      <c r="AN70" s="257">
        <v>58</v>
      </c>
      <c r="AO70" s="257">
        <v>61</v>
      </c>
      <c r="AP70" s="257">
        <v>64</v>
      </c>
      <c r="AQ70" s="257">
        <v>68</v>
      </c>
      <c r="AR70" s="257">
        <v>72</v>
      </c>
      <c r="AS70" s="257">
        <v>74</v>
      </c>
      <c r="AT70" s="257">
        <v>80</v>
      </c>
      <c r="AU70" s="257">
        <v>90</v>
      </c>
      <c r="AV70" s="257">
        <v>0</v>
      </c>
      <c r="AW70" s="257">
        <v>0</v>
      </c>
      <c r="AX70" s="257">
        <v>0</v>
      </c>
      <c r="AY70" s="257">
        <v>0</v>
      </c>
      <c r="AZ70" s="257">
        <v>0</v>
      </c>
      <c r="BA70" s="257">
        <v>0</v>
      </c>
      <c r="BB70" s="257">
        <v>0</v>
      </c>
      <c r="BC70" s="257">
        <v>0</v>
      </c>
      <c r="BD70" s="257">
        <v>0</v>
      </c>
      <c r="BE70" s="257">
        <v>0</v>
      </c>
      <c r="BF70" s="257">
        <v>0</v>
      </c>
      <c r="BG70" s="257">
        <v>0</v>
      </c>
      <c r="BH70" s="257">
        <v>0</v>
      </c>
      <c r="BI70" s="257">
        <v>0</v>
      </c>
      <c r="BJ70" s="257">
        <v>0</v>
      </c>
      <c r="BK70" s="257">
        <v>0</v>
      </c>
      <c r="BL70" s="257">
        <v>0</v>
      </c>
      <c r="BM70" s="257">
        <v>0</v>
      </c>
      <c r="BN70" s="257">
        <v>0</v>
      </c>
      <c r="BO70" s="257">
        <v>0</v>
      </c>
      <c r="BP70" s="257">
        <v>0</v>
      </c>
      <c r="BQ70" s="257">
        <v>0</v>
      </c>
      <c r="BR70" s="257">
        <v>0</v>
      </c>
      <c r="BS70" s="257">
        <v>0</v>
      </c>
      <c r="BT70" s="257">
        <v>0</v>
      </c>
      <c r="BU70" s="257">
        <v>0</v>
      </c>
      <c r="BV70" s="257">
        <v>0</v>
      </c>
      <c r="BW70" s="257">
        <v>0</v>
      </c>
    </row>
    <row r="71" spans="1:253" s="132" customFormat="1" x14ac:dyDescent="0.2">
      <c r="B71" s="279" t="s">
        <v>234</v>
      </c>
      <c r="C71" s="134"/>
      <c r="D71" s="257">
        <v>0</v>
      </c>
      <c r="E71" s="257">
        <v>0</v>
      </c>
      <c r="F71" s="257">
        <v>0</v>
      </c>
      <c r="G71" s="257">
        <v>0</v>
      </c>
      <c r="H71" s="257">
        <v>0</v>
      </c>
      <c r="I71" s="257">
        <v>0</v>
      </c>
      <c r="J71" s="257">
        <v>0</v>
      </c>
      <c r="K71" s="257">
        <v>0</v>
      </c>
      <c r="L71" s="257">
        <v>0</v>
      </c>
      <c r="M71" s="257">
        <v>0</v>
      </c>
      <c r="N71" s="257">
        <v>0</v>
      </c>
      <c r="O71" s="257">
        <v>0</v>
      </c>
      <c r="P71" s="257">
        <v>0</v>
      </c>
      <c r="Q71" s="257">
        <v>0</v>
      </c>
      <c r="R71" s="257">
        <v>0</v>
      </c>
      <c r="S71" s="257">
        <v>0</v>
      </c>
      <c r="T71" s="257">
        <v>0</v>
      </c>
      <c r="U71" s="257">
        <v>0</v>
      </c>
      <c r="V71" s="257">
        <v>0</v>
      </c>
      <c r="W71" s="257">
        <v>0</v>
      </c>
      <c r="X71" s="257">
        <v>0</v>
      </c>
      <c r="Y71" s="257">
        <v>0</v>
      </c>
      <c r="Z71" s="257">
        <v>0</v>
      </c>
      <c r="AA71" s="257">
        <v>0</v>
      </c>
      <c r="AB71" s="257">
        <v>0</v>
      </c>
      <c r="AC71" s="257">
        <v>41</v>
      </c>
      <c r="AD71" s="257">
        <v>51</v>
      </c>
      <c r="AE71" s="257">
        <v>56</v>
      </c>
      <c r="AF71" s="257">
        <v>64</v>
      </c>
      <c r="AG71" s="257">
        <v>70</v>
      </c>
      <c r="AH71" s="257">
        <v>76</v>
      </c>
      <c r="AI71" s="257">
        <v>80</v>
      </c>
      <c r="AJ71" s="257">
        <v>86</v>
      </c>
      <c r="AK71" s="257">
        <v>97</v>
      </c>
      <c r="AL71" s="257">
        <v>105</v>
      </c>
      <c r="AM71" s="257">
        <v>118</v>
      </c>
      <c r="AN71" s="257">
        <v>132</v>
      </c>
      <c r="AO71" s="257">
        <v>142</v>
      </c>
      <c r="AP71" s="257">
        <v>154</v>
      </c>
      <c r="AQ71" s="257">
        <v>166</v>
      </c>
      <c r="AR71" s="257">
        <v>176</v>
      </c>
      <c r="AS71" s="257">
        <v>186</v>
      </c>
      <c r="AT71" s="257">
        <v>199</v>
      </c>
      <c r="AU71" s="257">
        <v>212</v>
      </c>
      <c r="AV71" s="257">
        <v>0</v>
      </c>
      <c r="AW71" s="257">
        <v>0</v>
      </c>
      <c r="AX71" s="257">
        <v>0</v>
      </c>
      <c r="AY71" s="257">
        <v>0</v>
      </c>
      <c r="AZ71" s="257">
        <v>0</v>
      </c>
      <c r="BA71" s="257">
        <v>0</v>
      </c>
      <c r="BB71" s="257">
        <v>0</v>
      </c>
      <c r="BC71" s="257">
        <v>0</v>
      </c>
      <c r="BD71" s="257">
        <v>0</v>
      </c>
      <c r="BE71" s="257">
        <v>0</v>
      </c>
      <c r="BF71" s="257">
        <v>0</v>
      </c>
      <c r="BG71" s="257">
        <v>0</v>
      </c>
      <c r="BH71" s="257">
        <v>0</v>
      </c>
      <c r="BI71" s="257">
        <v>0</v>
      </c>
      <c r="BJ71" s="257">
        <v>0</v>
      </c>
      <c r="BK71" s="257">
        <v>0</v>
      </c>
      <c r="BL71" s="257">
        <v>0</v>
      </c>
      <c r="BM71" s="257">
        <v>0</v>
      </c>
      <c r="BN71" s="257">
        <v>0</v>
      </c>
      <c r="BO71" s="257">
        <v>0</v>
      </c>
      <c r="BP71" s="257">
        <v>0</v>
      </c>
      <c r="BQ71" s="257">
        <v>0</v>
      </c>
      <c r="BR71" s="257">
        <v>0</v>
      </c>
      <c r="BS71" s="257">
        <v>0</v>
      </c>
      <c r="BT71" s="257">
        <v>0</v>
      </c>
      <c r="BU71" s="257">
        <v>0</v>
      </c>
      <c r="BV71" s="257">
        <v>0</v>
      </c>
      <c r="BW71" s="257">
        <v>0</v>
      </c>
    </row>
    <row r="72" spans="1:253" s="132" customFormat="1" x14ac:dyDescent="0.2">
      <c r="B72" s="316" t="s">
        <v>235</v>
      </c>
      <c r="D72" s="388">
        <v>0</v>
      </c>
      <c r="E72" s="388">
        <v>0</v>
      </c>
      <c r="F72" s="388">
        <v>0</v>
      </c>
      <c r="G72" s="388">
        <v>0</v>
      </c>
      <c r="H72" s="388">
        <v>0</v>
      </c>
      <c r="I72" s="388">
        <v>0</v>
      </c>
      <c r="J72" s="388">
        <v>0</v>
      </c>
      <c r="K72" s="388">
        <v>0</v>
      </c>
      <c r="L72" s="388">
        <v>0</v>
      </c>
      <c r="M72" s="388">
        <v>0</v>
      </c>
      <c r="N72" s="388">
        <v>0</v>
      </c>
      <c r="O72" s="388">
        <v>0</v>
      </c>
      <c r="P72" s="388">
        <v>0</v>
      </c>
      <c r="Q72" s="388">
        <v>0</v>
      </c>
      <c r="R72" s="388">
        <v>0</v>
      </c>
      <c r="S72" s="388">
        <v>0</v>
      </c>
      <c r="T72" s="388">
        <v>0</v>
      </c>
      <c r="U72" s="388">
        <v>0</v>
      </c>
      <c r="V72" s="388">
        <v>0</v>
      </c>
      <c r="W72" s="388">
        <v>0</v>
      </c>
      <c r="X72" s="388">
        <v>0</v>
      </c>
      <c r="Y72" s="388">
        <v>0</v>
      </c>
      <c r="Z72" s="388">
        <v>0</v>
      </c>
      <c r="AA72" s="388">
        <v>0</v>
      </c>
      <c r="AB72" s="388">
        <v>0</v>
      </c>
      <c r="AC72" s="388">
        <v>72</v>
      </c>
      <c r="AD72" s="388">
        <v>84</v>
      </c>
      <c r="AE72" s="388">
        <v>99</v>
      </c>
      <c r="AF72" s="388">
        <v>112</v>
      </c>
      <c r="AG72" s="388">
        <v>129</v>
      </c>
      <c r="AH72" s="388">
        <v>143</v>
      </c>
      <c r="AI72" s="388">
        <v>151</v>
      </c>
      <c r="AJ72" s="388">
        <v>179</v>
      </c>
      <c r="AK72" s="388">
        <v>203</v>
      </c>
      <c r="AL72" s="388">
        <v>230</v>
      </c>
      <c r="AM72" s="388">
        <v>269</v>
      </c>
      <c r="AN72" s="388">
        <v>317</v>
      </c>
      <c r="AO72" s="388">
        <v>359</v>
      </c>
      <c r="AP72" s="388">
        <v>394</v>
      </c>
      <c r="AQ72" s="388">
        <v>443</v>
      </c>
      <c r="AR72" s="388">
        <v>490</v>
      </c>
      <c r="AS72" s="388">
        <v>538</v>
      </c>
      <c r="AT72" s="388">
        <v>596</v>
      </c>
      <c r="AU72" s="388">
        <v>686</v>
      </c>
      <c r="AV72" s="388">
        <v>890</v>
      </c>
      <c r="AW72" s="388">
        <v>962</v>
      </c>
      <c r="AX72" s="388">
        <v>1046</v>
      </c>
      <c r="AY72" s="388">
        <v>1115</v>
      </c>
      <c r="AZ72" s="388">
        <v>1152</v>
      </c>
      <c r="BA72" s="388">
        <v>1207</v>
      </c>
      <c r="BB72" s="388">
        <v>1238</v>
      </c>
      <c r="BC72" s="388">
        <v>1256</v>
      </c>
      <c r="BD72" s="388">
        <v>1276</v>
      </c>
      <c r="BE72" s="388">
        <v>1296</v>
      </c>
      <c r="BF72" s="388">
        <v>1304</v>
      </c>
      <c r="BG72" s="388">
        <v>1343</v>
      </c>
      <c r="BH72" s="388">
        <v>1400</v>
      </c>
      <c r="BI72" s="388">
        <v>1445</v>
      </c>
      <c r="BJ72" s="388">
        <v>1489</v>
      </c>
      <c r="BK72" s="388">
        <v>1528</v>
      </c>
      <c r="BL72" s="388">
        <v>1568</v>
      </c>
      <c r="BM72" s="388">
        <v>1607</v>
      </c>
      <c r="BN72" s="388">
        <v>1619</v>
      </c>
      <c r="BO72" s="388">
        <v>1597</v>
      </c>
      <c r="BP72" s="388">
        <v>1553</v>
      </c>
      <c r="BQ72" s="388">
        <v>1491</v>
      </c>
      <c r="BR72" s="388">
        <v>1468</v>
      </c>
      <c r="BS72" s="388">
        <v>1458</v>
      </c>
      <c r="BT72" s="388">
        <v>1455</v>
      </c>
      <c r="BU72" s="388">
        <v>1456</v>
      </c>
      <c r="BV72" s="388">
        <v>1464</v>
      </c>
      <c r="BW72" s="388">
        <v>1474</v>
      </c>
    </row>
    <row r="73" spans="1:253" s="132" customFormat="1" x14ac:dyDescent="0.2">
      <c r="A73" s="134"/>
      <c r="B73" s="134" t="s">
        <v>378</v>
      </c>
      <c r="C73" s="134"/>
      <c r="D73" s="134">
        <v>0</v>
      </c>
      <c r="E73" s="134">
        <v>0</v>
      </c>
      <c r="F73" s="134">
        <v>0</v>
      </c>
      <c r="G73" s="134">
        <v>0</v>
      </c>
      <c r="H73" s="134">
        <v>0</v>
      </c>
      <c r="I73" s="134">
        <v>0</v>
      </c>
      <c r="J73" s="134">
        <v>0</v>
      </c>
      <c r="K73" s="134">
        <v>0</v>
      </c>
      <c r="L73" s="134">
        <v>0</v>
      </c>
      <c r="M73" s="134">
        <v>0</v>
      </c>
      <c r="N73" s="134">
        <v>0</v>
      </c>
      <c r="O73" s="134">
        <v>0</v>
      </c>
      <c r="P73" s="134">
        <v>0</v>
      </c>
      <c r="Q73" s="134">
        <v>0</v>
      </c>
      <c r="R73" s="134">
        <v>0</v>
      </c>
      <c r="S73" s="134">
        <v>0</v>
      </c>
      <c r="T73" s="134">
        <v>0</v>
      </c>
      <c r="U73" s="134">
        <v>0</v>
      </c>
      <c r="V73" s="134">
        <v>0</v>
      </c>
      <c r="W73" s="134">
        <v>0</v>
      </c>
      <c r="X73" s="134">
        <v>0</v>
      </c>
      <c r="Y73" s="134">
        <v>0</v>
      </c>
      <c r="Z73" s="134">
        <v>0</v>
      </c>
      <c r="AA73" s="134">
        <v>0</v>
      </c>
      <c r="AB73" s="134">
        <v>0</v>
      </c>
      <c r="AC73" s="134">
        <v>0</v>
      </c>
      <c r="AD73" s="134">
        <v>0</v>
      </c>
      <c r="AE73" s="134">
        <v>0</v>
      </c>
      <c r="AF73" s="134">
        <v>0</v>
      </c>
      <c r="AG73" s="134">
        <v>0</v>
      </c>
      <c r="AH73" s="134">
        <v>0</v>
      </c>
      <c r="AI73" s="134">
        <v>0</v>
      </c>
      <c r="AJ73" s="134">
        <v>0</v>
      </c>
      <c r="AK73" s="134">
        <v>0</v>
      </c>
      <c r="AL73" s="134">
        <v>0</v>
      </c>
      <c r="AM73" s="134">
        <v>0</v>
      </c>
      <c r="AN73" s="134">
        <v>0</v>
      </c>
      <c r="AO73" s="134">
        <v>0</v>
      </c>
      <c r="AP73" s="134">
        <v>0</v>
      </c>
      <c r="AQ73" s="134">
        <v>0</v>
      </c>
      <c r="AR73" s="134">
        <v>0</v>
      </c>
      <c r="AS73" s="134">
        <v>0</v>
      </c>
      <c r="AT73" s="134">
        <v>0</v>
      </c>
      <c r="AU73" s="134">
        <v>0</v>
      </c>
      <c r="AV73" s="134">
        <v>0</v>
      </c>
      <c r="AW73" s="134">
        <v>0</v>
      </c>
      <c r="AX73" s="134">
        <v>0</v>
      </c>
      <c r="AY73" s="134">
        <v>153</v>
      </c>
      <c r="AZ73" s="134">
        <v>146</v>
      </c>
      <c r="BA73" s="134">
        <v>158</v>
      </c>
      <c r="BB73" s="134">
        <v>166</v>
      </c>
      <c r="BC73" s="134">
        <v>178</v>
      </c>
      <c r="BD73" s="134">
        <v>188</v>
      </c>
      <c r="BE73" s="134">
        <v>199</v>
      </c>
      <c r="BF73" s="134">
        <v>206</v>
      </c>
      <c r="BG73" s="134">
        <v>204</v>
      </c>
      <c r="BH73" s="134">
        <v>189</v>
      </c>
      <c r="BI73" s="134">
        <v>184</v>
      </c>
      <c r="BJ73" s="134">
        <v>177</v>
      </c>
      <c r="BK73" s="134">
        <v>172</v>
      </c>
      <c r="BL73" s="134">
        <v>169</v>
      </c>
      <c r="BM73" s="134">
        <v>169</v>
      </c>
      <c r="BN73" s="134">
        <v>163</v>
      </c>
      <c r="BO73" s="134">
        <v>160</v>
      </c>
      <c r="BP73" s="134">
        <v>158</v>
      </c>
      <c r="BQ73" s="134">
        <v>151</v>
      </c>
      <c r="BR73" s="134">
        <v>156</v>
      </c>
      <c r="BS73" s="134">
        <v>156</v>
      </c>
      <c r="BT73" s="134">
        <v>157</v>
      </c>
      <c r="BU73" s="134">
        <v>160</v>
      </c>
      <c r="BV73" s="134">
        <v>160</v>
      </c>
      <c r="BW73" s="134">
        <v>163</v>
      </c>
      <c r="BX73" s="134"/>
      <c r="BY73" s="134"/>
      <c r="BZ73" s="134"/>
      <c r="CA73" s="134"/>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c r="EF73" s="134"/>
      <c r="EG73" s="134"/>
      <c r="EH73" s="134"/>
      <c r="EI73" s="134"/>
      <c r="EJ73" s="134"/>
      <c r="EK73" s="134"/>
      <c r="EL73" s="134"/>
      <c r="EM73" s="134"/>
      <c r="EN73" s="134"/>
      <c r="EO73" s="134"/>
      <c r="EP73" s="134"/>
      <c r="EQ73" s="134"/>
      <c r="ER73" s="134"/>
      <c r="ES73" s="134"/>
      <c r="ET73" s="134"/>
      <c r="EU73" s="134"/>
      <c r="EV73" s="134"/>
      <c r="EW73" s="134"/>
      <c r="EX73" s="134"/>
      <c r="EY73" s="134"/>
      <c r="EZ73" s="134"/>
      <c r="FA73" s="134"/>
      <c r="FB73" s="134"/>
      <c r="FC73" s="134"/>
      <c r="FD73" s="134"/>
      <c r="FE73" s="134"/>
      <c r="FF73" s="134"/>
      <c r="FG73" s="134"/>
      <c r="FH73" s="134"/>
      <c r="FI73" s="134"/>
      <c r="FJ73" s="134"/>
      <c r="FK73" s="134"/>
      <c r="FL73" s="134"/>
      <c r="FM73" s="134"/>
      <c r="FN73" s="134"/>
      <c r="FO73" s="134"/>
      <c r="FP73" s="134"/>
      <c r="FQ73" s="134"/>
      <c r="FR73" s="134"/>
      <c r="FS73" s="134"/>
      <c r="FT73" s="134"/>
      <c r="FU73" s="134"/>
      <c r="FV73" s="134"/>
      <c r="FW73" s="134"/>
      <c r="FX73" s="134"/>
      <c r="FY73" s="134"/>
      <c r="FZ73" s="134"/>
      <c r="GA73" s="134"/>
      <c r="GB73" s="134"/>
      <c r="GC73" s="134"/>
      <c r="GD73" s="134"/>
      <c r="GE73" s="134"/>
      <c r="GF73" s="134"/>
      <c r="GG73" s="134"/>
      <c r="GH73" s="134"/>
      <c r="GI73" s="134"/>
      <c r="GJ73" s="134"/>
      <c r="GK73" s="134"/>
      <c r="GL73" s="134"/>
      <c r="GM73" s="134"/>
      <c r="GN73" s="134"/>
      <c r="GO73" s="134"/>
      <c r="GP73" s="134"/>
      <c r="GQ73" s="134"/>
      <c r="GR73" s="134"/>
      <c r="GS73" s="134"/>
      <c r="GT73" s="134"/>
      <c r="GU73" s="134"/>
      <c r="GV73" s="134"/>
      <c r="GW73" s="134"/>
      <c r="GX73" s="134"/>
      <c r="GY73" s="134"/>
      <c r="GZ73" s="134"/>
      <c r="HA73" s="134"/>
      <c r="HB73" s="134"/>
      <c r="HC73" s="134"/>
      <c r="HD73" s="134"/>
      <c r="HE73" s="134"/>
      <c r="HF73" s="134"/>
      <c r="HG73" s="134"/>
      <c r="HH73" s="134"/>
      <c r="HI73" s="134"/>
      <c r="HJ73" s="134"/>
      <c r="HK73" s="134"/>
      <c r="HL73" s="134"/>
      <c r="HM73" s="134"/>
      <c r="HN73" s="134"/>
      <c r="HO73" s="134"/>
      <c r="HP73" s="134"/>
      <c r="HQ73" s="134"/>
      <c r="HR73" s="134"/>
      <c r="HS73" s="134"/>
      <c r="HT73" s="134"/>
      <c r="HU73" s="134"/>
      <c r="HV73" s="134"/>
      <c r="HW73" s="134"/>
      <c r="HX73" s="134"/>
      <c r="HY73" s="134"/>
      <c r="HZ73" s="134"/>
      <c r="IA73" s="134"/>
      <c r="IB73" s="134"/>
      <c r="IC73" s="134"/>
      <c r="ID73" s="134"/>
      <c r="IE73" s="134"/>
      <c r="IF73" s="134"/>
      <c r="IG73" s="134"/>
      <c r="IH73" s="134"/>
      <c r="II73" s="134"/>
      <c r="IJ73" s="134"/>
      <c r="IK73" s="134"/>
      <c r="IL73" s="134"/>
      <c r="IM73" s="134"/>
      <c r="IN73" s="134"/>
      <c r="IO73" s="134"/>
      <c r="IP73" s="134"/>
      <c r="IQ73" s="134"/>
      <c r="IR73" s="134"/>
      <c r="IS73" s="134"/>
    </row>
    <row r="74" spans="1:253" s="47" customFormat="1" ht="25.5" customHeight="1" x14ac:dyDescent="0.2">
      <c r="A74" s="141"/>
      <c r="B74" s="141" t="s">
        <v>154</v>
      </c>
      <c r="C74" s="141"/>
      <c r="D74" s="141">
        <v>0</v>
      </c>
      <c r="E74" s="141">
        <v>0</v>
      </c>
      <c r="F74" s="141">
        <v>0</v>
      </c>
      <c r="G74" s="141">
        <v>0</v>
      </c>
      <c r="H74" s="141">
        <v>0</v>
      </c>
      <c r="I74" s="141">
        <v>0</v>
      </c>
      <c r="J74" s="141">
        <v>0</v>
      </c>
      <c r="K74" s="141">
        <v>0</v>
      </c>
      <c r="L74" s="141">
        <v>0</v>
      </c>
      <c r="M74" s="141">
        <v>0</v>
      </c>
      <c r="N74" s="141">
        <v>0</v>
      </c>
      <c r="O74" s="141">
        <v>0</v>
      </c>
      <c r="P74" s="141">
        <v>0</v>
      </c>
      <c r="Q74" s="141">
        <v>0</v>
      </c>
      <c r="R74" s="141">
        <v>0</v>
      </c>
      <c r="S74" s="141">
        <v>0</v>
      </c>
      <c r="T74" s="141">
        <v>0</v>
      </c>
      <c r="U74" s="141">
        <v>0</v>
      </c>
      <c r="V74" s="141">
        <v>0</v>
      </c>
      <c r="W74" s="141">
        <v>0</v>
      </c>
      <c r="X74" s="141">
        <v>0</v>
      </c>
      <c r="Y74" s="141">
        <v>0</v>
      </c>
      <c r="Z74" s="141">
        <v>0</v>
      </c>
      <c r="AA74" s="141">
        <v>0</v>
      </c>
      <c r="AB74" s="141">
        <v>0</v>
      </c>
      <c r="AC74" s="141">
        <v>0</v>
      </c>
      <c r="AD74" s="141">
        <v>0</v>
      </c>
      <c r="AE74" s="141">
        <v>0</v>
      </c>
      <c r="AF74" s="141">
        <v>34</v>
      </c>
      <c r="AG74" s="141">
        <v>55</v>
      </c>
      <c r="AH74" s="141">
        <v>75</v>
      </c>
      <c r="AI74" s="141">
        <v>105</v>
      </c>
      <c r="AJ74" s="141">
        <v>147</v>
      </c>
      <c r="AK74" s="141">
        <v>177</v>
      </c>
      <c r="AL74" s="141">
        <v>214</v>
      </c>
      <c r="AM74" s="141">
        <v>263</v>
      </c>
      <c r="AN74" s="141">
        <v>314</v>
      </c>
      <c r="AO74" s="141">
        <v>367</v>
      </c>
      <c r="AP74" s="141">
        <v>422</v>
      </c>
      <c r="AQ74" s="141">
        <v>474</v>
      </c>
      <c r="AR74" s="141">
        <v>520</v>
      </c>
      <c r="AS74" s="141">
        <v>565</v>
      </c>
      <c r="AT74" s="141">
        <v>607</v>
      </c>
      <c r="AU74" s="141">
        <v>654</v>
      </c>
      <c r="AV74" s="141">
        <v>0</v>
      </c>
      <c r="AW74" s="141">
        <v>0</v>
      </c>
      <c r="AX74" s="141">
        <v>0</v>
      </c>
      <c r="AY74" s="141">
        <v>0</v>
      </c>
      <c r="AZ74" s="141">
        <v>0</v>
      </c>
      <c r="BA74" s="141">
        <v>0</v>
      </c>
      <c r="BB74" s="141">
        <v>0</v>
      </c>
      <c r="BC74" s="141">
        <v>0</v>
      </c>
      <c r="BD74" s="141">
        <v>0</v>
      </c>
      <c r="BE74" s="141">
        <v>0</v>
      </c>
      <c r="BF74" s="141">
        <v>0</v>
      </c>
      <c r="BG74" s="141">
        <v>0</v>
      </c>
      <c r="BH74" s="141">
        <v>0</v>
      </c>
      <c r="BI74" s="141">
        <v>0</v>
      </c>
      <c r="BJ74" s="141">
        <v>0</v>
      </c>
      <c r="BK74" s="141">
        <v>0</v>
      </c>
      <c r="BL74" s="141">
        <v>0</v>
      </c>
      <c r="BM74" s="141">
        <v>0</v>
      </c>
      <c r="BN74" s="141">
        <v>0</v>
      </c>
      <c r="BO74" s="141">
        <v>0</v>
      </c>
      <c r="BP74" s="141">
        <v>0</v>
      </c>
      <c r="BQ74" s="141">
        <v>0</v>
      </c>
      <c r="BR74" s="141">
        <v>0</v>
      </c>
      <c r="BS74" s="141">
        <v>0</v>
      </c>
      <c r="BT74" s="141">
        <v>0</v>
      </c>
      <c r="BU74" s="141">
        <v>0</v>
      </c>
      <c r="BV74" s="141">
        <v>0</v>
      </c>
      <c r="BW74" s="141">
        <v>0</v>
      </c>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1"/>
      <c r="FF74" s="141"/>
      <c r="FG74" s="141"/>
      <c r="FH74" s="141"/>
      <c r="FI74" s="141"/>
      <c r="FJ74" s="141"/>
      <c r="FK74" s="141"/>
      <c r="FL74" s="141"/>
      <c r="FM74" s="141"/>
      <c r="FN74" s="141"/>
      <c r="FO74" s="141"/>
      <c r="FP74" s="141"/>
      <c r="FQ74" s="141"/>
      <c r="FR74" s="141"/>
      <c r="FS74" s="141"/>
      <c r="FT74" s="141"/>
      <c r="FU74" s="141"/>
      <c r="FV74" s="141"/>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row>
    <row r="75" spans="1:253" s="132" customFormat="1" x14ac:dyDescent="0.2">
      <c r="A75" s="134"/>
      <c r="B75" s="134" t="s">
        <v>233</v>
      </c>
      <c r="C75" s="134"/>
      <c r="D75" s="134">
        <v>0</v>
      </c>
      <c r="E75" s="134">
        <v>0</v>
      </c>
      <c r="F75" s="134">
        <v>0</v>
      </c>
      <c r="G75" s="134">
        <v>0</v>
      </c>
      <c r="H75" s="134">
        <v>0</v>
      </c>
      <c r="I75" s="134">
        <v>0</v>
      </c>
      <c r="J75" s="134">
        <v>0</v>
      </c>
      <c r="K75" s="134">
        <v>0</v>
      </c>
      <c r="L75" s="134">
        <v>0</v>
      </c>
      <c r="M75" s="134">
        <v>0</v>
      </c>
      <c r="N75" s="134">
        <v>0</v>
      </c>
      <c r="O75" s="134">
        <v>0</v>
      </c>
      <c r="P75" s="134">
        <v>0</v>
      </c>
      <c r="Q75" s="134">
        <v>0</v>
      </c>
      <c r="R75" s="134">
        <v>0</v>
      </c>
      <c r="S75" s="134">
        <v>0</v>
      </c>
      <c r="T75" s="134">
        <v>0</v>
      </c>
      <c r="U75" s="134">
        <v>0</v>
      </c>
      <c r="V75" s="134">
        <v>0</v>
      </c>
      <c r="W75" s="134">
        <v>0</v>
      </c>
      <c r="X75" s="134">
        <v>0</v>
      </c>
      <c r="Y75" s="134">
        <v>0</v>
      </c>
      <c r="Z75" s="134">
        <v>0</v>
      </c>
      <c r="AA75" s="134">
        <v>0</v>
      </c>
      <c r="AB75" s="134">
        <v>0</v>
      </c>
      <c r="AC75" s="134">
        <v>0</v>
      </c>
      <c r="AD75" s="134">
        <v>0</v>
      </c>
      <c r="AE75" s="134">
        <v>0</v>
      </c>
      <c r="AF75" s="134">
        <v>3</v>
      </c>
      <c r="AG75" s="134">
        <v>11</v>
      </c>
      <c r="AH75" s="134">
        <v>15</v>
      </c>
      <c r="AI75" s="134">
        <v>15</v>
      </c>
      <c r="AJ75" s="134">
        <v>16</v>
      </c>
      <c r="AK75" s="134">
        <v>16</v>
      </c>
      <c r="AL75" s="134">
        <v>16</v>
      </c>
      <c r="AM75" s="134">
        <v>16</v>
      </c>
      <c r="AN75" s="134">
        <v>17</v>
      </c>
      <c r="AO75" s="134">
        <v>17</v>
      </c>
      <c r="AP75" s="134">
        <v>17</v>
      </c>
      <c r="AQ75" s="134">
        <v>17</v>
      </c>
      <c r="AR75" s="134">
        <v>17</v>
      </c>
      <c r="AS75" s="134">
        <v>18</v>
      </c>
      <c r="AT75" s="134">
        <v>18</v>
      </c>
      <c r="AU75" s="134">
        <v>19</v>
      </c>
      <c r="AV75" s="134">
        <v>0</v>
      </c>
      <c r="AW75" s="134">
        <v>0</v>
      </c>
      <c r="AX75" s="134">
        <v>0</v>
      </c>
      <c r="AY75" s="134">
        <v>0</v>
      </c>
      <c r="AZ75" s="134">
        <v>0</v>
      </c>
      <c r="BA75" s="134">
        <v>0</v>
      </c>
      <c r="BB75" s="134">
        <v>0</v>
      </c>
      <c r="BC75" s="134">
        <v>0</v>
      </c>
      <c r="BD75" s="134">
        <v>0</v>
      </c>
      <c r="BE75" s="134">
        <v>0</v>
      </c>
      <c r="BF75" s="134">
        <v>0</v>
      </c>
      <c r="BG75" s="134">
        <v>0</v>
      </c>
      <c r="BH75" s="134">
        <v>0</v>
      </c>
      <c r="BI75" s="134">
        <v>0</v>
      </c>
      <c r="BJ75" s="134">
        <v>0</v>
      </c>
      <c r="BK75" s="134">
        <v>0</v>
      </c>
      <c r="BL75" s="134">
        <v>0</v>
      </c>
      <c r="BM75" s="134">
        <v>0</v>
      </c>
      <c r="BN75" s="134">
        <v>0</v>
      </c>
      <c r="BO75" s="134">
        <v>0</v>
      </c>
      <c r="BP75" s="134">
        <v>0</v>
      </c>
      <c r="BQ75" s="134">
        <v>0</v>
      </c>
      <c r="BR75" s="134">
        <v>0</v>
      </c>
      <c r="BS75" s="134">
        <v>0</v>
      </c>
      <c r="BT75" s="134">
        <v>0</v>
      </c>
      <c r="BU75" s="134">
        <v>0</v>
      </c>
      <c r="BV75" s="134">
        <v>0</v>
      </c>
      <c r="BW75" s="134">
        <v>0</v>
      </c>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34"/>
      <c r="DJ75" s="134"/>
      <c r="DK75" s="134"/>
      <c r="DL75" s="134"/>
      <c r="DM75" s="134"/>
      <c r="DN75" s="134"/>
      <c r="DO75" s="134"/>
      <c r="DP75" s="134"/>
      <c r="DQ75" s="134"/>
      <c r="DR75" s="134"/>
      <c r="DS75" s="134"/>
      <c r="DT75" s="134"/>
      <c r="DU75" s="134"/>
      <c r="DV75" s="134"/>
      <c r="DW75" s="134"/>
      <c r="DX75" s="134"/>
      <c r="DY75" s="134"/>
      <c r="DZ75" s="134"/>
      <c r="EA75" s="134"/>
      <c r="EB75" s="134"/>
      <c r="EC75" s="134"/>
      <c r="ED75" s="134"/>
      <c r="EE75" s="134"/>
      <c r="EF75" s="134"/>
      <c r="EG75" s="134"/>
      <c r="EH75" s="134"/>
      <c r="EI75" s="134"/>
      <c r="EJ75" s="134"/>
      <c r="EK75" s="134"/>
      <c r="EL75" s="134"/>
      <c r="EM75" s="134"/>
      <c r="EN75" s="134"/>
      <c r="EO75" s="134"/>
      <c r="EP75" s="134"/>
      <c r="EQ75" s="134"/>
      <c r="ER75" s="134"/>
      <c r="ES75" s="134"/>
      <c r="ET75" s="134"/>
      <c r="EU75" s="134"/>
      <c r="EV75" s="134"/>
      <c r="EW75" s="134"/>
      <c r="EX75" s="134"/>
      <c r="EY75" s="134"/>
      <c r="EZ75" s="134"/>
      <c r="FA75" s="134"/>
      <c r="FB75" s="134"/>
      <c r="FC75" s="134"/>
      <c r="FD75" s="134"/>
      <c r="FE75" s="134"/>
      <c r="FF75" s="134"/>
      <c r="FG75" s="134"/>
      <c r="FH75" s="134"/>
      <c r="FI75" s="134"/>
      <c r="FJ75" s="134"/>
      <c r="FK75" s="134"/>
      <c r="FL75" s="134"/>
      <c r="FM75" s="134"/>
      <c r="FN75" s="134"/>
      <c r="FO75" s="134"/>
      <c r="FP75" s="134"/>
      <c r="FQ75" s="134"/>
      <c r="FR75" s="134"/>
      <c r="FS75" s="134"/>
      <c r="FT75" s="134"/>
      <c r="FU75" s="134"/>
      <c r="FV75" s="134"/>
      <c r="FW75" s="134"/>
      <c r="FX75" s="134"/>
      <c r="FY75" s="134"/>
      <c r="FZ75" s="134"/>
      <c r="GA75" s="134"/>
      <c r="GB75" s="134"/>
      <c r="GC75" s="134"/>
      <c r="GD75" s="134"/>
      <c r="GE75" s="134"/>
      <c r="GF75" s="134"/>
      <c r="GG75" s="134"/>
      <c r="GH75" s="134"/>
      <c r="GI75" s="134"/>
      <c r="GJ75" s="134"/>
      <c r="GK75" s="134"/>
      <c r="GL75" s="134"/>
      <c r="GM75" s="134"/>
      <c r="GN75" s="134"/>
      <c r="GO75" s="134"/>
      <c r="GP75" s="134"/>
      <c r="GQ75" s="134"/>
      <c r="GR75" s="134"/>
      <c r="GS75" s="134"/>
      <c r="GT75" s="134"/>
      <c r="GU75" s="134"/>
      <c r="GV75" s="134"/>
      <c r="GW75" s="134"/>
      <c r="GX75" s="134"/>
      <c r="GY75" s="134"/>
      <c r="GZ75" s="134"/>
      <c r="HA75" s="134"/>
      <c r="HB75" s="134"/>
      <c r="HC75" s="134"/>
      <c r="HD75" s="134"/>
      <c r="HE75" s="134"/>
      <c r="HF75" s="134"/>
      <c r="HG75" s="134"/>
      <c r="HH75" s="134"/>
      <c r="HI75" s="134"/>
      <c r="HJ75" s="134"/>
      <c r="HK75" s="134"/>
      <c r="HL75" s="134"/>
      <c r="HM75" s="134"/>
      <c r="HN75" s="134"/>
      <c r="HO75" s="134"/>
      <c r="HP75" s="134"/>
      <c r="HQ75" s="134"/>
      <c r="HR75" s="134"/>
      <c r="HS75" s="134"/>
      <c r="HT75" s="134"/>
      <c r="HU75" s="134"/>
      <c r="HV75" s="134"/>
      <c r="HW75" s="134"/>
      <c r="HX75" s="134"/>
      <c r="HY75" s="134"/>
      <c r="HZ75" s="134"/>
      <c r="IA75" s="134"/>
      <c r="IB75" s="134"/>
      <c r="IC75" s="134"/>
      <c r="ID75" s="134"/>
      <c r="IE75" s="134"/>
      <c r="IF75" s="134"/>
      <c r="IG75" s="134"/>
      <c r="IH75" s="134"/>
      <c r="II75" s="134"/>
      <c r="IJ75" s="134"/>
      <c r="IK75" s="134"/>
      <c r="IL75" s="134"/>
      <c r="IM75" s="134"/>
      <c r="IN75" s="134"/>
      <c r="IO75" s="134"/>
      <c r="IP75" s="134"/>
      <c r="IQ75" s="134"/>
      <c r="IR75" s="134"/>
      <c r="IS75" s="134"/>
    </row>
    <row r="76" spans="1:253" s="132" customFormat="1" x14ac:dyDescent="0.2">
      <c r="A76" s="134"/>
      <c r="B76" s="134" t="s">
        <v>234</v>
      </c>
      <c r="C76" s="134"/>
      <c r="D76" s="134">
        <v>0</v>
      </c>
      <c r="E76" s="134">
        <v>0</v>
      </c>
      <c r="F76" s="134">
        <v>0</v>
      </c>
      <c r="G76" s="134">
        <v>0</v>
      </c>
      <c r="H76" s="134">
        <v>0</v>
      </c>
      <c r="I76" s="134">
        <v>0</v>
      </c>
      <c r="J76" s="134">
        <v>0</v>
      </c>
      <c r="K76" s="134">
        <v>0</v>
      </c>
      <c r="L76" s="134">
        <v>0</v>
      </c>
      <c r="M76" s="134">
        <v>0</v>
      </c>
      <c r="N76" s="134">
        <v>0</v>
      </c>
      <c r="O76" s="134">
        <v>0</v>
      </c>
      <c r="P76" s="134">
        <v>0</v>
      </c>
      <c r="Q76" s="134">
        <v>0</v>
      </c>
      <c r="R76" s="134">
        <v>0</v>
      </c>
      <c r="S76" s="134">
        <v>0</v>
      </c>
      <c r="T76" s="134">
        <v>0</v>
      </c>
      <c r="U76" s="134">
        <v>0</v>
      </c>
      <c r="V76" s="134">
        <v>0</v>
      </c>
      <c r="W76" s="134">
        <v>0</v>
      </c>
      <c r="X76" s="134">
        <v>0</v>
      </c>
      <c r="Y76" s="134">
        <v>0</v>
      </c>
      <c r="Z76" s="134">
        <v>0</v>
      </c>
      <c r="AA76" s="134">
        <v>0</v>
      </c>
      <c r="AB76" s="134">
        <v>0</v>
      </c>
      <c r="AC76" s="134">
        <v>0</v>
      </c>
      <c r="AD76" s="134">
        <v>0</v>
      </c>
      <c r="AE76" s="134">
        <v>0</v>
      </c>
      <c r="AF76" s="134">
        <v>31</v>
      </c>
      <c r="AG76" s="134">
        <v>44</v>
      </c>
      <c r="AH76" s="134">
        <v>61</v>
      </c>
      <c r="AI76" s="134">
        <v>86</v>
      </c>
      <c r="AJ76" s="134">
        <v>114</v>
      </c>
      <c r="AK76" s="134">
        <v>131</v>
      </c>
      <c r="AL76" s="134">
        <v>154</v>
      </c>
      <c r="AM76" s="134">
        <v>185</v>
      </c>
      <c r="AN76" s="134">
        <v>216</v>
      </c>
      <c r="AO76" s="134">
        <v>246</v>
      </c>
      <c r="AP76" s="134">
        <v>275</v>
      </c>
      <c r="AQ76" s="134">
        <v>303</v>
      </c>
      <c r="AR76" s="134">
        <v>325</v>
      </c>
      <c r="AS76" s="134">
        <v>345</v>
      </c>
      <c r="AT76" s="134">
        <v>364</v>
      </c>
      <c r="AU76" s="134">
        <v>387</v>
      </c>
      <c r="AV76" s="134">
        <v>0</v>
      </c>
      <c r="AW76" s="134">
        <v>0</v>
      </c>
      <c r="AX76" s="134">
        <v>0</v>
      </c>
      <c r="AY76" s="134">
        <v>0</v>
      </c>
      <c r="AZ76" s="134">
        <v>0</v>
      </c>
      <c r="BA76" s="134">
        <v>0</v>
      </c>
      <c r="BB76" s="134">
        <v>0</v>
      </c>
      <c r="BC76" s="134">
        <v>0</v>
      </c>
      <c r="BD76" s="134">
        <v>0</v>
      </c>
      <c r="BE76" s="134">
        <v>0</v>
      </c>
      <c r="BF76" s="134">
        <v>0</v>
      </c>
      <c r="BG76" s="134">
        <v>0</v>
      </c>
      <c r="BH76" s="134">
        <v>0</v>
      </c>
      <c r="BI76" s="134">
        <v>0</v>
      </c>
      <c r="BJ76" s="134">
        <v>0</v>
      </c>
      <c r="BK76" s="134">
        <v>0</v>
      </c>
      <c r="BL76" s="134">
        <v>0</v>
      </c>
      <c r="BM76" s="134">
        <v>0</v>
      </c>
      <c r="BN76" s="134">
        <v>0</v>
      </c>
      <c r="BO76" s="134">
        <v>0</v>
      </c>
      <c r="BP76" s="134">
        <v>0</v>
      </c>
      <c r="BQ76" s="134">
        <v>0</v>
      </c>
      <c r="BR76" s="134">
        <v>0</v>
      </c>
      <c r="BS76" s="134">
        <v>0</v>
      </c>
      <c r="BT76" s="134">
        <v>0</v>
      </c>
      <c r="BU76" s="134">
        <v>0</v>
      </c>
      <c r="BV76" s="134">
        <v>0</v>
      </c>
      <c r="BW76" s="134">
        <v>0</v>
      </c>
      <c r="BX76" s="134"/>
      <c r="BY76" s="134"/>
      <c r="BZ76" s="134"/>
      <c r="CA76" s="134"/>
      <c r="CB76" s="134"/>
      <c r="CC76" s="134"/>
      <c r="CD76" s="134"/>
      <c r="CE76" s="134"/>
      <c r="CF76" s="134"/>
      <c r="CG76" s="134"/>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134"/>
      <c r="GB76" s="134"/>
      <c r="GC76" s="134"/>
      <c r="GD76" s="134"/>
      <c r="GE76" s="134"/>
      <c r="GF76" s="134"/>
      <c r="GG76" s="134"/>
      <c r="GH76" s="134"/>
      <c r="GI76" s="134"/>
      <c r="GJ76" s="134"/>
      <c r="GK76" s="134"/>
      <c r="GL76" s="134"/>
      <c r="GM76" s="134"/>
      <c r="GN76" s="134"/>
      <c r="GO76" s="134"/>
      <c r="GP76" s="134"/>
      <c r="GQ76" s="134"/>
      <c r="GR76" s="134"/>
      <c r="GS76" s="134"/>
      <c r="GT76" s="134"/>
      <c r="GU76" s="134"/>
      <c r="GV76" s="134"/>
      <c r="GW76" s="134"/>
      <c r="GX76" s="134"/>
      <c r="GY76" s="134"/>
      <c r="GZ76" s="134"/>
      <c r="HA76" s="134"/>
      <c r="HB76" s="134"/>
      <c r="HC76" s="134"/>
      <c r="HD76" s="134"/>
      <c r="HE76" s="134"/>
      <c r="HF76" s="134"/>
      <c r="HG76" s="134"/>
      <c r="HH76" s="134"/>
      <c r="HI76" s="134"/>
      <c r="HJ76" s="134"/>
      <c r="HK76" s="134"/>
      <c r="HL76" s="134"/>
      <c r="HM76" s="134"/>
      <c r="HN76" s="134"/>
      <c r="HO76" s="134"/>
      <c r="HP76" s="134"/>
      <c r="HQ76" s="134"/>
      <c r="HR76" s="134"/>
      <c r="HS76" s="134"/>
      <c r="HT76" s="134"/>
      <c r="HU76" s="134"/>
      <c r="HV76" s="134"/>
      <c r="HW76" s="134"/>
      <c r="HX76" s="134"/>
      <c r="HY76" s="134"/>
      <c r="HZ76" s="134"/>
      <c r="IA76" s="134"/>
      <c r="IB76" s="134"/>
      <c r="IC76" s="134"/>
      <c r="ID76" s="134"/>
      <c r="IE76" s="134"/>
      <c r="IF76" s="134"/>
      <c r="IG76" s="134"/>
      <c r="IH76" s="134"/>
      <c r="II76" s="134"/>
      <c r="IJ76" s="134"/>
      <c r="IK76" s="134"/>
      <c r="IL76" s="134"/>
      <c r="IM76" s="134"/>
      <c r="IN76" s="134"/>
      <c r="IO76" s="134"/>
      <c r="IP76" s="134"/>
      <c r="IQ76" s="134"/>
      <c r="IR76" s="134"/>
      <c r="IS76" s="134"/>
    </row>
    <row r="77" spans="1:253" s="132" customFormat="1" x14ac:dyDescent="0.2">
      <c r="A77" s="134"/>
      <c r="B77" s="134" t="s">
        <v>235</v>
      </c>
      <c r="C77" s="134"/>
      <c r="D77" s="134">
        <v>0</v>
      </c>
      <c r="E77" s="134">
        <v>0</v>
      </c>
      <c r="F77" s="134">
        <v>0</v>
      </c>
      <c r="G77" s="134">
        <v>0</v>
      </c>
      <c r="H77" s="134">
        <v>0</v>
      </c>
      <c r="I77" s="134">
        <v>0</v>
      </c>
      <c r="J77" s="134">
        <v>0</v>
      </c>
      <c r="K77" s="134">
        <v>0</v>
      </c>
      <c r="L77" s="134">
        <v>0</v>
      </c>
      <c r="M77" s="134">
        <v>0</v>
      </c>
      <c r="N77" s="134">
        <v>0</v>
      </c>
      <c r="O77" s="134">
        <v>0</v>
      </c>
      <c r="P77" s="134">
        <v>0</v>
      </c>
      <c r="Q77" s="134">
        <v>0</v>
      </c>
      <c r="R77" s="134">
        <v>0</v>
      </c>
      <c r="S77" s="134">
        <v>0</v>
      </c>
      <c r="T77" s="134">
        <v>0</v>
      </c>
      <c r="U77" s="134">
        <v>0</v>
      </c>
      <c r="V77" s="134">
        <v>0</v>
      </c>
      <c r="W77" s="134">
        <v>0</v>
      </c>
      <c r="X77" s="134">
        <v>0</v>
      </c>
      <c r="Y77" s="134">
        <v>0</v>
      </c>
      <c r="Z77" s="134">
        <v>0</v>
      </c>
      <c r="AA77" s="134">
        <v>0</v>
      </c>
      <c r="AB77" s="134">
        <v>0</v>
      </c>
      <c r="AC77" s="134">
        <v>0</v>
      </c>
      <c r="AD77" s="134">
        <v>0</v>
      </c>
      <c r="AE77" s="134">
        <v>0</v>
      </c>
      <c r="AF77" s="134">
        <v>0</v>
      </c>
      <c r="AG77" s="134">
        <v>0</v>
      </c>
      <c r="AH77" s="134">
        <v>0</v>
      </c>
      <c r="AI77" s="134">
        <v>3</v>
      </c>
      <c r="AJ77" s="134">
        <v>17</v>
      </c>
      <c r="AK77" s="134">
        <v>30</v>
      </c>
      <c r="AL77" s="134">
        <v>44</v>
      </c>
      <c r="AM77" s="134">
        <v>61</v>
      </c>
      <c r="AN77" s="134">
        <v>81</v>
      </c>
      <c r="AO77" s="134">
        <v>104</v>
      </c>
      <c r="AP77" s="134">
        <v>130</v>
      </c>
      <c r="AQ77" s="134">
        <v>155</v>
      </c>
      <c r="AR77" s="134">
        <v>178</v>
      </c>
      <c r="AS77" s="134">
        <v>202</v>
      </c>
      <c r="AT77" s="134">
        <v>225</v>
      </c>
      <c r="AU77" s="134">
        <v>248</v>
      </c>
      <c r="AV77" s="134">
        <v>0</v>
      </c>
      <c r="AW77" s="134">
        <v>0</v>
      </c>
      <c r="AX77" s="134">
        <v>0</v>
      </c>
      <c r="AY77" s="134">
        <v>0</v>
      </c>
      <c r="AZ77" s="134">
        <v>0</v>
      </c>
      <c r="BA77" s="134">
        <v>0</v>
      </c>
      <c r="BB77" s="134">
        <v>0</v>
      </c>
      <c r="BC77" s="134">
        <v>0</v>
      </c>
      <c r="BD77" s="134">
        <v>0</v>
      </c>
      <c r="BE77" s="134">
        <v>0</v>
      </c>
      <c r="BF77" s="134">
        <v>0</v>
      </c>
      <c r="BG77" s="134">
        <v>0</v>
      </c>
      <c r="BH77" s="134">
        <v>0</v>
      </c>
      <c r="BI77" s="134">
        <v>0</v>
      </c>
      <c r="BJ77" s="134">
        <v>0</v>
      </c>
      <c r="BK77" s="134">
        <v>0</v>
      </c>
      <c r="BL77" s="134">
        <v>0</v>
      </c>
      <c r="BM77" s="134">
        <v>0</v>
      </c>
      <c r="BN77" s="134">
        <v>0</v>
      </c>
      <c r="BO77" s="134">
        <v>0</v>
      </c>
      <c r="BP77" s="134">
        <v>0</v>
      </c>
      <c r="BQ77" s="134">
        <v>0</v>
      </c>
      <c r="BR77" s="134">
        <v>0</v>
      </c>
      <c r="BS77" s="134">
        <v>0</v>
      </c>
      <c r="BT77" s="134">
        <v>0</v>
      </c>
      <c r="BU77" s="134">
        <v>0</v>
      </c>
      <c r="BV77" s="134">
        <v>0</v>
      </c>
      <c r="BW77" s="134">
        <v>0</v>
      </c>
      <c r="BX77" s="134"/>
      <c r="BY77" s="134"/>
      <c r="BZ77" s="134"/>
      <c r="CA77" s="134"/>
      <c r="CB77" s="134"/>
      <c r="CC77" s="134"/>
      <c r="CD77" s="134"/>
      <c r="CE77" s="134"/>
      <c r="CF77" s="134"/>
      <c r="CG77" s="134"/>
      <c r="CH77" s="134"/>
      <c r="CI77" s="134"/>
      <c r="CJ77" s="134"/>
      <c r="CK77" s="134"/>
      <c r="CL77" s="134"/>
      <c r="CM77" s="134"/>
      <c r="CN77" s="134"/>
      <c r="CO77" s="134"/>
      <c r="CP77" s="134"/>
      <c r="CQ77" s="134"/>
      <c r="CR77" s="134"/>
      <c r="CS77" s="134"/>
      <c r="CT77" s="13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134"/>
      <c r="GB77" s="134"/>
      <c r="GC77" s="134"/>
      <c r="GD77" s="134"/>
      <c r="GE77" s="134"/>
      <c r="GF77" s="134"/>
      <c r="GG77" s="134"/>
      <c r="GH77" s="134"/>
      <c r="GI77" s="134"/>
      <c r="GJ77" s="134"/>
      <c r="GK77" s="134"/>
      <c r="GL77" s="134"/>
      <c r="GM77" s="134"/>
      <c r="GN77" s="134"/>
      <c r="GO77" s="134"/>
      <c r="GP77" s="134"/>
      <c r="GQ77" s="134"/>
      <c r="GR77" s="134"/>
      <c r="GS77" s="134"/>
      <c r="GT77" s="134"/>
      <c r="GU77" s="134"/>
      <c r="GV77" s="134"/>
      <c r="GW77" s="134"/>
      <c r="GX77" s="134"/>
      <c r="GY77" s="134"/>
      <c r="GZ77" s="134"/>
      <c r="HA77" s="134"/>
      <c r="HB77" s="134"/>
      <c r="HC77" s="134"/>
      <c r="HD77" s="134"/>
      <c r="HE77" s="134"/>
      <c r="HF77" s="134"/>
      <c r="HG77" s="134"/>
      <c r="HH77" s="134"/>
      <c r="HI77" s="134"/>
      <c r="HJ77" s="134"/>
      <c r="HK77" s="134"/>
      <c r="HL77" s="134"/>
      <c r="HM77" s="134"/>
      <c r="HN77" s="134"/>
      <c r="HO77" s="134"/>
      <c r="HP77" s="134"/>
      <c r="HQ77" s="134"/>
      <c r="HR77" s="134"/>
      <c r="HS77" s="134"/>
      <c r="HT77" s="134"/>
      <c r="HU77" s="134"/>
      <c r="HV77" s="134"/>
      <c r="HW77" s="134"/>
      <c r="HX77" s="134"/>
      <c r="HY77" s="134"/>
      <c r="HZ77" s="134"/>
      <c r="IA77" s="134"/>
      <c r="IB77" s="134"/>
      <c r="IC77" s="134"/>
      <c r="ID77" s="134"/>
      <c r="IE77" s="134"/>
      <c r="IF77" s="134"/>
      <c r="IG77" s="134"/>
      <c r="IH77" s="134"/>
      <c r="II77" s="134"/>
      <c r="IJ77" s="134"/>
      <c r="IK77" s="134"/>
      <c r="IL77" s="134"/>
      <c r="IM77" s="134"/>
      <c r="IN77" s="134"/>
      <c r="IO77" s="134"/>
      <c r="IP77" s="134"/>
      <c r="IQ77" s="134"/>
      <c r="IR77" s="134"/>
      <c r="IS77" s="134"/>
    </row>
    <row r="78" spans="1:253" s="132" customFormat="1" ht="13.5" thickBot="1" x14ac:dyDescent="0.25">
      <c r="A78" s="129"/>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34"/>
      <c r="BY78" s="134"/>
      <c r="BZ78" s="134"/>
      <c r="CA78" s="134"/>
      <c r="CB78" s="134"/>
      <c r="CC78" s="134"/>
      <c r="CD78" s="134"/>
      <c r="CE78" s="134"/>
      <c r="CF78" s="134"/>
      <c r="CG78" s="134"/>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134"/>
      <c r="GB78" s="134"/>
      <c r="GC78" s="134"/>
      <c r="GD78" s="134"/>
      <c r="GE78" s="134"/>
      <c r="GF78" s="134"/>
      <c r="GG78" s="134"/>
      <c r="GH78" s="134"/>
      <c r="GI78" s="134"/>
      <c r="GJ78" s="134"/>
      <c r="GK78" s="134"/>
      <c r="GL78" s="134"/>
      <c r="GM78" s="134"/>
      <c r="GN78" s="134"/>
      <c r="GO78" s="134"/>
      <c r="GP78" s="134"/>
      <c r="GQ78" s="134"/>
      <c r="GR78" s="134"/>
      <c r="GS78" s="134"/>
      <c r="GT78" s="134"/>
      <c r="GU78" s="134"/>
      <c r="GV78" s="134"/>
      <c r="GW78" s="134"/>
      <c r="GX78" s="134"/>
      <c r="GY78" s="134"/>
      <c r="GZ78" s="134"/>
      <c r="HA78" s="134"/>
      <c r="HB78" s="134"/>
      <c r="HC78" s="134"/>
      <c r="HD78" s="134"/>
      <c r="HE78" s="134"/>
      <c r="HF78" s="134"/>
      <c r="HG78" s="134"/>
      <c r="HH78" s="134"/>
      <c r="HI78" s="134"/>
      <c r="HJ78" s="134"/>
      <c r="HK78" s="134"/>
      <c r="HL78" s="134"/>
      <c r="HM78" s="134"/>
      <c r="HN78" s="134"/>
      <c r="HO78" s="134"/>
      <c r="HP78" s="134"/>
      <c r="HQ78" s="134"/>
      <c r="HR78" s="134"/>
      <c r="HS78" s="134"/>
      <c r="HT78" s="134"/>
      <c r="HU78" s="134"/>
      <c r="HV78" s="134"/>
      <c r="HW78" s="134"/>
      <c r="HX78" s="134"/>
      <c r="HY78" s="134"/>
      <c r="HZ78" s="134"/>
      <c r="IA78" s="134"/>
      <c r="IB78" s="134"/>
      <c r="IC78" s="134"/>
      <c r="ID78" s="134"/>
      <c r="IE78" s="134"/>
      <c r="IF78" s="134"/>
      <c r="IG78" s="134"/>
      <c r="IH78" s="134"/>
      <c r="II78" s="134"/>
      <c r="IJ78" s="134"/>
      <c r="IK78" s="134"/>
      <c r="IL78" s="134"/>
      <c r="IM78" s="134"/>
      <c r="IN78" s="134"/>
      <c r="IO78" s="134"/>
      <c r="IP78" s="134"/>
      <c r="IQ78" s="134"/>
      <c r="IR78" s="134"/>
      <c r="IS78" s="134"/>
    </row>
  </sheetData>
  <mergeCells count="1">
    <mergeCell ref="A24:A25"/>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35"/>
  <sheetViews>
    <sheetView zoomScaleNormal="100" workbookViewId="0">
      <pane xSplit="3" ySplit="3" topLeftCell="BN4" activePane="bottomRight" state="frozen"/>
      <selection activeCell="B25" sqref="B25"/>
      <selection pane="topRight" activeCell="B25" sqref="B25"/>
      <selection pane="bottomLeft" activeCell="B25" sqref="B25"/>
      <selection pane="bottomRight"/>
    </sheetView>
  </sheetViews>
  <sheetFormatPr defaultColWidth="10.7109375" defaultRowHeight="12.75" x14ac:dyDescent="0.2"/>
  <cols>
    <col min="1" max="1" width="16" style="95" customWidth="1"/>
    <col min="2" max="2" width="75.7109375" style="95" customWidth="1"/>
    <col min="3" max="3" width="12.7109375" style="95" customWidth="1"/>
    <col min="4" max="73" width="10.7109375" style="97" customWidth="1"/>
    <col min="74" max="16384" width="10.7109375" style="96"/>
  </cols>
  <sheetData>
    <row r="1" spans="1:75" s="132" customFormat="1" ht="13.5" thickBot="1" x14ac:dyDescent="0.25">
      <c r="A1" s="129"/>
      <c r="B1" s="377" t="s">
        <v>20</v>
      </c>
      <c r="C1" s="129"/>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29"/>
      <c r="BW1" s="129"/>
    </row>
    <row r="2" spans="1:75" s="132" customFormat="1" ht="26.1" customHeight="1" x14ac:dyDescent="0.2">
      <c r="A2" s="296" t="s">
        <v>195</v>
      </c>
      <c r="B2" s="255" t="s">
        <v>452</v>
      </c>
      <c r="C2" s="134"/>
      <c r="D2" s="135" t="s">
        <v>21</v>
      </c>
      <c r="E2" s="135" t="s">
        <v>22</v>
      </c>
      <c r="F2" s="135" t="s">
        <v>23</v>
      </c>
      <c r="G2" s="135" t="s">
        <v>24</v>
      </c>
      <c r="H2" s="135" t="s">
        <v>25</v>
      </c>
      <c r="I2" s="135" t="s">
        <v>26</v>
      </c>
      <c r="J2" s="135" t="s">
        <v>27</v>
      </c>
      <c r="K2" s="135" t="s">
        <v>28</v>
      </c>
      <c r="L2" s="135" t="s">
        <v>29</v>
      </c>
      <c r="M2" s="135" t="s">
        <v>30</v>
      </c>
      <c r="N2" s="135" t="s">
        <v>31</v>
      </c>
      <c r="O2" s="135" t="s">
        <v>32</v>
      </c>
      <c r="P2" s="135" t="s">
        <v>33</v>
      </c>
      <c r="Q2" s="135" t="s">
        <v>34</v>
      </c>
      <c r="R2" s="135" t="s">
        <v>35</v>
      </c>
      <c r="S2" s="135" t="s">
        <v>36</v>
      </c>
      <c r="T2" s="135" t="s">
        <v>37</v>
      </c>
      <c r="U2" s="135" t="s">
        <v>38</v>
      </c>
      <c r="V2" s="135" t="s">
        <v>39</v>
      </c>
      <c r="W2" s="135" t="s">
        <v>40</v>
      </c>
      <c r="X2" s="135" t="s">
        <v>41</v>
      </c>
      <c r="Y2" s="135" t="s">
        <v>42</v>
      </c>
      <c r="Z2" s="135" t="s">
        <v>43</v>
      </c>
      <c r="AA2" s="135" t="s">
        <v>44</v>
      </c>
      <c r="AB2" s="135" t="s">
        <v>45</v>
      </c>
      <c r="AC2" s="135" t="s">
        <v>46</v>
      </c>
      <c r="AD2" s="135" t="s">
        <v>47</v>
      </c>
      <c r="AE2" s="135" t="s">
        <v>48</v>
      </c>
      <c r="AF2" s="135" t="s">
        <v>49</v>
      </c>
      <c r="AG2" s="135" t="s">
        <v>50</v>
      </c>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6" t="s">
        <v>90</v>
      </c>
      <c r="BV2" s="136" t="s">
        <v>100</v>
      </c>
      <c r="BW2" s="136" t="s">
        <v>120</v>
      </c>
    </row>
    <row r="3" spans="1:75" s="132" customFormat="1" ht="15" customHeight="1" x14ac:dyDescent="0.2">
      <c r="A3" s="137"/>
      <c r="B3" s="47" t="s">
        <v>335</v>
      </c>
      <c r="C3" s="138"/>
      <c r="D3" s="297" t="s">
        <v>91</v>
      </c>
      <c r="E3" s="297" t="s">
        <v>91</v>
      </c>
      <c r="F3" s="297" t="s">
        <v>91</v>
      </c>
      <c r="G3" s="297" t="s">
        <v>91</v>
      </c>
      <c r="H3" s="297" t="s">
        <v>91</v>
      </c>
      <c r="I3" s="297" t="s">
        <v>91</v>
      </c>
      <c r="J3" s="297" t="s">
        <v>91</v>
      </c>
      <c r="K3" s="297" t="s">
        <v>91</v>
      </c>
      <c r="L3" s="297" t="s">
        <v>91</v>
      </c>
      <c r="M3" s="297" t="s">
        <v>91</v>
      </c>
      <c r="N3" s="297" t="s">
        <v>91</v>
      </c>
      <c r="O3" s="297" t="s">
        <v>91</v>
      </c>
      <c r="P3" s="297" t="s">
        <v>91</v>
      </c>
      <c r="Q3" s="297" t="s">
        <v>91</v>
      </c>
      <c r="R3" s="297" t="s">
        <v>91</v>
      </c>
      <c r="S3" s="297" t="s">
        <v>91</v>
      </c>
      <c r="T3" s="297" t="s">
        <v>91</v>
      </c>
      <c r="U3" s="297" t="s">
        <v>91</v>
      </c>
      <c r="V3" s="297" t="s">
        <v>91</v>
      </c>
      <c r="W3" s="297" t="s">
        <v>91</v>
      </c>
      <c r="X3" s="297" t="s">
        <v>91</v>
      </c>
      <c r="Y3" s="297" t="s">
        <v>91</v>
      </c>
      <c r="Z3" s="297" t="s">
        <v>91</v>
      </c>
      <c r="AA3" s="297" t="s">
        <v>91</v>
      </c>
      <c r="AB3" s="297" t="s">
        <v>91</v>
      </c>
      <c r="AC3" s="297" t="s">
        <v>91</v>
      </c>
      <c r="AD3" s="297" t="s">
        <v>91</v>
      </c>
      <c r="AE3" s="297" t="s">
        <v>91</v>
      </c>
      <c r="AF3" s="297" t="s">
        <v>91</v>
      </c>
      <c r="AG3" s="297" t="s">
        <v>91</v>
      </c>
      <c r="AH3" s="297" t="s">
        <v>91</v>
      </c>
      <c r="AI3" s="297" t="s">
        <v>91</v>
      </c>
      <c r="AJ3" s="297" t="s">
        <v>91</v>
      </c>
      <c r="AK3" s="297" t="s">
        <v>91</v>
      </c>
      <c r="AL3" s="297" t="s">
        <v>91</v>
      </c>
      <c r="AM3" s="297" t="s">
        <v>91</v>
      </c>
      <c r="AN3" s="297" t="s">
        <v>91</v>
      </c>
      <c r="AO3" s="297" t="s">
        <v>91</v>
      </c>
      <c r="AP3" s="297" t="s">
        <v>91</v>
      </c>
      <c r="AQ3" s="297" t="s">
        <v>91</v>
      </c>
      <c r="AR3" s="297" t="s">
        <v>91</v>
      </c>
      <c r="AS3" s="297" t="s">
        <v>91</v>
      </c>
      <c r="AT3" s="297" t="s">
        <v>91</v>
      </c>
      <c r="AU3" s="297" t="s">
        <v>91</v>
      </c>
      <c r="AV3" s="297" t="s">
        <v>91</v>
      </c>
      <c r="AW3" s="297" t="s">
        <v>91</v>
      </c>
      <c r="AX3" s="297" t="s">
        <v>91</v>
      </c>
      <c r="AY3" s="297" t="s">
        <v>91</v>
      </c>
      <c r="AZ3" s="297" t="s">
        <v>91</v>
      </c>
      <c r="BA3" s="297" t="s">
        <v>91</v>
      </c>
      <c r="BB3" s="297" t="s">
        <v>91</v>
      </c>
      <c r="BC3" s="297" t="s">
        <v>91</v>
      </c>
      <c r="BD3" s="297" t="s">
        <v>91</v>
      </c>
      <c r="BE3" s="297" t="s">
        <v>91</v>
      </c>
      <c r="BF3" s="297" t="s">
        <v>91</v>
      </c>
      <c r="BG3" s="297" t="s">
        <v>91</v>
      </c>
      <c r="BH3" s="297" t="s">
        <v>91</v>
      </c>
      <c r="BI3" s="297" t="s">
        <v>91</v>
      </c>
      <c r="BJ3" s="297" t="s">
        <v>91</v>
      </c>
      <c r="BK3" s="297" t="s">
        <v>91</v>
      </c>
      <c r="BL3" s="297" t="s">
        <v>91</v>
      </c>
      <c r="BM3" s="297" t="s">
        <v>91</v>
      </c>
      <c r="BN3" s="297" t="s">
        <v>91</v>
      </c>
      <c r="BO3" s="297" t="s">
        <v>91</v>
      </c>
      <c r="BP3" s="26" t="s">
        <v>91</v>
      </c>
      <c r="BQ3" s="297" t="s">
        <v>91</v>
      </c>
      <c r="BR3" s="297" t="s">
        <v>121</v>
      </c>
      <c r="BS3" s="297" t="s">
        <v>121</v>
      </c>
      <c r="BT3" s="298" t="s">
        <v>121</v>
      </c>
      <c r="BU3" s="298" t="s">
        <v>121</v>
      </c>
      <c r="BV3" s="298" t="s">
        <v>121</v>
      </c>
      <c r="BW3" s="298" t="s">
        <v>121</v>
      </c>
    </row>
    <row r="4" spans="1:75" s="47" customFormat="1" ht="24" customHeight="1" x14ac:dyDescent="0.2">
      <c r="A4" s="261"/>
      <c r="B4" s="38" t="s">
        <v>267</v>
      </c>
      <c r="C4" s="38"/>
      <c r="D4" s="143">
        <v>0</v>
      </c>
      <c r="E4" s="143">
        <v>0</v>
      </c>
      <c r="F4" s="143">
        <v>0</v>
      </c>
      <c r="G4" s="143">
        <v>0</v>
      </c>
      <c r="H4" s="143">
        <v>0</v>
      </c>
      <c r="I4" s="143">
        <v>0</v>
      </c>
      <c r="J4" s="143">
        <v>0</v>
      </c>
      <c r="K4" s="143">
        <v>0</v>
      </c>
      <c r="L4" s="143">
        <v>0</v>
      </c>
      <c r="M4" s="143">
        <v>0</v>
      </c>
      <c r="N4" s="143">
        <v>0</v>
      </c>
      <c r="O4" s="143">
        <v>0</v>
      </c>
      <c r="P4" s="143">
        <v>0</v>
      </c>
      <c r="Q4" s="143">
        <v>0</v>
      </c>
      <c r="R4" s="143">
        <v>0</v>
      </c>
      <c r="S4" s="143">
        <v>0</v>
      </c>
      <c r="T4" s="143">
        <v>0</v>
      </c>
      <c r="U4" s="143">
        <v>0</v>
      </c>
      <c r="V4" s="143">
        <v>0</v>
      </c>
      <c r="W4" s="143">
        <v>0</v>
      </c>
      <c r="X4" s="143">
        <v>0</v>
      </c>
      <c r="Y4" s="143">
        <v>0</v>
      </c>
      <c r="Z4" s="143">
        <v>22</v>
      </c>
      <c r="AA4" s="143">
        <v>20</v>
      </c>
      <c r="AB4" s="143">
        <v>105</v>
      </c>
      <c r="AC4" s="143">
        <v>225</v>
      </c>
      <c r="AD4" s="143">
        <v>138</v>
      </c>
      <c r="AE4" s="143">
        <v>194</v>
      </c>
      <c r="AF4" s="143">
        <v>201</v>
      </c>
      <c r="AG4" s="143">
        <v>684</v>
      </c>
      <c r="AH4" s="143">
        <v>721</v>
      </c>
      <c r="AI4" s="143">
        <v>793</v>
      </c>
      <c r="AJ4" s="143">
        <v>1024</v>
      </c>
      <c r="AK4" s="143">
        <v>1655.6</v>
      </c>
      <c r="AL4" s="143">
        <v>2128</v>
      </c>
      <c r="AM4" s="143">
        <v>2516</v>
      </c>
      <c r="AN4" s="143">
        <v>2833</v>
      </c>
      <c r="AO4" s="143">
        <v>3177</v>
      </c>
      <c r="AP4" s="143">
        <v>3415</v>
      </c>
      <c r="AQ4" s="143">
        <v>3536</v>
      </c>
      <c r="AR4" s="143">
        <v>3723.4489999999996</v>
      </c>
      <c r="AS4" s="143">
        <v>4232.5369999999994</v>
      </c>
      <c r="AT4" s="143">
        <v>5095.3410000000003</v>
      </c>
      <c r="AU4" s="143">
        <v>6358.652</v>
      </c>
      <c r="AV4" s="143">
        <v>7812.0959999999995</v>
      </c>
      <c r="AW4" s="143">
        <v>9216.8450000000012</v>
      </c>
      <c r="AX4" s="143">
        <v>10103.235919999999</v>
      </c>
      <c r="AY4" s="143">
        <v>10874.666694000003</v>
      </c>
      <c r="AZ4" s="143">
        <v>11379.761964999998</v>
      </c>
      <c r="BA4" s="143">
        <v>11176.396122999999</v>
      </c>
      <c r="BB4" s="143">
        <v>11064.804220000002</v>
      </c>
      <c r="BC4" s="143">
        <v>11064.103816674598</v>
      </c>
      <c r="BD4" s="143">
        <v>11162.3689748</v>
      </c>
      <c r="BE4" s="143">
        <v>11588.695131</v>
      </c>
      <c r="BF4" s="143">
        <v>12636.220416</v>
      </c>
      <c r="BG4" s="143">
        <v>12347.373120710001</v>
      </c>
      <c r="BH4" s="143">
        <v>13157.570061439999</v>
      </c>
      <c r="BI4" s="143">
        <v>13928.205135</v>
      </c>
      <c r="BJ4" s="143">
        <v>14840.547586000004</v>
      </c>
      <c r="BK4" s="143">
        <v>15731.800594999997</v>
      </c>
      <c r="BL4" s="143">
        <v>17103.441162000003</v>
      </c>
      <c r="BM4" s="143">
        <v>19989.231178000002</v>
      </c>
      <c r="BN4" s="143">
        <v>21426.990301000002</v>
      </c>
      <c r="BO4" s="143">
        <v>22820.29012300001</v>
      </c>
      <c r="BP4" s="143">
        <v>23891.683865000003</v>
      </c>
      <c r="BQ4" s="143">
        <v>24177.032744</v>
      </c>
      <c r="BR4" s="143">
        <v>24514.739581933674</v>
      </c>
      <c r="BS4" s="143">
        <v>24940.976122632146</v>
      </c>
      <c r="BT4" s="143">
        <v>25296.320115537841</v>
      </c>
      <c r="BU4" s="143">
        <v>25787.996707415343</v>
      </c>
      <c r="BV4" s="143">
        <v>26380.589037280304</v>
      </c>
      <c r="BW4" s="143">
        <v>26800.825529953661</v>
      </c>
    </row>
    <row r="5" spans="1:75" s="42" customFormat="1" ht="26.1" customHeight="1" x14ac:dyDescent="0.2">
      <c r="A5" s="40"/>
      <c r="B5" s="59" t="s">
        <v>453</v>
      </c>
      <c r="C5" s="40"/>
      <c r="D5" s="274" t="s">
        <v>123</v>
      </c>
      <c r="E5" s="274" t="s">
        <v>123</v>
      </c>
      <c r="F5" s="274" t="s">
        <v>123</v>
      </c>
      <c r="G5" s="274" t="s">
        <v>123</v>
      </c>
      <c r="H5" s="274" t="s">
        <v>123</v>
      </c>
      <c r="I5" s="274" t="s">
        <v>123</v>
      </c>
      <c r="J5" s="274" t="s">
        <v>123</v>
      </c>
      <c r="K5" s="274" t="s">
        <v>123</v>
      </c>
      <c r="L5" s="274" t="s">
        <v>123</v>
      </c>
      <c r="M5" s="274" t="s">
        <v>123</v>
      </c>
      <c r="N5" s="274" t="s">
        <v>123</v>
      </c>
      <c r="O5" s="274" t="s">
        <v>123</v>
      </c>
      <c r="P5" s="274" t="s">
        <v>123</v>
      </c>
      <c r="Q5" s="274" t="s">
        <v>123</v>
      </c>
      <c r="R5" s="274" t="s">
        <v>123</v>
      </c>
      <c r="S5" s="274" t="s">
        <v>123</v>
      </c>
      <c r="T5" s="274" t="s">
        <v>123</v>
      </c>
      <c r="U5" s="274" t="s">
        <v>123</v>
      </c>
      <c r="V5" s="274" t="s">
        <v>123</v>
      </c>
      <c r="W5" s="274" t="s">
        <v>123</v>
      </c>
      <c r="X5" s="274" t="s">
        <v>123</v>
      </c>
      <c r="Y5" s="274" t="s">
        <v>123</v>
      </c>
      <c r="Z5" s="274" t="s">
        <v>123</v>
      </c>
      <c r="AA5" s="274" t="s">
        <v>123</v>
      </c>
      <c r="AB5" s="274" t="s">
        <v>123</v>
      </c>
      <c r="AC5" s="274" t="s">
        <v>123</v>
      </c>
      <c r="AD5" s="274" t="s">
        <v>123</v>
      </c>
      <c r="AE5" s="274" t="s">
        <v>123</v>
      </c>
      <c r="AF5" s="274" t="s">
        <v>123</v>
      </c>
      <c r="AG5" s="274" t="s">
        <v>123</v>
      </c>
      <c r="AH5" s="274" t="s">
        <v>123</v>
      </c>
      <c r="AI5" s="274" t="s">
        <v>123</v>
      </c>
      <c r="AJ5" s="274" t="s">
        <v>123</v>
      </c>
      <c r="AK5" s="274" t="s">
        <v>123</v>
      </c>
      <c r="AL5" s="274" t="s">
        <v>123</v>
      </c>
      <c r="AM5" s="274" t="s">
        <v>123</v>
      </c>
      <c r="AN5" s="274" t="s">
        <v>123</v>
      </c>
      <c r="AO5" s="274" t="s">
        <v>123</v>
      </c>
      <c r="AP5" s="274" t="s">
        <v>123</v>
      </c>
      <c r="AQ5" s="274" t="s">
        <v>123</v>
      </c>
      <c r="AR5" s="274" t="s">
        <v>123</v>
      </c>
      <c r="AS5" s="274" t="s">
        <v>123</v>
      </c>
      <c r="AT5" s="274" t="s">
        <v>123</v>
      </c>
      <c r="AU5" s="274" t="s">
        <v>123</v>
      </c>
      <c r="AV5" s="274" t="s">
        <v>123</v>
      </c>
      <c r="AW5" s="274" t="s">
        <v>123</v>
      </c>
      <c r="AX5" s="274" t="s">
        <v>123</v>
      </c>
      <c r="AY5" s="274" t="s">
        <v>123</v>
      </c>
      <c r="AZ5" s="274" t="s">
        <v>123</v>
      </c>
      <c r="BA5" s="274" t="s">
        <v>123</v>
      </c>
      <c r="BB5" s="274" t="s">
        <v>123</v>
      </c>
      <c r="BC5" s="274" t="s">
        <v>123</v>
      </c>
      <c r="BD5" s="274" t="s">
        <v>123</v>
      </c>
      <c r="BE5" s="274" t="s">
        <v>123</v>
      </c>
      <c r="BF5" s="274" t="s">
        <v>123</v>
      </c>
      <c r="BG5" s="274" t="s">
        <v>123</v>
      </c>
      <c r="BH5" s="274" t="s">
        <v>123</v>
      </c>
      <c r="BI5" s="274" t="s">
        <v>123</v>
      </c>
      <c r="BJ5" s="274" t="s">
        <v>123</v>
      </c>
      <c r="BK5" s="274" t="s">
        <v>123</v>
      </c>
      <c r="BL5" s="274" t="s">
        <v>123</v>
      </c>
      <c r="BM5" s="274" t="s">
        <v>123</v>
      </c>
      <c r="BN5" s="274" t="s">
        <v>123</v>
      </c>
      <c r="BO5" s="274" t="s">
        <v>123</v>
      </c>
      <c r="BP5" s="274" t="s">
        <v>123</v>
      </c>
      <c r="BQ5" s="274" t="s">
        <v>123</v>
      </c>
      <c r="BR5" s="274" t="s">
        <v>123</v>
      </c>
      <c r="BS5" s="274" t="s">
        <v>123</v>
      </c>
      <c r="BT5" s="274" t="s">
        <v>123</v>
      </c>
      <c r="BU5" s="274" t="s">
        <v>123</v>
      </c>
      <c r="BV5" s="274" t="s">
        <v>123</v>
      </c>
      <c r="BW5" s="274" t="s">
        <v>123</v>
      </c>
    </row>
    <row r="6" spans="1:75" s="42" customFormat="1" x14ac:dyDescent="0.2">
      <c r="A6" s="40"/>
      <c r="B6" s="59" t="s">
        <v>454</v>
      </c>
      <c r="C6" s="40"/>
      <c r="D6" s="257" t="s">
        <v>407</v>
      </c>
      <c r="E6" s="257" t="s">
        <v>407</v>
      </c>
      <c r="F6" s="257" t="s">
        <v>407</v>
      </c>
      <c r="G6" s="257" t="s">
        <v>407</v>
      </c>
      <c r="H6" s="257" t="s">
        <v>407</v>
      </c>
      <c r="I6" s="257" t="s">
        <v>407</v>
      </c>
      <c r="J6" s="257" t="s">
        <v>407</v>
      </c>
      <c r="K6" s="257" t="s">
        <v>407</v>
      </c>
      <c r="L6" s="257" t="s">
        <v>407</v>
      </c>
      <c r="M6" s="257" t="s">
        <v>407</v>
      </c>
      <c r="N6" s="257" t="s">
        <v>407</v>
      </c>
      <c r="O6" s="257" t="s">
        <v>407</v>
      </c>
      <c r="P6" s="257" t="s">
        <v>407</v>
      </c>
      <c r="Q6" s="257" t="s">
        <v>407</v>
      </c>
      <c r="R6" s="257" t="s">
        <v>407</v>
      </c>
      <c r="S6" s="257" t="s">
        <v>407</v>
      </c>
      <c r="T6" s="257" t="s">
        <v>407</v>
      </c>
      <c r="U6" s="257" t="s">
        <v>407</v>
      </c>
      <c r="V6" s="257" t="s">
        <v>407</v>
      </c>
      <c r="W6" s="257" t="s">
        <v>407</v>
      </c>
      <c r="X6" s="257" t="s">
        <v>407</v>
      </c>
      <c r="Y6" s="257" t="s">
        <v>407</v>
      </c>
      <c r="Z6" s="257">
        <v>22</v>
      </c>
      <c r="AA6" s="257">
        <v>20</v>
      </c>
      <c r="AB6" s="257">
        <v>90</v>
      </c>
      <c r="AC6" s="257">
        <v>196</v>
      </c>
      <c r="AD6" s="257">
        <v>122</v>
      </c>
      <c r="AE6" s="257">
        <v>162</v>
      </c>
      <c r="AF6" s="257">
        <v>174</v>
      </c>
      <c r="AG6" s="257">
        <v>541</v>
      </c>
      <c r="AH6" s="257">
        <v>574</v>
      </c>
      <c r="AI6" s="257">
        <v>636</v>
      </c>
      <c r="AJ6" s="257">
        <v>841</v>
      </c>
      <c r="AK6" s="257">
        <v>1385.6</v>
      </c>
      <c r="AL6" s="257">
        <v>1777</v>
      </c>
      <c r="AM6" s="257">
        <v>1980</v>
      </c>
      <c r="AN6" s="257">
        <v>2146</v>
      </c>
      <c r="AO6" s="257">
        <v>2296</v>
      </c>
      <c r="AP6" s="257">
        <v>2419</v>
      </c>
      <c r="AQ6" s="257">
        <v>2506</v>
      </c>
      <c r="AR6" s="257">
        <v>2652.7289999999998</v>
      </c>
      <c r="AS6" s="257">
        <v>2867.1709999999998</v>
      </c>
      <c r="AT6" s="257">
        <v>3328.549</v>
      </c>
      <c r="AU6" s="257">
        <v>3945.2429999999999</v>
      </c>
      <c r="AV6" s="257">
        <v>4566.0839999999998</v>
      </c>
      <c r="AW6" s="257">
        <v>5028.2650000000003</v>
      </c>
      <c r="AX6" s="257">
        <v>5228.0419039999988</v>
      </c>
      <c r="AY6" s="257">
        <v>5429.9853480000011</v>
      </c>
      <c r="AZ6" s="257">
        <v>5569.4310189999987</v>
      </c>
      <c r="BA6" s="257">
        <v>5497.5839939999996</v>
      </c>
      <c r="BB6" s="257">
        <v>5404.9490960500016</v>
      </c>
      <c r="BC6" s="257">
        <v>5344.729778154182</v>
      </c>
      <c r="BD6" s="257">
        <v>5258.2568189613457</v>
      </c>
      <c r="BE6" s="257">
        <v>5282.4738553494062</v>
      </c>
      <c r="BF6" s="257">
        <v>5405.2261763595543</v>
      </c>
      <c r="BG6" s="257">
        <v>5029.8907191137514</v>
      </c>
      <c r="BH6" s="257">
        <v>5200.1683993846509</v>
      </c>
      <c r="BI6" s="257">
        <v>5262.5853160000006</v>
      </c>
      <c r="BJ6" s="257">
        <v>5369.7323449999994</v>
      </c>
      <c r="BK6" s="257">
        <v>5453.8794029999999</v>
      </c>
      <c r="BL6" s="257">
        <v>5368.0309110000007</v>
      </c>
      <c r="BM6" s="257">
        <v>5469.598512999999</v>
      </c>
      <c r="BN6" s="257">
        <v>5405.463205</v>
      </c>
      <c r="BO6" s="257">
        <v>5577.661986000001</v>
      </c>
      <c r="BP6" s="257">
        <v>5869.8859560000001</v>
      </c>
      <c r="BQ6" s="257">
        <v>5949.3961390000013</v>
      </c>
      <c r="BR6" s="257">
        <v>5989.1352045955537</v>
      </c>
      <c r="BS6" s="257">
        <v>6006.8094099740611</v>
      </c>
      <c r="BT6" s="257">
        <v>6084.098616784906</v>
      </c>
      <c r="BU6" s="257">
        <v>6186.9532305982129</v>
      </c>
      <c r="BV6" s="257">
        <v>6312.8964873742689</v>
      </c>
      <c r="BW6" s="257">
        <v>6418.6522454280157</v>
      </c>
    </row>
    <row r="7" spans="1:75" s="42" customFormat="1" x14ac:dyDescent="0.2">
      <c r="A7" s="40"/>
      <c r="B7" s="59" t="s">
        <v>455</v>
      </c>
      <c r="C7" s="40"/>
      <c r="D7" s="257" t="s">
        <v>407</v>
      </c>
      <c r="E7" s="257" t="s">
        <v>407</v>
      </c>
      <c r="F7" s="257" t="s">
        <v>407</v>
      </c>
      <c r="G7" s="257" t="s">
        <v>407</v>
      </c>
      <c r="H7" s="257" t="s">
        <v>407</v>
      </c>
      <c r="I7" s="257" t="s">
        <v>407</v>
      </c>
      <c r="J7" s="257" t="s">
        <v>407</v>
      </c>
      <c r="K7" s="257" t="s">
        <v>407</v>
      </c>
      <c r="L7" s="257" t="s">
        <v>407</v>
      </c>
      <c r="M7" s="257" t="s">
        <v>407</v>
      </c>
      <c r="N7" s="257" t="s">
        <v>407</v>
      </c>
      <c r="O7" s="257" t="s">
        <v>407</v>
      </c>
      <c r="P7" s="257" t="s">
        <v>407</v>
      </c>
      <c r="Q7" s="257" t="s">
        <v>407</v>
      </c>
      <c r="R7" s="257" t="s">
        <v>407</v>
      </c>
      <c r="S7" s="257" t="s">
        <v>407</v>
      </c>
      <c r="T7" s="257" t="s">
        <v>407</v>
      </c>
      <c r="U7" s="257" t="s">
        <v>407</v>
      </c>
      <c r="V7" s="257" t="s">
        <v>407</v>
      </c>
      <c r="W7" s="257" t="s">
        <v>407</v>
      </c>
      <c r="X7" s="257" t="s">
        <v>407</v>
      </c>
      <c r="Y7" s="257" t="s">
        <v>407</v>
      </c>
      <c r="Z7" s="257" t="s">
        <v>407</v>
      </c>
      <c r="AA7" s="257" t="s">
        <v>407</v>
      </c>
      <c r="AB7" s="257" t="s">
        <v>407</v>
      </c>
      <c r="AC7" s="257" t="s">
        <v>407</v>
      </c>
      <c r="AD7" s="257" t="s">
        <v>407</v>
      </c>
      <c r="AE7" s="257" t="s">
        <v>407</v>
      </c>
      <c r="AF7" s="257" t="s">
        <v>407</v>
      </c>
      <c r="AG7" s="257" t="s">
        <v>407</v>
      </c>
      <c r="AH7" s="257" t="s">
        <v>407</v>
      </c>
      <c r="AI7" s="257" t="s">
        <v>407</v>
      </c>
      <c r="AJ7" s="257" t="s">
        <v>407</v>
      </c>
      <c r="AK7" s="257" t="s">
        <v>407</v>
      </c>
      <c r="AL7" s="257" t="s">
        <v>407</v>
      </c>
      <c r="AM7" s="257" t="s">
        <v>407</v>
      </c>
      <c r="AN7" s="257" t="s">
        <v>407</v>
      </c>
      <c r="AO7" s="257" t="s">
        <v>407</v>
      </c>
      <c r="AP7" s="257" t="s">
        <v>407</v>
      </c>
      <c r="AQ7" s="257" t="s">
        <v>407</v>
      </c>
      <c r="AR7" s="257" t="s">
        <v>407</v>
      </c>
      <c r="AS7" s="257" t="s">
        <v>407</v>
      </c>
      <c r="AT7" s="257" t="s">
        <v>407</v>
      </c>
      <c r="AU7" s="257" t="s">
        <v>407</v>
      </c>
      <c r="AV7" s="257" t="s">
        <v>407</v>
      </c>
      <c r="AW7" s="257" t="s">
        <v>407</v>
      </c>
      <c r="AX7" s="257">
        <v>1308.5634420000383</v>
      </c>
      <c r="AY7" s="257">
        <v>1640.2769817999344</v>
      </c>
      <c r="AZ7" s="257">
        <v>1990.7376319759783</v>
      </c>
      <c r="BA7" s="257">
        <v>2242.2150966862773</v>
      </c>
      <c r="BB7" s="257">
        <v>2480.1925472964745</v>
      </c>
      <c r="BC7" s="257">
        <v>2753.0026466072081</v>
      </c>
      <c r="BD7" s="257">
        <v>3053.0684534672382</v>
      </c>
      <c r="BE7" s="257">
        <v>3481.9717405472043</v>
      </c>
      <c r="BF7" s="257">
        <v>4199.332684970158</v>
      </c>
      <c r="BG7" s="257">
        <v>4292.258269780411</v>
      </c>
      <c r="BH7" s="257">
        <v>4603.3960303730873</v>
      </c>
      <c r="BI7" s="257">
        <v>4949.5769554409108</v>
      </c>
      <c r="BJ7" s="257">
        <v>5195.0334294040358</v>
      </c>
      <c r="BK7" s="257">
        <v>5579.7007413789333</v>
      </c>
      <c r="BL7" s="257">
        <v>6111.8128355627241</v>
      </c>
      <c r="BM7" s="257">
        <v>6947.1654035862148</v>
      </c>
      <c r="BN7" s="257">
        <v>7349.7853795119054</v>
      </c>
      <c r="BO7" s="257">
        <v>8026.1615392231415</v>
      </c>
      <c r="BP7" s="257">
        <v>8749.8103466936609</v>
      </c>
      <c r="BQ7" s="257">
        <v>8931.21399210663</v>
      </c>
      <c r="BR7" s="257">
        <v>9196.0930291833211</v>
      </c>
      <c r="BS7" s="257">
        <v>9359.7504707928729</v>
      </c>
      <c r="BT7" s="257">
        <v>9464.9401898123724</v>
      </c>
      <c r="BU7" s="257">
        <v>9637.7846868497472</v>
      </c>
      <c r="BV7" s="257">
        <v>9868.3559757176226</v>
      </c>
      <c r="BW7" s="257">
        <v>10067.26560697383</v>
      </c>
    </row>
    <row r="8" spans="1:75" s="42" customFormat="1" x14ac:dyDescent="0.2">
      <c r="A8" s="40"/>
      <c r="B8" s="59" t="s">
        <v>456</v>
      </c>
      <c r="C8" s="40"/>
      <c r="D8" s="257" t="s">
        <v>407</v>
      </c>
      <c r="E8" s="257" t="s">
        <v>407</v>
      </c>
      <c r="F8" s="257" t="s">
        <v>407</v>
      </c>
      <c r="G8" s="257" t="s">
        <v>407</v>
      </c>
      <c r="H8" s="257" t="s">
        <v>407</v>
      </c>
      <c r="I8" s="257" t="s">
        <v>407</v>
      </c>
      <c r="J8" s="257" t="s">
        <v>407</v>
      </c>
      <c r="K8" s="257" t="s">
        <v>407</v>
      </c>
      <c r="L8" s="257" t="s">
        <v>407</v>
      </c>
      <c r="M8" s="257" t="s">
        <v>407</v>
      </c>
      <c r="N8" s="257" t="s">
        <v>407</v>
      </c>
      <c r="O8" s="257" t="s">
        <v>407</v>
      </c>
      <c r="P8" s="257" t="s">
        <v>407</v>
      </c>
      <c r="Q8" s="257" t="s">
        <v>407</v>
      </c>
      <c r="R8" s="257" t="s">
        <v>407</v>
      </c>
      <c r="S8" s="257" t="s">
        <v>407</v>
      </c>
      <c r="T8" s="257" t="s">
        <v>407</v>
      </c>
      <c r="U8" s="257" t="s">
        <v>407</v>
      </c>
      <c r="V8" s="257" t="s">
        <v>407</v>
      </c>
      <c r="W8" s="257" t="s">
        <v>407</v>
      </c>
      <c r="X8" s="257" t="s">
        <v>407</v>
      </c>
      <c r="Y8" s="257" t="s">
        <v>407</v>
      </c>
      <c r="Z8" s="257" t="s">
        <v>407</v>
      </c>
      <c r="AA8" s="257" t="s">
        <v>407</v>
      </c>
      <c r="AB8" s="257" t="s">
        <v>407</v>
      </c>
      <c r="AC8" s="257" t="s">
        <v>407</v>
      </c>
      <c r="AD8" s="257" t="s">
        <v>407</v>
      </c>
      <c r="AE8" s="257" t="s">
        <v>407</v>
      </c>
      <c r="AF8" s="257" t="s">
        <v>407</v>
      </c>
      <c r="AG8" s="257" t="s">
        <v>407</v>
      </c>
      <c r="AH8" s="257" t="s">
        <v>407</v>
      </c>
      <c r="AI8" s="257" t="s">
        <v>407</v>
      </c>
      <c r="AJ8" s="257" t="s">
        <v>407</v>
      </c>
      <c r="AK8" s="257" t="s">
        <v>407</v>
      </c>
      <c r="AL8" s="257" t="s">
        <v>407</v>
      </c>
      <c r="AM8" s="257" t="s">
        <v>407</v>
      </c>
      <c r="AN8" s="257" t="s">
        <v>407</v>
      </c>
      <c r="AO8" s="257" t="s">
        <v>407</v>
      </c>
      <c r="AP8" s="257" t="s">
        <v>407</v>
      </c>
      <c r="AQ8" s="257" t="s">
        <v>407</v>
      </c>
      <c r="AR8" s="257" t="s">
        <v>407</v>
      </c>
      <c r="AS8" s="257" t="s">
        <v>407</v>
      </c>
      <c r="AT8" s="257" t="s">
        <v>407</v>
      </c>
      <c r="AU8" s="257" t="s">
        <v>407</v>
      </c>
      <c r="AV8" s="257" t="s">
        <v>407</v>
      </c>
      <c r="AW8" s="257" t="s">
        <v>407</v>
      </c>
      <c r="AX8" s="257">
        <v>3566.6305739999607</v>
      </c>
      <c r="AY8" s="257">
        <v>3804.4043642000647</v>
      </c>
      <c r="AZ8" s="257">
        <v>3819.5933140240209</v>
      </c>
      <c r="BA8" s="257">
        <v>3436.5970323137235</v>
      </c>
      <c r="BB8" s="257">
        <v>3179.6625766535249</v>
      </c>
      <c r="BC8" s="257">
        <v>2966.3833413927578</v>
      </c>
      <c r="BD8" s="257">
        <v>2851.0551250032404</v>
      </c>
      <c r="BE8" s="257">
        <v>2824.2625689397278</v>
      </c>
      <c r="BF8" s="257">
        <v>3031.6314852320297</v>
      </c>
      <c r="BG8" s="257">
        <v>3027.5829635595874</v>
      </c>
      <c r="BH8" s="257">
        <v>3354.006205881341</v>
      </c>
      <c r="BI8" s="257">
        <v>3716.0428635590897</v>
      </c>
      <c r="BJ8" s="257">
        <v>4275.7818115959699</v>
      </c>
      <c r="BK8" s="257">
        <v>4698.2204506210655</v>
      </c>
      <c r="BL8" s="257">
        <v>5623.5974154372798</v>
      </c>
      <c r="BM8" s="257">
        <v>7572.4672614137844</v>
      </c>
      <c r="BN8" s="257">
        <v>8671.7417164880899</v>
      </c>
      <c r="BO8" s="257">
        <v>9216.4665977768636</v>
      </c>
      <c r="BP8" s="257">
        <v>9271.9875623063472</v>
      </c>
      <c r="BQ8" s="257">
        <v>9296.4226128933697</v>
      </c>
      <c r="BR8" s="257">
        <v>9329.5113481547887</v>
      </c>
      <c r="BS8" s="257">
        <v>9574.4162418652104</v>
      </c>
      <c r="BT8" s="257">
        <v>9747.2813089395659</v>
      </c>
      <c r="BU8" s="257">
        <v>9963.2587899683895</v>
      </c>
      <c r="BV8" s="257">
        <v>10199.336574187426</v>
      </c>
      <c r="BW8" s="257">
        <v>10314.907677552847</v>
      </c>
    </row>
    <row r="9" spans="1:75" s="42" customFormat="1" x14ac:dyDescent="0.2">
      <c r="A9" s="40"/>
      <c r="B9" s="43" t="s">
        <v>457</v>
      </c>
      <c r="C9" s="40"/>
      <c r="D9" s="257" t="s">
        <v>407</v>
      </c>
      <c r="E9" s="257" t="s">
        <v>407</v>
      </c>
      <c r="F9" s="257" t="s">
        <v>407</v>
      </c>
      <c r="G9" s="257" t="s">
        <v>407</v>
      </c>
      <c r="H9" s="257" t="s">
        <v>407</v>
      </c>
      <c r="I9" s="257" t="s">
        <v>407</v>
      </c>
      <c r="J9" s="257" t="s">
        <v>407</v>
      </c>
      <c r="K9" s="257" t="s">
        <v>407</v>
      </c>
      <c r="L9" s="257" t="s">
        <v>407</v>
      </c>
      <c r="M9" s="257" t="s">
        <v>407</v>
      </c>
      <c r="N9" s="257" t="s">
        <v>407</v>
      </c>
      <c r="O9" s="257" t="s">
        <v>407</v>
      </c>
      <c r="P9" s="257" t="s">
        <v>407</v>
      </c>
      <c r="Q9" s="257" t="s">
        <v>407</v>
      </c>
      <c r="R9" s="257" t="s">
        <v>407</v>
      </c>
      <c r="S9" s="257" t="s">
        <v>407</v>
      </c>
      <c r="T9" s="257" t="s">
        <v>407</v>
      </c>
      <c r="U9" s="257" t="s">
        <v>407</v>
      </c>
      <c r="V9" s="257" t="s">
        <v>407</v>
      </c>
      <c r="W9" s="257" t="s">
        <v>407</v>
      </c>
      <c r="X9" s="257" t="s">
        <v>407</v>
      </c>
      <c r="Y9" s="257" t="s">
        <v>407</v>
      </c>
      <c r="Z9" s="257" t="s">
        <v>407</v>
      </c>
      <c r="AA9" s="257" t="s">
        <v>407</v>
      </c>
      <c r="AB9" s="257" t="s">
        <v>407</v>
      </c>
      <c r="AC9" s="257" t="s">
        <v>407</v>
      </c>
      <c r="AD9" s="257" t="s">
        <v>407</v>
      </c>
      <c r="AE9" s="257" t="s">
        <v>407</v>
      </c>
      <c r="AF9" s="257" t="s">
        <v>407</v>
      </c>
      <c r="AG9" s="257" t="s">
        <v>407</v>
      </c>
      <c r="AH9" s="257" t="s">
        <v>407</v>
      </c>
      <c r="AI9" s="257" t="s">
        <v>407</v>
      </c>
      <c r="AJ9" s="257" t="s">
        <v>407</v>
      </c>
      <c r="AK9" s="257" t="s">
        <v>407</v>
      </c>
      <c r="AL9" s="257" t="s">
        <v>407</v>
      </c>
      <c r="AM9" s="257" t="s">
        <v>407</v>
      </c>
      <c r="AN9" s="257" t="s">
        <v>407</v>
      </c>
      <c r="AO9" s="257" t="s">
        <v>407</v>
      </c>
      <c r="AP9" s="257" t="s">
        <v>407</v>
      </c>
      <c r="AQ9" s="257" t="s">
        <v>407</v>
      </c>
      <c r="AR9" s="257" t="s">
        <v>407</v>
      </c>
      <c r="AS9" s="257" t="s">
        <v>407</v>
      </c>
      <c r="AT9" s="257" t="s">
        <v>407</v>
      </c>
      <c r="AU9" s="257" t="s">
        <v>407</v>
      </c>
      <c r="AV9" s="257" t="s">
        <v>407</v>
      </c>
      <c r="AW9" s="257" t="s">
        <v>407</v>
      </c>
      <c r="AX9" s="257" t="s">
        <v>407</v>
      </c>
      <c r="AY9" s="257" t="s">
        <v>407</v>
      </c>
      <c r="AZ9" s="257" t="s">
        <v>407</v>
      </c>
      <c r="BA9" s="257" t="s">
        <v>407</v>
      </c>
      <c r="BB9" s="257" t="s">
        <v>407</v>
      </c>
      <c r="BC9" s="257" t="s">
        <v>407</v>
      </c>
      <c r="BD9" s="257" t="s">
        <v>407</v>
      </c>
      <c r="BE9" s="257" t="s">
        <v>407</v>
      </c>
      <c r="BF9" s="257" t="s">
        <v>407</v>
      </c>
      <c r="BG9" s="257" t="s">
        <v>407</v>
      </c>
      <c r="BH9" s="257" t="s">
        <v>407</v>
      </c>
      <c r="BI9" s="257" t="s">
        <v>407</v>
      </c>
      <c r="BJ9" s="257">
        <v>378.67377499999998</v>
      </c>
      <c r="BK9" s="257">
        <v>421.67804699999999</v>
      </c>
      <c r="BL9" s="257">
        <v>1863.213853579424</v>
      </c>
      <c r="BM9" s="257">
        <v>4769.8138420000005</v>
      </c>
      <c r="BN9" s="257">
        <v>6358.6353639999998</v>
      </c>
      <c r="BO9" s="257">
        <v>7201.4408910000002</v>
      </c>
      <c r="BP9" s="257">
        <v>7480.1284109999988</v>
      </c>
      <c r="BQ9" s="257">
        <v>7692.0312269999995</v>
      </c>
      <c r="BR9" s="257">
        <v>8059.124001938113</v>
      </c>
      <c r="BS9" s="257">
        <v>8411.541808856844</v>
      </c>
      <c r="BT9" s="257">
        <v>8674.7291325292026</v>
      </c>
      <c r="BU9" s="257">
        <v>8971.3880608644795</v>
      </c>
      <c r="BV9" s="257">
        <v>9272.70236125886</v>
      </c>
      <c r="BW9" s="257">
        <v>9440.0315942391426</v>
      </c>
    </row>
    <row r="10" spans="1:75" s="42" customFormat="1" ht="26.1" customHeight="1" x14ac:dyDescent="0.2">
      <c r="A10" s="40"/>
      <c r="B10" s="59" t="s">
        <v>458</v>
      </c>
      <c r="C10" s="40"/>
      <c r="D10" s="257" t="s">
        <v>407</v>
      </c>
      <c r="E10" s="257" t="s">
        <v>407</v>
      </c>
      <c r="F10" s="257" t="s">
        <v>407</v>
      </c>
      <c r="G10" s="257" t="s">
        <v>407</v>
      </c>
      <c r="H10" s="257" t="s">
        <v>407</v>
      </c>
      <c r="I10" s="257" t="s">
        <v>407</v>
      </c>
      <c r="J10" s="257" t="s">
        <v>407</v>
      </c>
      <c r="K10" s="257" t="s">
        <v>407</v>
      </c>
      <c r="L10" s="257" t="s">
        <v>407</v>
      </c>
      <c r="M10" s="257" t="s">
        <v>407</v>
      </c>
      <c r="N10" s="257" t="s">
        <v>407</v>
      </c>
      <c r="O10" s="257" t="s">
        <v>407</v>
      </c>
      <c r="P10" s="257" t="s">
        <v>407</v>
      </c>
      <c r="Q10" s="257" t="s">
        <v>407</v>
      </c>
      <c r="R10" s="257" t="s">
        <v>407</v>
      </c>
      <c r="S10" s="257" t="s">
        <v>407</v>
      </c>
      <c r="T10" s="257" t="s">
        <v>407</v>
      </c>
      <c r="U10" s="257" t="s">
        <v>407</v>
      </c>
      <c r="V10" s="257" t="s">
        <v>407</v>
      </c>
      <c r="W10" s="257" t="s">
        <v>407</v>
      </c>
      <c r="X10" s="257" t="s">
        <v>407</v>
      </c>
      <c r="Y10" s="257" t="s">
        <v>407</v>
      </c>
      <c r="Z10" s="257" t="s">
        <v>407</v>
      </c>
      <c r="AA10" s="257" t="s">
        <v>407</v>
      </c>
      <c r="AB10" s="257" t="s">
        <v>407</v>
      </c>
      <c r="AC10" s="257" t="s">
        <v>407</v>
      </c>
      <c r="AD10" s="257" t="s">
        <v>407</v>
      </c>
      <c r="AE10" s="257" t="s">
        <v>407</v>
      </c>
      <c r="AF10" s="257" t="s">
        <v>407</v>
      </c>
      <c r="AG10" s="257" t="s">
        <v>407</v>
      </c>
      <c r="AH10" s="257" t="s">
        <v>407</v>
      </c>
      <c r="AI10" s="257" t="s">
        <v>407</v>
      </c>
      <c r="AJ10" s="257" t="s">
        <v>407</v>
      </c>
      <c r="AK10" s="257" t="s">
        <v>407</v>
      </c>
      <c r="AL10" s="257" t="s">
        <v>407</v>
      </c>
      <c r="AM10" s="257" t="s">
        <v>407</v>
      </c>
      <c r="AN10" s="257" t="s">
        <v>407</v>
      </c>
      <c r="AO10" s="257" t="s">
        <v>407</v>
      </c>
      <c r="AP10" s="257" t="s">
        <v>407</v>
      </c>
      <c r="AQ10" s="257" t="s">
        <v>407</v>
      </c>
      <c r="AR10" s="257" t="s">
        <v>407</v>
      </c>
      <c r="AS10" s="257" t="s">
        <v>407</v>
      </c>
      <c r="AT10" s="257" t="s">
        <v>407</v>
      </c>
      <c r="AU10" s="257" t="s">
        <v>407</v>
      </c>
      <c r="AV10" s="257" t="s">
        <v>407</v>
      </c>
      <c r="AW10" s="257" t="s">
        <v>407</v>
      </c>
      <c r="AX10" s="257">
        <f t="shared" ref="AX10:BU10" si="0">SUM(AX6:AX7)</f>
        <v>6536.6053460000367</v>
      </c>
      <c r="AY10" s="257">
        <f t="shared" si="0"/>
        <v>7070.2623297999353</v>
      </c>
      <c r="AZ10" s="257">
        <f t="shared" si="0"/>
        <v>7560.1686509759766</v>
      </c>
      <c r="BA10" s="257">
        <f t="shared" si="0"/>
        <v>7739.7990906862769</v>
      </c>
      <c r="BB10" s="257">
        <f t="shared" si="0"/>
        <v>7885.1416433464765</v>
      </c>
      <c r="BC10" s="257">
        <f t="shared" si="0"/>
        <v>8097.7324247613906</v>
      </c>
      <c r="BD10" s="257">
        <f t="shared" si="0"/>
        <v>8311.3252724285849</v>
      </c>
      <c r="BE10" s="257">
        <f t="shared" si="0"/>
        <v>8764.44559589661</v>
      </c>
      <c r="BF10" s="257">
        <f t="shared" si="0"/>
        <v>9604.5588613297114</v>
      </c>
      <c r="BG10" s="257">
        <f t="shared" si="0"/>
        <v>9322.1489888941614</v>
      </c>
      <c r="BH10" s="257">
        <f t="shared" si="0"/>
        <v>9803.5644297577383</v>
      </c>
      <c r="BI10" s="257">
        <f t="shared" si="0"/>
        <v>10212.162271440911</v>
      </c>
      <c r="BJ10" s="257">
        <f t="shared" si="0"/>
        <v>10564.765774404035</v>
      </c>
      <c r="BK10" s="257">
        <f t="shared" si="0"/>
        <v>11033.580144378933</v>
      </c>
      <c r="BL10" s="257">
        <f t="shared" si="0"/>
        <v>11479.843746562725</v>
      </c>
      <c r="BM10" s="257">
        <f t="shared" si="0"/>
        <v>12416.763916586213</v>
      </c>
      <c r="BN10" s="257">
        <f t="shared" si="0"/>
        <v>12755.248584511904</v>
      </c>
      <c r="BO10" s="257">
        <f t="shared" si="0"/>
        <v>13603.823525223142</v>
      </c>
      <c r="BP10" s="257">
        <f t="shared" si="0"/>
        <v>14619.696302693661</v>
      </c>
      <c r="BQ10" s="257">
        <f t="shared" si="0"/>
        <v>14880.61013110663</v>
      </c>
      <c r="BR10" s="257">
        <f t="shared" si="0"/>
        <v>15185.228233778875</v>
      </c>
      <c r="BS10" s="257">
        <f t="shared" si="0"/>
        <v>15366.559880766934</v>
      </c>
      <c r="BT10" s="257">
        <f t="shared" si="0"/>
        <v>15549.038806597278</v>
      </c>
      <c r="BU10" s="257">
        <f t="shared" si="0"/>
        <v>15824.737917447961</v>
      </c>
      <c r="BV10" s="257">
        <f>SUM(BV6:BV7)</f>
        <v>16181.252463091892</v>
      </c>
      <c r="BW10" s="257">
        <f>SUM(BW6:BW7)</f>
        <v>16485.917852401846</v>
      </c>
    </row>
    <row r="11" spans="1:75" s="42" customFormat="1" x14ac:dyDescent="0.2">
      <c r="A11" s="40"/>
      <c r="B11" s="59" t="s">
        <v>459</v>
      </c>
      <c r="C11" s="40"/>
      <c r="D11" s="257" t="s">
        <v>407</v>
      </c>
      <c r="E11" s="257" t="s">
        <v>407</v>
      </c>
      <c r="F11" s="257" t="s">
        <v>407</v>
      </c>
      <c r="G11" s="257" t="s">
        <v>407</v>
      </c>
      <c r="H11" s="257" t="s">
        <v>407</v>
      </c>
      <c r="I11" s="257" t="s">
        <v>407</v>
      </c>
      <c r="J11" s="257" t="s">
        <v>407</v>
      </c>
      <c r="K11" s="257" t="s">
        <v>407</v>
      </c>
      <c r="L11" s="257" t="s">
        <v>407</v>
      </c>
      <c r="M11" s="257" t="s">
        <v>407</v>
      </c>
      <c r="N11" s="257" t="s">
        <v>407</v>
      </c>
      <c r="O11" s="257" t="s">
        <v>407</v>
      </c>
      <c r="P11" s="257" t="s">
        <v>407</v>
      </c>
      <c r="Q11" s="257" t="s">
        <v>407</v>
      </c>
      <c r="R11" s="257" t="s">
        <v>407</v>
      </c>
      <c r="S11" s="257" t="s">
        <v>407</v>
      </c>
      <c r="T11" s="257" t="s">
        <v>407</v>
      </c>
      <c r="U11" s="257" t="s">
        <v>407</v>
      </c>
      <c r="V11" s="257" t="s">
        <v>407</v>
      </c>
      <c r="W11" s="257" t="s">
        <v>407</v>
      </c>
      <c r="X11" s="257" t="s">
        <v>407</v>
      </c>
      <c r="Y11" s="257" t="s">
        <v>407</v>
      </c>
      <c r="Z11" s="257" t="s">
        <v>407</v>
      </c>
      <c r="AA11" s="257" t="s">
        <v>407</v>
      </c>
      <c r="AB11" s="257">
        <v>15</v>
      </c>
      <c r="AC11" s="257">
        <v>29</v>
      </c>
      <c r="AD11" s="257">
        <v>16</v>
      </c>
      <c r="AE11" s="257">
        <v>32</v>
      </c>
      <c r="AF11" s="257">
        <v>27</v>
      </c>
      <c r="AG11" s="257">
        <v>143</v>
      </c>
      <c r="AH11" s="257">
        <v>147</v>
      </c>
      <c r="AI11" s="257">
        <v>157</v>
      </c>
      <c r="AJ11" s="257">
        <v>183</v>
      </c>
      <c r="AK11" s="257">
        <v>270</v>
      </c>
      <c r="AL11" s="257">
        <v>351</v>
      </c>
      <c r="AM11" s="257">
        <v>536</v>
      </c>
      <c r="AN11" s="257">
        <v>687</v>
      </c>
      <c r="AO11" s="257">
        <v>881</v>
      </c>
      <c r="AP11" s="257">
        <v>996</v>
      </c>
      <c r="AQ11" s="257">
        <v>1030</v>
      </c>
      <c r="AR11" s="257">
        <v>1070.72</v>
      </c>
      <c r="AS11" s="257">
        <v>1365.366</v>
      </c>
      <c r="AT11" s="257">
        <v>1766.7919999999999</v>
      </c>
      <c r="AU11" s="257">
        <v>2413.4090000000001</v>
      </c>
      <c r="AV11" s="257">
        <v>3246.0120000000002</v>
      </c>
      <c r="AW11" s="257">
        <v>4188.58</v>
      </c>
      <c r="AX11" s="257">
        <v>4875.1940159999995</v>
      </c>
      <c r="AY11" s="257">
        <v>5444.6813459999994</v>
      </c>
      <c r="AZ11" s="257">
        <v>5810.3309459999991</v>
      </c>
      <c r="BA11" s="257">
        <v>5678.8121290000008</v>
      </c>
      <c r="BB11" s="257">
        <v>5659.8551239499993</v>
      </c>
      <c r="BC11" s="257">
        <v>5719.3859879999654</v>
      </c>
      <c r="BD11" s="257">
        <v>5904.123578470475</v>
      </c>
      <c r="BE11" s="257">
        <v>6306.2343094869357</v>
      </c>
      <c r="BF11" s="257">
        <v>7230.9641702021872</v>
      </c>
      <c r="BG11" s="257">
        <v>7319.8412333400011</v>
      </c>
      <c r="BH11" s="257">
        <v>7957.4022362544338</v>
      </c>
      <c r="BI11" s="257">
        <v>8665.6198189999996</v>
      </c>
      <c r="BJ11" s="257">
        <v>9470.8152410000057</v>
      </c>
      <c r="BK11" s="257">
        <v>10277.921191999998</v>
      </c>
      <c r="BL11" s="257">
        <v>11735.410251000005</v>
      </c>
      <c r="BM11" s="257">
        <v>14519.632664999999</v>
      </c>
      <c r="BN11" s="257">
        <v>16021.527095999996</v>
      </c>
      <c r="BO11" s="257">
        <v>17242.628137000003</v>
      </c>
      <c r="BP11" s="257">
        <v>18021.797909000008</v>
      </c>
      <c r="BQ11" s="257">
        <v>18227.636604999996</v>
      </c>
      <c r="BR11" s="257">
        <v>18525.60437733811</v>
      </c>
      <c r="BS11" s="257">
        <v>18934.16671265808</v>
      </c>
      <c r="BT11" s="257">
        <v>19212.221498751936</v>
      </c>
      <c r="BU11" s="257">
        <v>19601.043476818137</v>
      </c>
      <c r="BV11" s="257">
        <v>20067.692549905049</v>
      </c>
      <c r="BW11" s="257">
        <v>20382.173284526674</v>
      </c>
    </row>
    <row r="12" spans="1:75" s="42" customFormat="1" ht="26.1" customHeight="1" x14ac:dyDescent="0.2">
      <c r="A12" s="263"/>
      <c r="B12" s="263" t="s">
        <v>416</v>
      </c>
      <c r="C12" s="40"/>
      <c r="D12" s="257" t="s">
        <v>123</v>
      </c>
      <c r="E12" s="257" t="s">
        <v>123</v>
      </c>
      <c r="F12" s="257" t="s">
        <v>123</v>
      </c>
      <c r="G12" s="257" t="s">
        <v>123</v>
      </c>
      <c r="H12" s="257" t="s">
        <v>123</v>
      </c>
      <c r="I12" s="257" t="s">
        <v>123</v>
      </c>
      <c r="J12" s="257" t="s">
        <v>123</v>
      </c>
      <c r="K12" s="257" t="s">
        <v>123</v>
      </c>
      <c r="L12" s="257" t="s">
        <v>123</v>
      </c>
      <c r="M12" s="257" t="s">
        <v>123</v>
      </c>
      <c r="N12" s="257" t="s">
        <v>123</v>
      </c>
      <c r="O12" s="257" t="s">
        <v>123</v>
      </c>
      <c r="P12" s="257" t="s">
        <v>123</v>
      </c>
      <c r="Q12" s="257" t="s">
        <v>123</v>
      </c>
      <c r="R12" s="257" t="s">
        <v>123</v>
      </c>
      <c r="S12" s="257" t="s">
        <v>123</v>
      </c>
      <c r="T12" s="257" t="s">
        <v>123</v>
      </c>
      <c r="U12" s="257" t="s">
        <v>123</v>
      </c>
      <c r="V12" s="257" t="s">
        <v>123</v>
      </c>
      <c r="W12" s="257" t="s">
        <v>123</v>
      </c>
      <c r="X12" s="257" t="s">
        <v>123</v>
      </c>
      <c r="Y12" s="257" t="s">
        <v>123</v>
      </c>
      <c r="Z12" s="257" t="s">
        <v>123</v>
      </c>
      <c r="AA12" s="257" t="s">
        <v>123</v>
      </c>
      <c r="AB12" s="257" t="s">
        <v>123</v>
      </c>
      <c r="AC12" s="257" t="s">
        <v>123</v>
      </c>
      <c r="AD12" s="257" t="s">
        <v>123</v>
      </c>
      <c r="AE12" s="257" t="s">
        <v>123</v>
      </c>
      <c r="AF12" s="257" t="s">
        <v>123</v>
      </c>
      <c r="AG12" s="257" t="s">
        <v>123</v>
      </c>
      <c r="AH12" s="257" t="s">
        <v>123</v>
      </c>
      <c r="AI12" s="257" t="s">
        <v>123</v>
      </c>
      <c r="AJ12" s="257" t="s">
        <v>123</v>
      </c>
      <c r="AK12" s="257" t="s">
        <v>123</v>
      </c>
      <c r="AL12" s="257" t="s">
        <v>123</v>
      </c>
      <c r="AM12" s="257" t="s">
        <v>123</v>
      </c>
      <c r="AN12" s="257" t="s">
        <v>123</v>
      </c>
      <c r="AO12" s="257" t="s">
        <v>123</v>
      </c>
      <c r="AP12" s="257" t="s">
        <v>123</v>
      </c>
      <c r="AQ12" s="257" t="s">
        <v>123</v>
      </c>
      <c r="AR12" s="257" t="s">
        <v>123</v>
      </c>
      <c r="AS12" s="257" t="s">
        <v>123</v>
      </c>
      <c r="AT12" s="257" t="s">
        <v>123</v>
      </c>
      <c r="AU12" s="257" t="s">
        <v>123</v>
      </c>
      <c r="AV12" s="257" t="s">
        <v>123</v>
      </c>
      <c r="AW12" s="257" t="s">
        <v>123</v>
      </c>
      <c r="AX12" s="257" t="s">
        <v>123</v>
      </c>
      <c r="AY12" s="257" t="s">
        <v>123</v>
      </c>
      <c r="AZ12" s="257" t="s">
        <v>123</v>
      </c>
      <c r="BA12" s="257" t="s">
        <v>123</v>
      </c>
      <c r="BB12" s="257" t="s">
        <v>123</v>
      </c>
      <c r="BC12" s="257" t="s">
        <v>123</v>
      </c>
      <c r="BD12" s="257" t="s">
        <v>123</v>
      </c>
      <c r="BE12" s="257" t="s">
        <v>123</v>
      </c>
      <c r="BF12" s="257" t="s">
        <v>123</v>
      </c>
      <c r="BG12" s="257" t="s">
        <v>123</v>
      </c>
      <c r="BH12" s="257" t="s">
        <v>123</v>
      </c>
      <c r="BI12" s="257" t="s">
        <v>123</v>
      </c>
      <c r="BJ12" s="257" t="s">
        <v>123</v>
      </c>
      <c r="BK12" s="257" t="s">
        <v>123</v>
      </c>
      <c r="BL12" s="257" t="s">
        <v>123</v>
      </c>
      <c r="BM12" s="257" t="s">
        <v>123</v>
      </c>
      <c r="BN12" s="257" t="s">
        <v>123</v>
      </c>
      <c r="BO12" s="257" t="s">
        <v>123</v>
      </c>
      <c r="BP12" s="257" t="s">
        <v>123</v>
      </c>
      <c r="BQ12" s="257" t="s">
        <v>123</v>
      </c>
      <c r="BR12" s="257" t="s">
        <v>123</v>
      </c>
      <c r="BS12" s="257" t="s">
        <v>123</v>
      </c>
      <c r="BT12" s="257" t="s">
        <v>123</v>
      </c>
      <c r="BU12" s="257" t="s">
        <v>123</v>
      </c>
      <c r="BV12" s="257" t="s">
        <v>123</v>
      </c>
      <c r="BW12" s="257" t="s">
        <v>123</v>
      </c>
    </row>
    <row r="13" spans="1:75" s="42" customFormat="1" x14ac:dyDescent="0.2">
      <c r="A13" s="266"/>
      <c r="B13" s="105" t="s">
        <v>417</v>
      </c>
      <c r="C13" s="40"/>
      <c r="D13" s="257" t="s">
        <v>407</v>
      </c>
      <c r="E13" s="257" t="s">
        <v>407</v>
      </c>
      <c r="F13" s="257" t="s">
        <v>407</v>
      </c>
      <c r="G13" s="257" t="s">
        <v>407</v>
      </c>
      <c r="H13" s="257" t="s">
        <v>407</v>
      </c>
      <c r="I13" s="257" t="s">
        <v>407</v>
      </c>
      <c r="J13" s="257" t="s">
        <v>407</v>
      </c>
      <c r="K13" s="257" t="s">
        <v>407</v>
      </c>
      <c r="L13" s="257" t="s">
        <v>407</v>
      </c>
      <c r="M13" s="257" t="s">
        <v>407</v>
      </c>
      <c r="N13" s="257" t="s">
        <v>407</v>
      </c>
      <c r="O13" s="257" t="s">
        <v>407</v>
      </c>
      <c r="P13" s="257" t="s">
        <v>407</v>
      </c>
      <c r="Q13" s="257" t="s">
        <v>407</v>
      </c>
      <c r="R13" s="257" t="s">
        <v>407</v>
      </c>
      <c r="S13" s="257" t="s">
        <v>407</v>
      </c>
      <c r="T13" s="257" t="s">
        <v>407</v>
      </c>
      <c r="U13" s="257" t="s">
        <v>407</v>
      </c>
      <c r="V13" s="257" t="s">
        <v>407</v>
      </c>
      <c r="W13" s="257" t="s">
        <v>407</v>
      </c>
      <c r="X13" s="257" t="s">
        <v>407</v>
      </c>
      <c r="Y13" s="257" t="s">
        <v>407</v>
      </c>
      <c r="Z13" s="257" t="s">
        <v>407</v>
      </c>
      <c r="AA13" s="257" t="s">
        <v>407</v>
      </c>
      <c r="AB13" s="257" t="s">
        <v>407</v>
      </c>
      <c r="AC13" s="257" t="s">
        <v>407</v>
      </c>
      <c r="AD13" s="257" t="s">
        <v>407</v>
      </c>
      <c r="AE13" s="257" t="s">
        <v>407</v>
      </c>
      <c r="AF13" s="257" t="s">
        <v>407</v>
      </c>
      <c r="AG13" s="257" t="s">
        <v>407</v>
      </c>
      <c r="AH13" s="257" t="s">
        <v>407</v>
      </c>
      <c r="AI13" s="257" t="s">
        <v>407</v>
      </c>
      <c r="AJ13" s="257" t="s">
        <v>407</v>
      </c>
      <c r="AK13" s="257" t="s">
        <v>407</v>
      </c>
      <c r="AL13" s="257" t="s">
        <v>407</v>
      </c>
      <c r="AM13" s="257" t="s">
        <v>407</v>
      </c>
      <c r="AN13" s="257" t="s">
        <v>407</v>
      </c>
      <c r="AO13" s="257" t="s">
        <v>407</v>
      </c>
      <c r="AP13" s="257" t="s">
        <v>407</v>
      </c>
      <c r="AQ13" s="257" t="s">
        <v>407</v>
      </c>
      <c r="AR13" s="257" t="s">
        <v>407</v>
      </c>
      <c r="AS13" s="257" t="s">
        <v>407</v>
      </c>
      <c r="AT13" s="257" t="s">
        <v>407</v>
      </c>
      <c r="AU13" s="257" t="s">
        <v>407</v>
      </c>
      <c r="AV13" s="257" t="s">
        <v>407</v>
      </c>
      <c r="AW13" s="257" t="s">
        <v>407</v>
      </c>
      <c r="AX13" s="257" t="s">
        <v>407</v>
      </c>
      <c r="AY13" s="257" t="s">
        <v>407</v>
      </c>
      <c r="AZ13" s="257" t="s">
        <v>407</v>
      </c>
      <c r="BA13" s="257" t="s">
        <v>407</v>
      </c>
      <c r="BB13" s="257" t="s">
        <v>407</v>
      </c>
      <c r="BC13" s="257" t="s">
        <v>407</v>
      </c>
      <c r="BD13" s="257" t="s">
        <v>407</v>
      </c>
      <c r="BE13" s="257" t="s">
        <v>407</v>
      </c>
      <c r="BF13" s="257" t="s">
        <v>407</v>
      </c>
      <c r="BG13" s="257" t="s">
        <v>407</v>
      </c>
      <c r="BH13" s="257" t="s">
        <v>407</v>
      </c>
      <c r="BI13" s="257" t="s">
        <v>407</v>
      </c>
      <c r="BJ13" s="257" t="s">
        <v>407</v>
      </c>
      <c r="BK13" s="257" t="s">
        <v>407</v>
      </c>
      <c r="BL13" s="257">
        <v>1646.9585583274306</v>
      </c>
      <c r="BM13" s="257">
        <v>2732.7185734874533</v>
      </c>
      <c r="BN13" s="257">
        <v>3068.8441160952298</v>
      </c>
      <c r="BO13" s="257">
        <v>3399.1006602323869</v>
      </c>
      <c r="BP13" s="257">
        <v>3643.1656303475538</v>
      </c>
      <c r="BQ13" s="257">
        <v>3243.8566305806921</v>
      </c>
      <c r="BR13" s="257">
        <v>2542.5238941647949</v>
      </c>
      <c r="BS13" s="257">
        <v>2236.3264152252186</v>
      </c>
      <c r="BT13" s="257">
        <v>2076.2671404268804</v>
      </c>
      <c r="BU13" s="257">
        <v>2111.5497064863866</v>
      </c>
      <c r="BV13" s="257">
        <v>2194.2412977678391</v>
      </c>
      <c r="BW13" s="257">
        <v>2261.5407139733575</v>
      </c>
    </row>
    <row r="14" spans="1:75" s="42" customFormat="1" x14ac:dyDescent="0.2">
      <c r="A14" s="266"/>
      <c r="B14" s="105" t="s">
        <v>13</v>
      </c>
      <c r="C14" s="40"/>
      <c r="D14" s="257" t="s">
        <v>407</v>
      </c>
      <c r="E14" s="257" t="s">
        <v>407</v>
      </c>
      <c r="F14" s="257" t="s">
        <v>407</v>
      </c>
      <c r="G14" s="257" t="s">
        <v>407</v>
      </c>
      <c r="H14" s="257" t="s">
        <v>407</v>
      </c>
      <c r="I14" s="257" t="s">
        <v>407</v>
      </c>
      <c r="J14" s="257" t="s">
        <v>407</v>
      </c>
      <c r="K14" s="257" t="s">
        <v>407</v>
      </c>
      <c r="L14" s="257" t="s">
        <v>407</v>
      </c>
      <c r="M14" s="257" t="s">
        <v>407</v>
      </c>
      <c r="N14" s="257" t="s">
        <v>407</v>
      </c>
      <c r="O14" s="257" t="s">
        <v>407</v>
      </c>
      <c r="P14" s="257" t="s">
        <v>407</v>
      </c>
      <c r="Q14" s="257" t="s">
        <v>407</v>
      </c>
      <c r="R14" s="257" t="s">
        <v>407</v>
      </c>
      <c r="S14" s="257" t="s">
        <v>407</v>
      </c>
      <c r="T14" s="257" t="s">
        <v>407</v>
      </c>
      <c r="U14" s="257" t="s">
        <v>407</v>
      </c>
      <c r="V14" s="257" t="s">
        <v>407</v>
      </c>
      <c r="W14" s="257" t="s">
        <v>407</v>
      </c>
      <c r="X14" s="257" t="s">
        <v>407</v>
      </c>
      <c r="Y14" s="257" t="s">
        <v>407</v>
      </c>
      <c r="Z14" s="257" t="s">
        <v>407</v>
      </c>
      <c r="AA14" s="257" t="s">
        <v>407</v>
      </c>
      <c r="AB14" s="257" t="s">
        <v>407</v>
      </c>
      <c r="AC14" s="257" t="s">
        <v>407</v>
      </c>
      <c r="AD14" s="257" t="s">
        <v>407</v>
      </c>
      <c r="AE14" s="257" t="s">
        <v>407</v>
      </c>
      <c r="AF14" s="257" t="s">
        <v>407</v>
      </c>
      <c r="AG14" s="257" t="s">
        <v>407</v>
      </c>
      <c r="AH14" s="257" t="s">
        <v>407</v>
      </c>
      <c r="AI14" s="257" t="s">
        <v>407</v>
      </c>
      <c r="AJ14" s="257" t="s">
        <v>407</v>
      </c>
      <c r="AK14" s="257" t="s">
        <v>407</v>
      </c>
      <c r="AL14" s="257" t="s">
        <v>407</v>
      </c>
      <c r="AM14" s="257" t="s">
        <v>407</v>
      </c>
      <c r="AN14" s="257" t="s">
        <v>407</v>
      </c>
      <c r="AO14" s="257" t="s">
        <v>407</v>
      </c>
      <c r="AP14" s="257" t="s">
        <v>407</v>
      </c>
      <c r="AQ14" s="257" t="s">
        <v>407</v>
      </c>
      <c r="AR14" s="257" t="s">
        <v>407</v>
      </c>
      <c r="AS14" s="257" t="s">
        <v>407</v>
      </c>
      <c r="AT14" s="257" t="s">
        <v>407</v>
      </c>
      <c r="AU14" s="257" t="s">
        <v>407</v>
      </c>
      <c r="AV14" s="257" t="s">
        <v>407</v>
      </c>
      <c r="AW14" s="257" t="s">
        <v>407</v>
      </c>
      <c r="AX14" s="257" t="s">
        <v>407</v>
      </c>
      <c r="AY14" s="257" t="s">
        <v>407</v>
      </c>
      <c r="AZ14" s="257" t="s">
        <v>407</v>
      </c>
      <c r="BA14" s="257" t="s">
        <v>407</v>
      </c>
      <c r="BB14" s="257" t="s">
        <v>407</v>
      </c>
      <c r="BC14" s="257" t="s">
        <v>407</v>
      </c>
      <c r="BD14" s="257" t="s">
        <v>407</v>
      </c>
      <c r="BE14" s="257" t="s">
        <v>407</v>
      </c>
      <c r="BF14" s="257" t="s">
        <v>407</v>
      </c>
      <c r="BG14" s="257" t="s">
        <v>407</v>
      </c>
      <c r="BH14" s="257" t="s">
        <v>407</v>
      </c>
      <c r="BI14" s="257" t="s">
        <v>407</v>
      </c>
      <c r="BJ14" s="257" t="s">
        <v>407</v>
      </c>
      <c r="BK14" s="257" t="s">
        <v>407</v>
      </c>
      <c r="BL14" s="257">
        <v>4476.9210732179572</v>
      </c>
      <c r="BM14" s="257">
        <v>5069.1288261388017</v>
      </c>
      <c r="BN14" s="257">
        <v>5380.0316400709962</v>
      </c>
      <c r="BO14" s="257">
        <v>5751.430097558853</v>
      </c>
      <c r="BP14" s="257">
        <v>6052.378982463224</v>
      </c>
      <c r="BQ14" s="257">
        <v>6194.7305664864452</v>
      </c>
      <c r="BR14" s="257">
        <v>6702.8772088020287</v>
      </c>
      <c r="BS14" s="257">
        <v>7088.2788004029462</v>
      </c>
      <c r="BT14" s="257">
        <v>7304.9978093050095</v>
      </c>
      <c r="BU14" s="257">
        <v>7520.7599881790193</v>
      </c>
      <c r="BV14" s="257">
        <v>7795.5089838493423</v>
      </c>
      <c r="BW14" s="257">
        <v>8080.4695376379404</v>
      </c>
    </row>
    <row r="15" spans="1:75" s="42" customFormat="1" x14ac:dyDescent="0.2">
      <c r="A15" s="266"/>
      <c r="B15" s="105" t="s">
        <v>418</v>
      </c>
      <c r="C15" s="40"/>
      <c r="D15" s="257" t="s">
        <v>407</v>
      </c>
      <c r="E15" s="257" t="s">
        <v>407</v>
      </c>
      <c r="F15" s="257" t="s">
        <v>407</v>
      </c>
      <c r="G15" s="257" t="s">
        <v>407</v>
      </c>
      <c r="H15" s="257" t="s">
        <v>407</v>
      </c>
      <c r="I15" s="257" t="s">
        <v>407</v>
      </c>
      <c r="J15" s="257" t="s">
        <v>407</v>
      </c>
      <c r="K15" s="257" t="s">
        <v>407</v>
      </c>
      <c r="L15" s="257" t="s">
        <v>407</v>
      </c>
      <c r="M15" s="257" t="s">
        <v>407</v>
      </c>
      <c r="N15" s="257" t="s">
        <v>407</v>
      </c>
      <c r="O15" s="257" t="s">
        <v>407</v>
      </c>
      <c r="P15" s="257" t="s">
        <v>407</v>
      </c>
      <c r="Q15" s="257" t="s">
        <v>407</v>
      </c>
      <c r="R15" s="257" t="s">
        <v>407</v>
      </c>
      <c r="S15" s="257" t="s">
        <v>407</v>
      </c>
      <c r="T15" s="257" t="s">
        <v>407</v>
      </c>
      <c r="U15" s="257" t="s">
        <v>407</v>
      </c>
      <c r="V15" s="257" t="s">
        <v>407</v>
      </c>
      <c r="W15" s="257" t="s">
        <v>407</v>
      </c>
      <c r="X15" s="257" t="s">
        <v>407</v>
      </c>
      <c r="Y15" s="257" t="s">
        <v>407</v>
      </c>
      <c r="Z15" s="257" t="s">
        <v>407</v>
      </c>
      <c r="AA15" s="257" t="s">
        <v>407</v>
      </c>
      <c r="AB15" s="257" t="s">
        <v>407</v>
      </c>
      <c r="AC15" s="257" t="s">
        <v>407</v>
      </c>
      <c r="AD15" s="257" t="s">
        <v>407</v>
      </c>
      <c r="AE15" s="257" t="s">
        <v>407</v>
      </c>
      <c r="AF15" s="257" t="s">
        <v>407</v>
      </c>
      <c r="AG15" s="257" t="s">
        <v>407</v>
      </c>
      <c r="AH15" s="257" t="s">
        <v>407</v>
      </c>
      <c r="AI15" s="257" t="s">
        <v>407</v>
      </c>
      <c r="AJ15" s="257" t="s">
        <v>407</v>
      </c>
      <c r="AK15" s="257" t="s">
        <v>407</v>
      </c>
      <c r="AL15" s="257" t="s">
        <v>407</v>
      </c>
      <c r="AM15" s="257" t="s">
        <v>407</v>
      </c>
      <c r="AN15" s="257" t="s">
        <v>407</v>
      </c>
      <c r="AO15" s="257" t="s">
        <v>407</v>
      </c>
      <c r="AP15" s="257" t="s">
        <v>407</v>
      </c>
      <c r="AQ15" s="257" t="s">
        <v>407</v>
      </c>
      <c r="AR15" s="257" t="s">
        <v>407</v>
      </c>
      <c r="AS15" s="257" t="s">
        <v>407</v>
      </c>
      <c r="AT15" s="257" t="s">
        <v>407</v>
      </c>
      <c r="AU15" s="257" t="s">
        <v>407</v>
      </c>
      <c r="AV15" s="257" t="s">
        <v>407</v>
      </c>
      <c r="AW15" s="257" t="s">
        <v>407</v>
      </c>
      <c r="AX15" s="257" t="s">
        <v>407</v>
      </c>
      <c r="AY15" s="257" t="s">
        <v>407</v>
      </c>
      <c r="AZ15" s="257" t="s">
        <v>407</v>
      </c>
      <c r="BA15" s="257" t="s">
        <v>407</v>
      </c>
      <c r="BB15" s="257" t="s">
        <v>407</v>
      </c>
      <c r="BC15" s="257" t="s">
        <v>407</v>
      </c>
      <c r="BD15" s="257" t="s">
        <v>407</v>
      </c>
      <c r="BE15" s="257" t="s">
        <v>407</v>
      </c>
      <c r="BF15" s="257" t="s">
        <v>407</v>
      </c>
      <c r="BG15" s="257" t="s">
        <v>407</v>
      </c>
      <c r="BH15" s="257" t="s">
        <v>407</v>
      </c>
      <c r="BI15" s="257" t="s">
        <v>407</v>
      </c>
      <c r="BJ15" s="257" t="s">
        <v>407</v>
      </c>
      <c r="BK15" s="257" t="s">
        <v>407</v>
      </c>
      <c r="BL15" s="257">
        <v>3278.6721206416673</v>
      </c>
      <c r="BM15" s="257">
        <v>3414.699558166159</v>
      </c>
      <c r="BN15" s="257">
        <v>3246.9003947534702</v>
      </c>
      <c r="BO15" s="257">
        <v>3003.0285087410157</v>
      </c>
      <c r="BP15" s="257">
        <v>2753.7745681369115</v>
      </c>
      <c r="BQ15" s="257">
        <v>2506.0620047714974</v>
      </c>
      <c r="BR15" s="257">
        <v>2421.7341894693045</v>
      </c>
      <c r="BS15" s="257">
        <v>2445.6795072219084</v>
      </c>
      <c r="BT15" s="257">
        <v>2464.6163568252327</v>
      </c>
      <c r="BU15" s="257">
        <v>2503.8286594423826</v>
      </c>
      <c r="BV15" s="257">
        <v>2572.9962824322006</v>
      </c>
      <c r="BW15" s="257">
        <v>2629.7693388515295</v>
      </c>
    </row>
    <row r="16" spans="1:75" s="42" customFormat="1" x14ac:dyDescent="0.2">
      <c r="A16" s="266"/>
      <c r="B16" s="105" t="s">
        <v>419</v>
      </c>
      <c r="C16" s="40"/>
      <c r="D16" s="257" t="s">
        <v>407</v>
      </c>
      <c r="E16" s="257" t="s">
        <v>407</v>
      </c>
      <c r="F16" s="257" t="s">
        <v>407</v>
      </c>
      <c r="G16" s="257" t="s">
        <v>407</v>
      </c>
      <c r="H16" s="257" t="s">
        <v>407</v>
      </c>
      <c r="I16" s="257" t="s">
        <v>407</v>
      </c>
      <c r="J16" s="257" t="s">
        <v>407</v>
      </c>
      <c r="K16" s="257" t="s">
        <v>407</v>
      </c>
      <c r="L16" s="257" t="s">
        <v>407</v>
      </c>
      <c r="M16" s="257" t="s">
        <v>407</v>
      </c>
      <c r="N16" s="257" t="s">
        <v>407</v>
      </c>
      <c r="O16" s="257" t="s">
        <v>407</v>
      </c>
      <c r="P16" s="257" t="s">
        <v>407</v>
      </c>
      <c r="Q16" s="257" t="s">
        <v>407</v>
      </c>
      <c r="R16" s="257" t="s">
        <v>407</v>
      </c>
      <c r="S16" s="257" t="s">
        <v>407</v>
      </c>
      <c r="T16" s="257" t="s">
        <v>407</v>
      </c>
      <c r="U16" s="257" t="s">
        <v>407</v>
      </c>
      <c r="V16" s="257" t="s">
        <v>407</v>
      </c>
      <c r="W16" s="257" t="s">
        <v>407</v>
      </c>
      <c r="X16" s="257" t="s">
        <v>407</v>
      </c>
      <c r="Y16" s="257" t="s">
        <v>407</v>
      </c>
      <c r="Z16" s="257" t="s">
        <v>407</v>
      </c>
      <c r="AA16" s="257" t="s">
        <v>407</v>
      </c>
      <c r="AB16" s="257" t="s">
        <v>407</v>
      </c>
      <c r="AC16" s="257" t="s">
        <v>407</v>
      </c>
      <c r="AD16" s="257" t="s">
        <v>407</v>
      </c>
      <c r="AE16" s="257" t="s">
        <v>407</v>
      </c>
      <c r="AF16" s="257" t="s">
        <v>407</v>
      </c>
      <c r="AG16" s="257" t="s">
        <v>407</v>
      </c>
      <c r="AH16" s="257" t="s">
        <v>407</v>
      </c>
      <c r="AI16" s="257" t="s">
        <v>407</v>
      </c>
      <c r="AJ16" s="257" t="s">
        <v>407</v>
      </c>
      <c r="AK16" s="257" t="s">
        <v>407</v>
      </c>
      <c r="AL16" s="257" t="s">
        <v>407</v>
      </c>
      <c r="AM16" s="257" t="s">
        <v>407</v>
      </c>
      <c r="AN16" s="257" t="s">
        <v>407</v>
      </c>
      <c r="AO16" s="257" t="s">
        <v>407</v>
      </c>
      <c r="AP16" s="257" t="s">
        <v>407</v>
      </c>
      <c r="AQ16" s="257" t="s">
        <v>407</v>
      </c>
      <c r="AR16" s="257" t="s">
        <v>407</v>
      </c>
      <c r="AS16" s="257" t="s">
        <v>407</v>
      </c>
      <c r="AT16" s="257" t="s">
        <v>407</v>
      </c>
      <c r="AU16" s="257" t="s">
        <v>407</v>
      </c>
      <c r="AV16" s="257" t="s">
        <v>407</v>
      </c>
      <c r="AW16" s="257" t="s">
        <v>407</v>
      </c>
      <c r="AX16" s="257" t="s">
        <v>407</v>
      </c>
      <c r="AY16" s="257" t="s">
        <v>407</v>
      </c>
      <c r="AZ16" s="257" t="s">
        <v>407</v>
      </c>
      <c r="BA16" s="257" t="s">
        <v>407</v>
      </c>
      <c r="BB16" s="257" t="s">
        <v>407</v>
      </c>
      <c r="BC16" s="257" t="s">
        <v>407</v>
      </c>
      <c r="BD16" s="257" t="s">
        <v>407</v>
      </c>
      <c r="BE16" s="257" t="s">
        <v>407</v>
      </c>
      <c r="BF16" s="257" t="s">
        <v>407</v>
      </c>
      <c r="BG16" s="257" t="s">
        <v>407</v>
      </c>
      <c r="BH16" s="257" t="s">
        <v>407</v>
      </c>
      <c r="BI16" s="257" t="s">
        <v>407</v>
      </c>
      <c r="BJ16" s="257" t="s">
        <v>407</v>
      </c>
      <c r="BK16" s="257" t="s">
        <v>407</v>
      </c>
      <c r="BL16" s="257">
        <v>315.32689004851829</v>
      </c>
      <c r="BM16" s="257">
        <v>391.93425198433891</v>
      </c>
      <c r="BN16" s="257">
        <v>465.09166515156534</v>
      </c>
      <c r="BO16" s="257">
        <v>540.50149467791391</v>
      </c>
      <c r="BP16" s="257">
        <v>625.86468595983229</v>
      </c>
      <c r="BQ16" s="257">
        <v>695.45629058905502</v>
      </c>
      <c r="BR16" s="257">
        <v>776.68683113762256</v>
      </c>
      <c r="BS16" s="257">
        <v>838.36367219320061</v>
      </c>
      <c r="BT16" s="257">
        <v>890.11435677322447</v>
      </c>
      <c r="BU16" s="257">
        <v>949.63345463063206</v>
      </c>
      <c r="BV16" s="257">
        <v>1024.6020559279636</v>
      </c>
      <c r="BW16" s="257">
        <v>1093.7517413212279</v>
      </c>
    </row>
    <row r="17" spans="1:75" s="42" customFormat="1" x14ac:dyDescent="0.2">
      <c r="A17" s="266"/>
      <c r="B17" s="105" t="s">
        <v>460</v>
      </c>
      <c r="C17" s="40"/>
      <c r="D17" s="257" t="s">
        <v>407</v>
      </c>
      <c r="E17" s="257" t="s">
        <v>407</v>
      </c>
      <c r="F17" s="257" t="s">
        <v>407</v>
      </c>
      <c r="G17" s="257" t="s">
        <v>407</v>
      </c>
      <c r="H17" s="257" t="s">
        <v>407</v>
      </c>
      <c r="I17" s="257" t="s">
        <v>407</v>
      </c>
      <c r="J17" s="257" t="s">
        <v>407</v>
      </c>
      <c r="K17" s="257" t="s">
        <v>407</v>
      </c>
      <c r="L17" s="257" t="s">
        <v>407</v>
      </c>
      <c r="M17" s="257" t="s">
        <v>407</v>
      </c>
      <c r="N17" s="257" t="s">
        <v>407</v>
      </c>
      <c r="O17" s="257" t="s">
        <v>407</v>
      </c>
      <c r="P17" s="257" t="s">
        <v>407</v>
      </c>
      <c r="Q17" s="257" t="s">
        <v>407</v>
      </c>
      <c r="R17" s="257" t="s">
        <v>407</v>
      </c>
      <c r="S17" s="257" t="s">
        <v>407</v>
      </c>
      <c r="T17" s="257" t="s">
        <v>407</v>
      </c>
      <c r="U17" s="257" t="s">
        <v>407</v>
      </c>
      <c r="V17" s="257" t="s">
        <v>407</v>
      </c>
      <c r="W17" s="257" t="s">
        <v>407</v>
      </c>
      <c r="X17" s="257" t="s">
        <v>407</v>
      </c>
      <c r="Y17" s="257" t="s">
        <v>407</v>
      </c>
      <c r="Z17" s="257" t="s">
        <v>407</v>
      </c>
      <c r="AA17" s="257" t="s">
        <v>407</v>
      </c>
      <c r="AB17" s="257" t="s">
        <v>407</v>
      </c>
      <c r="AC17" s="257" t="s">
        <v>407</v>
      </c>
      <c r="AD17" s="257" t="s">
        <v>407</v>
      </c>
      <c r="AE17" s="257" t="s">
        <v>407</v>
      </c>
      <c r="AF17" s="257" t="s">
        <v>407</v>
      </c>
      <c r="AG17" s="257" t="s">
        <v>407</v>
      </c>
      <c r="AH17" s="257" t="s">
        <v>407</v>
      </c>
      <c r="AI17" s="257" t="s">
        <v>407</v>
      </c>
      <c r="AJ17" s="257" t="s">
        <v>407</v>
      </c>
      <c r="AK17" s="257" t="s">
        <v>407</v>
      </c>
      <c r="AL17" s="257" t="s">
        <v>407</v>
      </c>
      <c r="AM17" s="257" t="s">
        <v>407</v>
      </c>
      <c r="AN17" s="257" t="s">
        <v>407</v>
      </c>
      <c r="AO17" s="257" t="s">
        <v>407</v>
      </c>
      <c r="AP17" s="257" t="s">
        <v>407</v>
      </c>
      <c r="AQ17" s="257" t="s">
        <v>407</v>
      </c>
      <c r="AR17" s="257" t="s">
        <v>407</v>
      </c>
      <c r="AS17" s="257" t="s">
        <v>407</v>
      </c>
      <c r="AT17" s="257" t="s">
        <v>407</v>
      </c>
      <c r="AU17" s="257" t="s">
        <v>407</v>
      </c>
      <c r="AV17" s="257" t="s">
        <v>407</v>
      </c>
      <c r="AW17" s="257" t="s">
        <v>407</v>
      </c>
      <c r="AX17" s="257" t="s">
        <v>407</v>
      </c>
      <c r="AY17" s="257" t="s">
        <v>407</v>
      </c>
      <c r="AZ17" s="257" t="s">
        <v>407</v>
      </c>
      <c r="BA17" s="257" t="s">
        <v>407</v>
      </c>
      <c r="BB17" s="257" t="s">
        <v>407</v>
      </c>
      <c r="BC17" s="257" t="s">
        <v>407</v>
      </c>
      <c r="BD17" s="257" t="s">
        <v>407</v>
      </c>
      <c r="BE17" s="257" t="s">
        <v>407</v>
      </c>
      <c r="BF17" s="257" t="s">
        <v>407</v>
      </c>
      <c r="BG17" s="257" t="s">
        <v>407</v>
      </c>
      <c r="BH17" s="257" t="s">
        <v>407</v>
      </c>
      <c r="BI17" s="257" t="s">
        <v>407</v>
      </c>
      <c r="BJ17" s="257" t="s">
        <v>407</v>
      </c>
      <c r="BK17" s="257" t="s">
        <v>407</v>
      </c>
      <c r="BL17" s="257">
        <v>648.39868019601681</v>
      </c>
      <c r="BM17" s="257">
        <v>677.56700463404729</v>
      </c>
      <c r="BN17" s="257">
        <v>663.08095054898035</v>
      </c>
      <c r="BO17" s="257">
        <v>626.78101775676737</v>
      </c>
      <c r="BP17" s="257">
        <v>550.74187645172185</v>
      </c>
      <c r="BQ17" s="257">
        <v>491.33253272682197</v>
      </c>
      <c r="BR17" s="257">
        <v>421.52241974440358</v>
      </c>
      <c r="BS17" s="257">
        <v>371.77998860681919</v>
      </c>
      <c r="BT17" s="257">
        <v>323.48305065074805</v>
      </c>
      <c r="BU17" s="257">
        <v>277.71452900206566</v>
      </c>
      <c r="BV17" s="257">
        <v>227.72163721800752</v>
      </c>
      <c r="BW17" s="257">
        <v>228.98270536303158</v>
      </c>
    </row>
    <row r="18" spans="1:75" s="42" customFormat="1" ht="26.1" customHeight="1" x14ac:dyDescent="0.2">
      <c r="A18" s="266"/>
      <c r="B18" s="105" t="s">
        <v>421</v>
      </c>
      <c r="C18" s="40"/>
      <c r="D18" s="257" t="s">
        <v>407</v>
      </c>
      <c r="E18" s="257" t="s">
        <v>407</v>
      </c>
      <c r="F18" s="257" t="s">
        <v>407</v>
      </c>
      <c r="G18" s="257" t="s">
        <v>407</v>
      </c>
      <c r="H18" s="257" t="s">
        <v>407</v>
      </c>
      <c r="I18" s="257" t="s">
        <v>407</v>
      </c>
      <c r="J18" s="257" t="s">
        <v>407</v>
      </c>
      <c r="K18" s="257" t="s">
        <v>407</v>
      </c>
      <c r="L18" s="257" t="s">
        <v>407</v>
      </c>
      <c r="M18" s="257" t="s">
        <v>407</v>
      </c>
      <c r="N18" s="257" t="s">
        <v>407</v>
      </c>
      <c r="O18" s="257" t="s">
        <v>407</v>
      </c>
      <c r="P18" s="257" t="s">
        <v>407</v>
      </c>
      <c r="Q18" s="257" t="s">
        <v>407</v>
      </c>
      <c r="R18" s="257" t="s">
        <v>407</v>
      </c>
      <c r="S18" s="257" t="s">
        <v>407</v>
      </c>
      <c r="T18" s="257" t="s">
        <v>407</v>
      </c>
      <c r="U18" s="257" t="s">
        <v>407</v>
      </c>
      <c r="V18" s="257" t="s">
        <v>407</v>
      </c>
      <c r="W18" s="257" t="s">
        <v>407</v>
      </c>
      <c r="X18" s="257" t="s">
        <v>407</v>
      </c>
      <c r="Y18" s="257" t="s">
        <v>407</v>
      </c>
      <c r="Z18" s="257" t="s">
        <v>407</v>
      </c>
      <c r="AA18" s="257" t="s">
        <v>407</v>
      </c>
      <c r="AB18" s="257" t="s">
        <v>407</v>
      </c>
      <c r="AC18" s="257" t="s">
        <v>407</v>
      </c>
      <c r="AD18" s="257" t="s">
        <v>407</v>
      </c>
      <c r="AE18" s="257" t="s">
        <v>407</v>
      </c>
      <c r="AF18" s="257" t="s">
        <v>407</v>
      </c>
      <c r="AG18" s="257" t="s">
        <v>407</v>
      </c>
      <c r="AH18" s="257" t="s">
        <v>407</v>
      </c>
      <c r="AI18" s="257" t="s">
        <v>407</v>
      </c>
      <c r="AJ18" s="257" t="s">
        <v>407</v>
      </c>
      <c r="AK18" s="257" t="s">
        <v>407</v>
      </c>
      <c r="AL18" s="257" t="s">
        <v>407</v>
      </c>
      <c r="AM18" s="257" t="s">
        <v>407</v>
      </c>
      <c r="AN18" s="257" t="s">
        <v>407</v>
      </c>
      <c r="AO18" s="257" t="s">
        <v>407</v>
      </c>
      <c r="AP18" s="257" t="s">
        <v>407</v>
      </c>
      <c r="AQ18" s="257" t="s">
        <v>407</v>
      </c>
      <c r="AR18" s="257" t="s">
        <v>407</v>
      </c>
      <c r="AS18" s="257" t="s">
        <v>407</v>
      </c>
      <c r="AT18" s="257" t="s">
        <v>407</v>
      </c>
      <c r="AU18" s="257" t="s">
        <v>407</v>
      </c>
      <c r="AV18" s="257" t="s">
        <v>407</v>
      </c>
      <c r="AW18" s="257" t="s">
        <v>407</v>
      </c>
      <c r="AX18" s="257" t="s">
        <v>407</v>
      </c>
      <c r="AY18" s="257" t="s">
        <v>407</v>
      </c>
      <c r="AZ18" s="257" t="s">
        <v>407</v>
      </c>
      <c r="BA18" s="257" t="s">
        <v>407</v>
      </c>
      <c r="BB18" s="257" t="s">
        <v>407</v>
      </c>
      <c r="BC18" s="257" t="s">
        <v>407</v>
      </c>
      <c r="BD18" s="257" t="s">
        <v>407</v>
      </c>
      <c r="BE18" s="257" t="s">
        <v>407</v>
      </c>
      <c r="BF18" s="257" t="s">
        <v>407</v>
      </c>
      <c r="BG18" s="257" t="s">
        <v>407</v>
      </c>
      <c r="BH18" s="257" t="s">
        <v>407</v>
      </c>
      <c r="BI18" s="257" t="s">
        <v>407</v>
      </c>
      <c r="BJ18" s="257" t="s">
        <v>407</v>
      </c>
      <c r="BK18" s="257" t="s">
        <v>407</v>
      </c>
      <c r="BL18" s="257">
        <v>4152.579372791467</v>
      </c>
      <c r="BM18" s="257">
        <v>4313.2385099654957</v>
      </c>
      <c r="BN18" s="257">
        <v>4443.152787180662</v>
      </c>
      <c r="BO18" s="257">
        <v>4622.5520183609024</v>
      </c>
      <c r="BP18" s="257">
        <v>4743.4144206234732</v>
      </c>
      <c r="BQ18" s="257">
        <v>4844.46474566908</v>
      </c>
      <c r="BR18" s="257">
        <v>4835.0679984700946</v>
      </c>
      <c r="BS18" s="257">
        <v>4784.6756741767012</v>
      </c>
      <c r="BT18" s="257">
        <v>4740.6424218802204</v>
      </c>
      <c r="BU18" s="257">
        <v>4678.6951811092513</v>
      </c>
      <c r="BV18" s="257">
        <v>4612.1614563701514</v>
      </c>
      <c r="BW18" s="257">
        <v>4515.4167350930802</v>
      </c>
    </row>
    <row r="19" spans="1:75" s="42" customFormat="1" x14ac:dyDescent="0.2">
      <c r="A19" s="266"/>
      <c r="B19" s="105" t="s">
        <v>422</v>
      </c>
      <c r="C19" s="40"/>
      <c r="D19" s="257" t="s">
        <v>407</v>
      </c>
      <c r="E19" s="257" t="s">
        <v>407</v>
      </c>
      <c r="F19" s="257" t="s">
        <v>407</v>
      </c>
      <c r="G19" s="257" t="s">
        <v>407</v>
      </c>
      <c r="H19" s="257" t="s">
        <v>407</v>
      </c>
      <c r="I19" s="257" t="s">
        <v>407</v>
      </c>
      <c r="J19" s="257" t="s">
        <v>407</v>
      </c>
      <c r="K19" s="257" t="s">
        <v>407</v>
      </c>
      <c r="L19" s="257" t="s">
        <v>407</v>
      </c>
      <c r="M19" s="257" t="s">
        <v>407</v>
      </c>
      <c r="N19" s="257" t="s">
        <v>407</v>
      </c>
      <c r="O19" s="257" t="s">
        <v>407</v>
      </c>
      <c r="P19" s="257" t="s">
        <v>407</v>
      </c>
      <c r="Q19" s="257" t="s">
        <v>407</v>
      </c>
      <c r="R19" s="257" t="s">
        <v>407</v>
      </c>
      <c r="S19" s="257" t="s">
        <v>407</v>
      </c>
      <c r="T19" s="257" t="s">
        <v>407</v>
      </c>
      <c r="U19" s="257" t="s">
        <v>407</v>
      </c>
      <c r="V19" s="257" t="s">
        <v>407</v>
      </c>
      <c r="W19" s="257" t="s">
        <v>407</v>
      </c>
      <c r="X19" s="257" t="s">
        <v>407</v>
      </c>
      <c r="Y19" s="257" t="s">
        <v>407</v>
      </c>
      <c r="Z19" s="257" t="s">
        <v>407</v>
      </c>
      <c r="AA19" s="257" t="s">
        <v>407</v>
      </c>
      <c r="AB19" s="257" t="s">
        <v>407</v>
      </c>
      <c r="AC19" s="257" t="s">
        <v>407</v>
      </c>
      <c r="AD19" s="257" t="s">
        <v>407</v>
      </c>
      <c r="AE19" s="257" t="s">
        <v>407</v>
      </c>
      <c r="AF19" s="257" t="s">
        <v>407</v>
      </c>
      <c r="AG19" s="257" t="s">
        <v>407</v>
      </c>
      <c r="AH19" s="257" t="s">
        <v>407</v>
      </c>
      <c r="AI19" s="257" t="s">
        <v>407</v>
      </c>
      <c r="AJ19" s="257" t="s">
        <v>407</v>
      </c>
      <c r="AK19" s="257" t="s">
        <v>407</v>
      </c>
      <c r="AL19" s="257" t="s">
        <v>407</v>
      </c>
      <c r="AM19" s="257" t="s">
        <v>407</v>
      </c>
      <c r="AN19" s="257" t="s">
        <v>407</v>
      </c>
      <c r="AO19" s="257" t="s">
        <v>407</v>
      </c>
      <c r="AP19" s="257" t="s">
        <v>407</v>
      </c>
      <c r="AQ19" s="257" t="s">
        <v>407</v>
      </c>
      <c r="AR19" s="257" t="s">
        <v>407</v>
      </c>
      <c r="AS19" s="257" t="s">
        <v>407</v>
      </c>
      <c r="AT19" s="257" t="s">
        <v>407</v>
      </c>
      <c r="AU19" s="257" t="s">
        <v>407</v>
      </c>
      <c r="AV19" s="257" t="s">
        <v>407</v>
      </c>
      <c r="AW19" s="257" t="s">
        <v>407</v>
      </c>
      <c r="AX19" s="257" t="s">
        <v>407</v>
      </c>
      <c r="AY19" s="257" t="s">
        <v>407</v>
      </c>
      <c r="AZ19" s="257" t="s">
        <v>407</v>
      </c>
      <c r="BA19" s="257" t="s">
        <v>407</v>
      </c>
      <c r="BB19" s="257" t="s">
        <v>407</v>
      </c>
      <c r="BC19" s="257" t="s">
        <v>407</v>
      </c>
      <c r="BD19" s="257" t="s">
        <v>407</v>
      </c>
      <c r="BE19" s="257" t="s">
        <v>407</v>
      </c>
      <c r="BF19" s="257" t="s">
        <v>407</v>
      </c>
      <c r="BG19" s="257" t="s">
        <v>407</v>
      </c>
      <c r="BH19" s="257" t="s">
        <v>407</v>
      </c>
      <c r="BI19" s="257" t="s">
        <v>407</v>
      </c>
      <c r="BJ19" s="257" t="s">
        <v>407</v>
      </c>
      <c r="BK19" s="257" t="s">
        <v>407</v>
      </c>
      <c r="BL19" s="257">
        <v>99.45993897531325</v>
      </c>
      <c r="BM19" s="257">
        <v>126.1038655767793</v>
      </c>
      <c r="BN19" s="257">
        <v>152.98604032937789</v>
      </c>
      <c r="BO19" s="257">
        <v>179.42766398503792</v>
      </c>
      <c r="BP19" s="257">
        <v>220.79844327793114</v>
      </c>
      <c r="BQ19" s="257">
        <v>252.32868710285442</v>
      </c>
      <c r="BR19" s="257">
        <v>286.86493909381733</v>
      </c>
      <c r="BS19" s="257">
        <v>324.08287061385863</v>
      </c>
      <c r="BT19" s="257">
        <v>358.61822091307317</v>
      </c>
      <c r="BU19" s="257">
        <v>396.28475637215456</v>
      </c>
      <c r="BV19" s="257">
        <v>430.12571212206296</v>
      </c>
      <c r="BW19" s="257">
        <v>461.4372880757607</v>
      </c>
    </row>
    <row r="20" spans="1:75" s="42" customFormat="1" x14ac:dyDescent="0.2">
      <c r="A20" s="266"/>
      <c r="B20" s="105" t="s">
        <v>423</v>
      </c>
      <c r="C20" s="40"/>
      <c r="D20" s="257" t="s">
        <v>407</v>
      </c>
      <c r="E20" s="257" t="s">
        <v>407</v>
      </c>
      <c r="F20" s="257" t="s">
        <v>407</v>
      </c>
      <c r="G20" s="257" t="s">
        <v>407</v>
      </c>
      <c r="H20" s="257" t="s">
        <v>407</v>
      </c>
      <c r="I20" s="257" t="s">
        <v>407</v>
      </c>
      <c r="J20" s="257" t="s">
        <v>407</v>
      </c>
      <c r="K20" s="257" t="s">
        <v>407</v>
      </c>
      <c r="L20" s="257" t="s">
        <v>407</v>
      </c>
      <c r="M20" s="257" t="s">
        <v>407</v>
      </c>
      <c r="N20" s="257" t="s">
        <v>407</v>
      </c>
      <c r="O20" s="257" t="s">
        <v>407</v>
      </c>
      <c r="P20" s="257" t="s">
        <v>407</v>
      </c>
      <c r="Q20" s="257" t="s">
        <v>407</v>
      </c>
      <c r="R20" s="257" t="s">
        <v>407</v>
      </c>
      <c r="S20" s="257" t="s">
        <v>407</v>
      </c>
      <c r="T20" s="257" t="s">
        <v>407</v>
      </c>
      <c r="U20" s="257" t="s">
        <v>407</v>
      </c>
      <c r="V20" s="257" t="s">
        <v>407</v>
      </c>
      <c r="W20" s="257" t="s">
        <v>407</v>
      </c>
      <c r="X20" s="257" t="s">
        <v>407</v>
      </c>
      <c r="Y20" s="257" t="s">
        <v>407</v>
      </c>
      <c r="Z20" s="257" t="s">
        <v>407</v>
      </c>
      <c r="AA20" s="257" t="s">
        <v>407</v>
      </c>
      <c r="AB20" s="257" t="s">
        <v>407</v>
      </c>
      <c r="AC20" s="257" t="s">
        <v>407</v>
      </c>
      <c r="AD20" s="257" t="s">
        <v>407</v>
      </c>
      <c r="AE20" s="257" t="s">
        <v>407</v>
      </c>
      <c r="AF20" s="257" t="s">
        <v>407</v>
      </c>
      <c r="AG20" s="257" t="s">
        <v>407</v>
      </c>
      <c r="AH20" s="257" t="s">
        <v>407</v>
      </c>
      <c r="AI20" s="257" t="s">
        <v>407</v>
      </c>
      <c r="AJ20" s="257" t="s">
        <v>407</v>
      </c>
      <c r="AK20" s="257" t="s">
        <v>407</v>
      </c>
      <c r="AL20" s="257" t="s">
        <v>407</v>
      </c>
      <c r="AM20" s="257" t="s">
        <v>407</v>
      </c>
      <c r="AN20" s="257" t="s">
        <v>407</v>
      </c>
      <c r="AO20" s="257" t="s">
        <v>407</v>
      </c>
      <c r="AP20" s="257" t="s">
        <v>407</v>
      </c>
      <c r="AQ20" s="257" t="s">
        <v>407</v>
      </c>
      <c r="AR20" s="257" t="s">
        <v>407</v>
      </c>
      <c r="AS20" s="257" t="s">
        <v>407</v>
      </c>
      <c r="AT20" s="257" t="s">
        <v>407</v>
      </c>
      <c r="AU20" s="257" t="s">
        <v>407</v>
      </c>
      <c r="AV20" s="257" t="s">
        <v>407</v>
      </c>
      <c r="AW20" s="257" t="s">
        <v>407</v>
      </c>
      <c r="AX20" s="257" t="s">
        <v>407</v>
      </c>
      <c r="AY20" s="257" t="s">
        <v>407</v>
      </c>
      <c r="AZ20" s="257" t="s">
        <v>407</v>
      </c>
      <c r="BA20" s="257" t="s">
        <v>407</v>
      </c>
      <c r="BB20" s="257" t="s">
        <v>407</v>
      </c>
      <c r="BC20" s="257" t="s">
        <v>407</v>
      </c>
      <c r="BD20" s="257" t="s">
        <v>407</v>
      </c>
      <c r="BE20" s="257" t="s">
        <v>407</v>
      </c>
      <c r="BF20" s="257" t="s">
        <v>407</v>
      </c>
      <c r="BG20" s="257" t="s">
        <v>407</v>
      </c>
      <c r="BH20" s="257" t="s">
        <v>407</v>
      </c>
      <c r="BI20" s="257" t="s">
        <v>407</v>
      </c>
      <c r="BJ20" s="257" t="s">
        <v>407</v>
      </c>
      <c r="BK20" s="257" t="s">
        <v>407</v>
      </c>
      <c r="BL20" s="257">
        <v>22.911098280285508</v>
      </c>
      <c r="BM20" s="257">
        <v>26.48139283378131</v>
      </c>
      <c r="BN20" s="257">
        <v>29.383466506712136</v>
      </c>
      <c r="BO20" s="257">
        <v>31.163302722754715</v>
      </c>
      <c r="BP20" s="257">
        <v>32.749765241641256</v>
      </c>
      <c r="BQ20" s="257">
        <v>32.527094616408242</v>
      </c>
      <c r="BR20" s="257">
        <v>32.568282245582729</v>
      </c>
      <c r="BS20" s="257">
        <v>34.249653141158532</v>
      </c>
      <c r="BT20" s="257">
        <v>35.700291544096494</v>
      </c>
      <c r="BU20" s="257">
        <v>40.580957771885934</v>
      </c>
      <c r="BV20" s="257">
        <v>45.883078248603624</v>
      </c>
      <c r="BW20" s="257">
        <v>49.173064638813507</v>
      </c>
    </row>
    <row r="21" spans="1:75" s="42" customFormat="1" x14ac:dyDescent="0.2">
      <c r="A21" s="266"/>
      <c r="B21" s="105" t="s">
        <v>18</v>
      </c>
      <c r="C21" s="40"/>
      <c r="D21" s="257" t="s">
        <v>407</v>
      </c>
      <c r="E21" s="257" t="s">
        <v>407</v>
      </c>
      <c r="F21" s="257" t="s">
        <v>407</v>
      </c>
      <c r="G21" s="257" t="s">
        <v>407</v>
      </c>
      <c r="H21" s="257" t="s">
        <v>407</v>
      </c>
      <c r="I21" s="257" t="s">
        <v>407</v>
      </c>
      <c r="J21" s="257" t="s">
        <v>407</v>
      </c>
      <c r="K21" s="257" t="s">
        <v>407</v>
      </c>
      <c r="L21" s="257" t="s">
        <v>407</v>
      </c>
      <c r="M21" s="257" t="s">
        <v>407</v>
      </c>
      <c r="N21" s="257" t="s">
        <v>407</v>
      </c>
      <c r="O21" s="257" t="s">
        <v>407</v>
      </c>
      <c r="P21" s="257" t="s">
        <v>407</v>
      </c>
      <c r="Q21" s="257" t="s">
        <v>407</v>
      </c>
      <c r="R21" s="257" t="s">
        <v>407</v>
      </c>
      <c r="S21" s="257" t="s">
        <v>407</v>
      </c>
      <c r="T21" s="257" t="s">
        <v>407</v>
      </c>
      <c r="U21" s="257" t="s">
        <v>407</v>
      </c>
      <c r="V21" s="257" t="s">
        <v>407</v>
      </c>
      <c r="W21" s="257" t="s">
        <v>407</v>
      </c>
      <c r="X21" s="257" t="s">
        <v>407</v>
      </c>
      <c r="Y21" s="257" t="s">
        <v>407</v>
      </c>
      <c r="Z21" s="257" t="s">
        <v>407</v>
      </c>
      <c r="AA21" s="257" t="s">
        <v>407</v>
      </c>
      <c r="AB21" s="257" t="s">
        <v>407</v>
      </c>
      <c r="AC21" s="257" t="s">
        <v>407</v>
      </c>
      <c r="AD21" s="257" t="s">
        <v>407</v>
      </c>
      <c r="AE21" s="257" t="s">
        <v>407</v>
      </c>
      <c r="AF21" s="257" t="s">
        <v>407</v>
      </c>
      <c r="AG21" s="257" t="s">
        <v>407</v>
      </c>
      <c r="AH21" s="257" t="s">
        <v>407</v>
      </c>
      <c r="AI21" s="257" t="s">
        <v>407</v>
      </c>
      <c r="AJ21" s="257" t="s">
        <v>407</v>
      </c>
      <c r="AK21" s="257" t="s">
        <v>407</v>
      </c>
      <c r="AL21" s="257" t="s">
        <v>407</v>
      </c>
      <c r="AM21" s="257" t="s">
        <v>407</v>
      </c>
      <c r="AN21" s="257" t="s">
        <v>407</v>
      </c>
      <c r="AO21" s="257" t="s">
        <v>407</v>
      </c>
      <c r="AP21" s="257" t="s">
        <v>407</v>
      </c>
      <c r="AQ21" s="257" t="s">
        <v>407</v>
      </c>
      <c r="AR21" s="257" t="s">
        <v>407</v>
      </c>
      <c r="AS21" s="257" t="s">
        <v>407</v>
      </c>
      <c r="AT21" s="257" t="s">
        <v>407</v>
      </c>
      <c r="AU21" s="257" t="s">
        <v>407</v>
      </c>
      <c r="AV21" s="257" t="s">
        <v>407</v>
      </c>
      <c r="AW21" s="257" t="s">
        <v>407</v>
      </c>
      <c r="AX21" s="257" t="s">
        <v>407</v>
      </c>
      <c r="AY21" s="257" t="s">
        <v>407</v>
      </c>
      <c r="AZ21" s="257" t="s">
        <v>407</v>
      </c>
      <c r="BA21" s="257" t="s">
        <v>407</v>
      </c>
      <c r="BB21" s="257" t="s">
        <v>407</v>
      </c>
      <c r="BC21" s="257" t="s">
        <v>407</v>
      </c>
      <c r="BD21" s="257" t="s">
        <v>407</v>
      </c>
      <c r="BE21" s="257" t="s">
        <v>407</v>
      </c>
      <c r="BF21" s="257" t="s">
        <v>407</v>
      </c>
      <c r="BG21" s="257" t="s">
        <v>407</v>
      </c>
      <c r="BH21" s="257" t="s">
        <v>407</v>
      </c>
      <c r="BI21" s="257" t="s">
        <v>407</v>
      </c>
      <c r="BJ21" s="257" t="s">
        <v>407</v>
      </c>
      <c r="BK21" s="257" t="s">
        <v>407</v>
      </c>
      <c r="BL21" s="257">
        <v>729.57844381337998</v>
      </c>
      <c r="BM21" s="257">
        <v>811.77139366659742</v>
      </c>
      <c r="BN21" s="257">
        <v>789.08018610923807</v>
      </c>
      <c r="BO21" s="257">
        <v>845.76504266207826</v>
      </c>
      <c r="BP21" s="257">
        <v>954.42902190402253</v>
      </c>
      <c r="BQ21" s="257">
        <v>1049.6932500153393</v>
      </c>
      <c r="BR21" s="257">
        <v>1166.3162094157603</v>
      </c>
      <c r="BS21" s="257">
        <v>1218.0450642452677</v>
      </c>
      <c r="BT21" s="257">
        <v>1231.6204052328944</v>
      </c>
      <c r="BU21" s="257">
        <v>1266.0947620754666</v>
      </c>
      <c r="BV21" s="257">
        <v>1299.4051924077085</v>
      </c>
      <c r="BW21" s="257">
        <v>1324.9418776321281</v>
      </c>
    </row>
    <row r="22" spans="1:75" s="42" customFormat="1" x14ac:dyDescent="0.2">
      <c r="A22" s="266"/>
      <c r="B22" s="105" t="s">
        <v>424</v>
      </c>
      <c r="C22" s="40"/>
      <c r="D22" s="257" t="s">
        <v>407</v>
      </c>
      <c r="E22" s="257" t="s">
        <v>407</v>
      </c>
      <c r="F22" s="257" t="s">
        <v>407</v>
      </c>
      <c r="G22" s="257" t="s">
        <v>407</v>
      </c>
      <c r="H22" s="257" t="s">
        <v>407</v>
      </c>
      <c r="I22" s="257" t="s">
        <v>407</v>
      </c>
      <c r="J22" s="257" t="s">
        <v>407</v>
      </c>
      <c r="K22" s="257" t="s">
        <v>407</v>
      </c>
      <c r="L22" s="257" t="s">
        <v>407</v>
      </c>
      <c r="M22" s="257" t="s">
        <v>407</v>
      </c>
      <c r="N22" s="257" t="s">
        <v>407</v>
      </c>
      <c r="O22" s="257" t="s">
        <v>407</v>
      </c>
      <c r="P22" s="257" t="s">
        <v>407</v>
      </c>
      <c r="Q22" s="257" t="s">
        <v>407</v>
      </c>
      <c r="R22" s="257" t="s">
        <v>407</v>
      </c>
      <c r="S22" s="257" t="s">
        <v>407</v>
      </c>
      <c r="T22" s="257" t="s">
        <v>407</v>
      </c>
      <c r="U22" s="257" t="s">
        <v>407</v>
      </c>
      <c r="V22" s="257" t="s">
        <v>407</v>
      </c>
      <c r="W22" s="257" t="s">
        <v>407</v>
      </c>
      <c r="X22" s="257" t="s">
        <v>407</v>
      </c>
      <c r="Y22" s="257" t="s">
        <v>407</v>
      </c>
      <c r="Z22" s="257" t="s">
        <v>407</v>
      </c>
      <c r="AA22" s="257" t="s">
        <v>407</v>
      </c>
      <c r="AB22" s="257" t="s">
        <v>407</v>
      </c>
      <c r="AC22" s="257" t="s">
        <v>407</v>
      </c>
      <c r="AD22" s="257" t="s">
        <v>407</v>
      </c>
      <c r="AE22" s="257" t="s">
        <v>407</v>
      </c>
      <c r="AF22" s="257" t="s">
        <v>407</v>
      </c>
      <c r="AG22" s="257" t="s">
        <v>407</v>
      </c>
      <c r="AH22" s="257" t="s">
        <v>407</v>
      </c>
      <c r="AI22" s="257" t="s">
        <v>407</v>
      </c>
      <c r="AJ22" s="257" t="s">
        <v>407</v>
      </c>
      <c r="AK22" s="257" t="s">
        <v>407</v>
      </c>
      <c r="AL22" s="257" t="s">
        <v>407</v>
      </c>
      <c r="AM22" s="257" t="s">
        <v>407</v>
      </c>
      <c r="AN22" s="257" t="s">
        <v>407</v>
      </c>
      <c r="AO22" s="257" t="s">
        <v>407</v>
      </c>
      <c r="AP22" s="257" t="s">
        <v>407</v>
      </c>
      <c r="AQ22" s="257" t="s">
        <v>407</v>
      </c>
      <c r="AR22" s="257" t="s">
        <v>407</v>
      </c>
      <c r="AS22" s="257" t="s">
        <v>407</v>
      </c>
      <c r="AT22" s="257" t="s">
        <v>407</v>
      </c>
      <c r="AU22" s="257" t="s">
        <v>407</v>
      </c>
      <c r="AV22" s="257" t="s">
        <v>407</v>
      </c>
      <c r="AW22" s="257" t="s">
        <v>407</v>
      </c>
      <c r="AX22" s="257" t="s">
        <v>407</v>
      </c>
      <c r="AY22" s="257" t="s">
        <v>407</v>
      </c>
      <c r="AZ22" s="257" t="s">
        <v>407</v>
      </c>
      <c r="BA22" s="257" t="s">
        <v>407</v>
      </c>
      <c r="BB22" s="257" t="s">
        <v>407</v>
      </c>
      <c r="BC22" s="257" t="s">
        <v>407</v>
      </c>
      <c r="BD22" s="257" t="s">
        <v>407</v>
      </c>
      <c r="BE22" s="257" t="s">
        <v>407</v>
      </c>
      <c r="BF22" s="257" t="s">
        <v>407</v>
      </c>
      <c r="BG22" s="257" t="s">
        <v>407</v>
      </c>
      <c r="BH22" s="257" t="s">
        <v>407</v>
      </c>
      <c r="BI22" s="257" t="s">
        <v>407</v>
      </c>
      <c r="BJ22" s="257" t="s">
        <v>407</v>
      </c>
      <c r="BK22" s="257" t="s">
        <v>407</v>
      </c>
      <c r="BL22" s="257">
        <v>1732.6349857079667</v>
      </c>
      <c r="BM22" s="257">
        <v>2425.5878015465441</v>
      </c>
      <c r="BN22" s="257">
        <v>3188.439054253764</v>
      </c>
      <c r="BO22" s="257">
        <v>3820.5403163022961</v>
      </c>
      <c r="BP22" s="257">
        <v>4314.3664705936981</v>
      </c>
      <c r="BQ22" s="257">
        <v>4866.5809414418054</v>
      </c>
      <c r="BR22" s="257">
        <v>5328.5776093902568</v>
      </c>
      <c r="BS22" s="257">
        <v>5599.4944768050627</v>
      </c>
      <c r="BT22" s="257">
        <v>5870.2600619854657</v>
      </c>
      <c r="BU22" s="257">
        <v>6042.8547123471071</v>
      </c>
      <c r="BV22" s="257">
        <v>6177.9433409354369</v>
      </c>
      <c r="BW22" s="257">
        <v>6155.3425273678204</v>
      </c>
    </row>
    <row r="23" spans="1:75" s="42" customFormat="1" ht="26.1" customHeight="1" x14ac:dyDescent="0.2">
      <c r="A23" s="266"/>
      <c r="B23" s="48" t="s">
        <v>425</v>
      </c>
      <c r="C23" s="40"/>
      <c r="D23" s="257">
        <v>0</v>
      </c>
      <c r="E23" s="257">
        <v>0</v>
      </c>
      <c r="F23" s="257">
        <v>0</v>
      </c>
      <c r="G23" s="257">
        <v>0</v>
      </c>
      <c r="H23" s="257">
        <v>0</v>
      </c>
      <c r="I23" s="257">
        <v>0</v>
      </c>
      <c r="J23" s="257">
        <v>0</v>
      </c>
      <c r="K23" s="257">
        <v>0</v>
      </c>
      <c r="L23" s="257">
        <v>0</v>
      </c>
      <c r="M23" s="257">
        <v>0</v>
      </c>
      <c r="N23" s="257">
        <v>0</v>
      </c>
      <c r="O23" s="257">
        <v>0</v>
      </c>
      <c r="P23" s="257">
        <v>0</v>
      </c>
      <c r="Q23" s="257">
        <v>0</v>
      </c>
      <c r="R23" s="257">
        <v>0</v>
      </c>
      <c r="S23" s="257">
        <v>0</v>
      </c>
      <c r="T23" s="257">
        <v>0</v>
      </c>
      <c r="U23" s="257">
        <v>0</v>
      </c>
      <c r="V23" s="257">
        <v>0</v>
      </c>
      <c r="W23" s="257">
        <v>0</v>
      </c>
      <c r="X23" s="257">
        <v>0</v>
      </c>
      <c r="Y23" s="257">
        <v>0</v>
      </c>
      <c r="Z23" s="257">
        <v>0</v>
      </c>
      <c r="AA23" s="257">
        <v>0</v>
      </c>
      <c r="AB23" s="257">
        <v>0</v>
      </c>
      <c r="AC23" s="257">
        <v>0</v>
      </c>
      <c r="AD23" s="257">
        <v>0</v>
      </c>
      <c r="AE23" s="257">
        <v>0</v>
      </c>
      <c r="AF23" s="257">
        <v>0</v>
      </c>
      <c r="AG23" s="257">
        <v>0</v>
      </c>
      <c r="AH23" s="257">
        <v>320.9395900106818</v>
      </c>
      <c r="AI23" s="257">
        <v>352.75813604081998</v>
      </c>
      <c r="AJ23" s="257">
        <v>455.35323341022615</v>
      </c>
      <c r="AK23" s="257">
        <v>736.40552867942881</v>
      </c>
      <c r="AL23" s="257">
        <v>946.35929177961918</v>
      </c>
      <c r="AM23" s="257">
        <v>1119.0866247744702</v>
      </c>
      <c r="AN23" s="257">
        <v>1260.4022225303984</v>
      </c>
      <c r="AO23" s="257">
        <v>1413.4558865030046</v>
      </c>
      <c r="AP23" s="257">
        <v>1518.3915054319073</v>
      </c>
      <c r="AQ23" s="257">
        <v>1572.8116400781266</v>
      </c>
      <c r="AR23" s="257">
        <v>1819.8820000000001</v>
      </c>
      <c r="AS23" s="257">
        <v>2044.9829999999999</v>
      </c>
      <c r="AT23" s="257">
        <v>2323.52</v>
      </c>
      <c r="AU23" s="257">
        <v>2573.1280000000002</v>
      </c>
      <c r="AV23" s="257">
        <v>2807.8249999999998</v>
      </c>
      <c r="AW23" s="257">
        <v>3189.0050000000001</v>
      </c>
      <c r="AX23" s="257">
        <v>3402.2148963971672</v>
      </c>
      <c r="AY23" s="257">
        <v>3614.8473488867526</v>
      </c>
      <c r="AZ23" s="257">
        <v>3751.9206727282358</v>
      </c>
      <c r="BA23" s="257">
        <v>3788.0146137757624</v>
      </c>
      <c r="BB23" s="257">
        <v>3851.7417929521921</v>
      </c>
      <c r="BC23" s="257">
        <v>3997.2728888889624</v>
      </c>
      <c r="BD23" s="257">
        <v>4207.3417317175063</v>
      </c>
      <c r="BE23" s="257">
        <v>4458.6120397296809</v>
      </c>
      <c r="BF23" s="257">
        <v>4782.8062827579006</v>
      </c>
      <c r="BG23" s="257">
        <v>4439.9426964228405</v>
      </c>
      <c r="BH23" s="257">
        <v>4548.4601171225586</v>
      </c>
      <c r="BI23" s="257">
        <v>4563.9384927414358</v>
      </c>
      <c r="BJ23" s="257">
        <v>4861.4789099542368</v>
      </c>
      <c r="BK23" s="257">
        <v>4923.6027084858815</v>
      </c>
      <c r="BL23" s="257">
        <v>5503.9442212258709</v>
      </c>
      <c r="BM23" s="257">
        <v>5762.4397376097304</v>
      </c>
      <c r="BN23" s="257">
        <v>5948.9797621593234</v>
      </c>
      <c r="BO23" s="257">
        <v>6241.622946717006</v>
      </c>
      <c r="BP23" s="257">
        <v>6423.9874464193481</v>
      </c>
      <c r="BQ23" s="257">
        <v>6541.9094550566233</v>
      </c>
      <c r="BR23" s="257">
        <v>6578.7999586507394</v>
      </c>
      <c r="BS23" s="257">
        <v>6506.7489093860595</v>
      </c>
      <c r="BT23" s="257">
        <v>6343.2992590806007</v>
      </c>
      <c r="BU23" s="257">
        <v>6145.8073563227599</v>
      </c>
      <c r="BV23" s="257">
        <v>5945.9290609798791</v>
      </c>
      <c r="BW23" s="257">
        <v>5840.3586127252138</v>
      </c>
    </row>
    <row r="24" spans="1:75" s="42" customFormat="1" x14ac:dyDescent="0.2">
      <c r="A24" s="266"/>
      <c r="B24" s="48" t="s">
        <v>426</v>
      </c>
      <c r="C24" s="40"/>
      <c r="D24" s="257">
        <v>0</v>
      </c>
      <c r="E24" s="257">
        <v>0</v>
      </c>
      <c r="F24" s="257">
        <v>0</v>
      </c>
      <c r="G24" s="257">
        <v>0</v>
      </c>
      <c r="H24" s="257">
        <v>0</v>
      </c>
      <c r="I24" s="257">
        <v>0</v>
      </c>
      <c r="J24" s="257">
        <v>0</v>
      </c>
      <c r="K24" s="257">
        <v>0</v>
      </c>
      <c r="L24" s="257">
        <v>0</v>
      </c>
      <c r="M24" s="257">
        <v>0</v>
      </c>
      <c r="N24" s="257">
        <v>0</v>
      </c>
      <c r="O24" s="257">
        <v>0</v>
      </c>
      <c r="P24" s="257">
        <v>0</v>
      </c>
      <c r="Q24" s="257">
        <v>0</v>
      </c>
      <c r="R24" s="257">
        <v>0</v>
      </c>
      <c r="S24" s="257">
        <v>0</v>
      </c>
      <c r="T24" s="257">
        <v>0</v>
      </c>
      <c r="U24" s="257">
        <v>0</v>
      </c>
      <c r="V24" s="257">
        <v>0</v>
      </c>
      <c r="W24" s="257">
        <v>0</v>
      </c>
      <c r="X24" s="257">
        <v>0</v>
      </c>
      <c r="Y24" s="257">
        <v>0</v>
      </c>
      <c r="Z24" s="257">
        <v>0</v>
      </c>
      <c r="AA24" s="257">
        <v>0</v>
      </c>
      <c r="AB24" s="257">
        <v>0</v>
      </c>
      <c r="AC24" s="257">
        <v>0</v>
      </c>
      <c r="AD24" s="257">
        <v>0</v>
      </c>
      <c r="AE24" s="257">
        <v>0</v>
      </c>
      <c r="AF24" s="257">
        <v>0</v>
      </c>
      <c r="AG24" s="257">
        <v>0</v>
      </c>
      <c r="AH24" s="257">
        <v>400.06040998931815</v>
      </c>
      <c r="AI24" s="257">
        <v>440.24186395917997</v>
      </c>
      <c r="AJ24" s="257">
        <v>568.64676658977396</v>
      </c>
      <c r="AK24" s="257">
        <v>919.19447132057121</v>
      </c>
      <c r="AL24" s="257">
        <v>1181.6407082203809</v>
      </c>
      <c r="AM24" s="257">
        <v>1396.9133752255298</v>
      </c>
      <c r="AN24" s="257">
        <v>1572.5977774696016</v>
      </c>
      <c r="AO24" s="257">
        <v>1763.5441134969951</v>
      </c>
      <c r="AP24" s="257">
        <v>1896.6084945680932</v>
      </c>
      <c r="AQ24" s="257">
        <v>1963.1883599218736</v>
      </c>
      <c r="AR24" s="257">
        <v>1903.5669999999996</v>
      </c>
      <c r="AS24" s="257">
        <v>2187.5540000000001</v>
      </c>
      <c r="AT24" s="257">
        <v>2771.8209999999999</v>
      </c>
      <c r="AU24" s="257">
        <v>3785.5240000000008</v>
      </c>
      <c r="AV24" s="257">
        <v>5004.2709999999997</v>
      </c>
      <c r="AW24" s="257">
        <v>6027.8400000000011</v>
      </c>
      <c r="AX24" s="257">
        <v>6701.0210236028324</v>
      </c>
      <c r="AY24" s="257">
        <v>7259.8193451132465</v>
      </c>
      <c r="AZ24" s="257">
        <v>7627.8412922717607</v>
      </c>
      <c r="BA24" s="257">
        <v>7388.3815092242394</v>
      </c>
      <c r="BB24" s="257">
        <v>7213.0624270478074</v>
      </c>
      <c r="BC24" s="257">
        <v>7066.8309277856351</v>
      </c>
      <c r="BD24" s="257">
        <v>6955.0272430824934</v>
      </c>
      <c r="BE24" s="257">
        <v>7130.0830912703177</v>
      </c>
      <c r="BF24" s="257">
        <v>7853.4141332420995</v>
      </c>
      <c r="BG24" s="257">
        <v>7907.4304242871603</v>
      </c>
      <c r="BH24" s="257">
        <v>8609.1099443174389</v>
      </c>
      <c r="BI24" s="257">
        <v>9364.2666422585644</v>
      </c>
      <c r="BJ24" s="257">
        <v>9979.0686760457666</v>
      </c>
      <c r="BK24" s="257">
        <v>10808.197886514117</v>
      </c>
      <c r="BL24" s="257">
        <v>11599.496940774132</v>
      </c>
      <c r="BM24" s="257">
        <v>14226.791440390265</v>
      </c>
      <c r="BN24" s="257">
        <v>15478.01053884067</v>
      </c>
      <c r="BO24" s="257">
        <v>16578.667176283001</v>
      </c>
      <c r="BP24" s="257">
        <v>17467.696418580661</v>
      </c>
      <c r="BQ24" s="257">
        <v>17635.123288943378</v>
      </c>
      <c r="BR24" s="257">
        <v>17935.939623282924</v>
      </c>
      <c r="BS24" s="257">
        <v>18434.227213246086</v>
      </c>
      <c r="BT24" s="257">
        <v>18953.020856456245</v>
      </c>
      <c r="BU24" s="257">
        <v>19642.189351093588</v>
      </c>
      <c r="BV24" s="257">
        <v>20434.659976299437</v>
      </c>
      <c r="BW24" s="257">
        <v>20960.466917229478</v>
      </c>
    </row>
    <row r="25" spans="1:75" s="42" customFormat="1" ht="26.1" customHeight="1" x14ac:dyDescent="0.2">
      <c r="A25" s="59"/>
      <c r="B25" s="59" t="s">
        <v>427</v>
      </c>
      <c r="C25" s="40"/>
      <c r="D25" s="257" t="s">
        <v>123</v>
      </c>
      <c r="E25" s="257" t="s">
        <v>123</v>
      </c>
      <c r="F25" s="257" t="s">
        <v>123</v>
      </c>
      <c r="G25" s="257" t="s">
        <v>123</v>
      </c>
      <c r="H25" s="257" t="s">
        <v>123</v>
      </c>
      <c r="I25" s="257" t="s">
        <v>123</v>
      </c>
      <c r="J25" s="257" t="s">
        <v>123</v>
      </c>
      <c r="K25" s="257" t="s">
        <v>123</v>
      </c>
      <c r="L25" s="257" t="s">
        <v>123</v>
      </c>
      <c r="M25" s="257" t="s">
        <v>123</v>
      </c>
      <c r="N25" s="257" t="s">
        <v>123</v>
      </c>
      <c r="O25" s="257" t="s">
        <v>123</v>
      </c>
      <c r="P25" s="257" t="s">
        <v>123</v>
      </c>
      <c r="Q25" s="257" t="s">
        <v>123</v>
      </c>
      <c r="R25" s="257" t="s">
        <v>123</v>
      </c>
      <c r="S25" s="257" t="s">
        <v>123</v>
      </c>
      <c r="T25" s="257" t="s">
        <v>123</v>
      </c>
      <c r="U25" s="257" t="s">
        <v>123</v>
      </c>
      <c r="V25" s="257" t="s">
        <v>123</v>
      </c>
      <c r="W25" s="257" t="s">
        <v>123</v>
      </c>
      <c r="X25" s="257" t="s">
        <v>123</v>
      </c>
      <c r="Y25" s="257" t="s">
        <v>123</v>
      </c>
      <c r="Z25" s="257" t="s">
        <v>123</v>
      </c>
      <c r="AA25" s="257" t="s">
        <v>123</v>
      </c>
      <c r="AB25" s="257" t="s">
        <v>123</v>
      </c>
      <c r="AC25" s="257" t="s">
        <v>123</v>
      </c>
      <c r="AD25" s="257" t="s">
        <v>123</v>
      </c>
      <c r="AE25" s="257" t="s">
        <v>123</v>
      </c>
      <c r="AF25" s="257" t="s">
        <v>123</v>
      </c>
      <c r="AG25" s="257" t="s">
        <v>123</v>
      </c>
      <c r="AH25" s="257" t="s">
        <v>123</v>
      </c>
      <c r="AI25" s="257" t="s">
        <v>123</v>
      </c>
      <c r="AJ25" s="257" t="s">
        <v>123</v>
      </c>
      <c r="AK25" s="257" t="s">
        <v>123</v>
      </c>
      <c r="AL25" s="257" t="s">
        <v>123</v>
      </c>
      <c r="AM25" s="257" t="s">
        <v>123</v>
      </c>
      <c r="AN25" s="257" t="s">
        <v>123</v>
      </c>
      <c r="AO25" s="257" t="s">
        <v>123</v>
      </c>
      <c r="AP25" s="257" t="s">
        <v>123</v>
      </c>
      <c r="AQ25" s="257" t="s">
        <v>123</v>
      </c>
      <c r="AR25" s="257" t="s">
        <v>123</v>
      </c>
      <c r="AS25" s="257" t="s">
        <v>123</v>
      </c>
      <c r="AT25" s="257" t="s">
        <v>123</v>
      </c>
      <c r="AU25" s="257" t="s">
        <v>123</v>
      </c>
      <c r="AV25" s="257" t="s">
        <v>123</v>
      </c>
      <c r="AW25" s="257" t="s">
        <v>123</v>
      </c>
      <c r="AX25" s="257" t="s">
        <v>123</v>
      </c>
      <c r="AY25" s="257" t="s">
        <v>123</v>
      </c>
      <c r="AZ25" s="257" t="s">
        <v>123</v>
      </c>
      <c r="BA25" s="257" t="s">
        <v>123</v>
      </c>
      <c r="BB25" s="257" t="s">
        <v>123</v>
      </c>
      <c r="BC25" s="257" t="s">
        <v>123</v>
      </c>
      <c r="BD25" s="257" t="s">
        <v>123</v>
      </c>
      <c r="BE25" s="257" t="s">
        <v>123</v>
      </c>
      <c r="BF25" s="257" t="s">
        <v>123</v>
      </c>
      <c r="BG25" s="257" t="s">
        <v>123</v>
      </c>
      <c r="BH25" s="257" t="s">
        <v>123</v>
      </c>
      <c r="BI25" s="257" t="s">
        <v>123</v>
      </c>
      <c r="BJ25" s="257" t="s">
        <v>123</v>
      </c>
      <c r="BK25" s="257" t="s">
        <v>123</v>
      </c>
      <c r="BL25" s="257" t="s">
        <v>123</v>
      </c>
      <c r="BM25" s="257" t="s">
        <v>123</v>
      </c>
      <c r="BN25" s="257" t="s">
        <v>123</v>
      </c>
      <c r="BO25" s="257" t="s">
        <v>123</v>
      </c>
      <c r="BP25" s="257" t="s">
        <v>123</v>
      </c>
      <c r="BQ25" s="257" t="s">
        <v>123</v>
      </c>
      <c r="BR25" s="257" t="s">
        <v>123</v>
      </c>
      <c r="BS25" s="257" t="s">
        <v>123</v>
      </c>
      <c r="BT25" s="257" t="s">
        <v>123</v>
      </c>
      <c r="BU25" s="257" t="s">
        <v>123</v>
      </c>
      <c r="BV25" s="257" t="s">
        <v>123</v>
      </c>
      <c r="BW25" s="257" t="s">
        <v>123</v>
      </c>
    </row>
    <row r="26" spans="1:75" s="42" customFormat="1" x14ac:dyDescent="0.2">
      <c r="A26" s="40"/>
      <c r="B26" s="48" t="s">
        <v>461</v>
      </c>
      <c r="C26" s="40"/>
      <c r="D26" s="257">
        <v>0</v>
      </c>
      <c r="E26" s="257">
        <v>0</v>
      </c>
      <c r="F26" s="257">
        <v>0</v>
      </c>
      <c r="G26" s="257">
        <v>0</v>
      </c>
      <c r="H26" s="257">
        <v>0</v>
      </c>
      <c r="I26" s="257">
        <v>0</v>
      </c>
      <c r="J26" s="257">
        <v>0</v>
      </c>
      <c r="K26" s="257">
        <v>0</v>
      </c>
      <c r="L26" s="257">
        <v>0</v>
      </c>
      <c r="M26" s="257">
        <v>0</v>
      </c>
      <c r="N26" s="257">
        <v>0</v>
      </c>
      <c r="O26" s="257">
        <v>0</v>
      </c>
      <c r="P26" s="257">
        <v>0</v>
      </c>
      <c r="Q26" s="257">
        <v>0</v>
      </c>
      <c r="R26" s="257">
        <v>0</v>
      </c>
      <c r="S26" s="257">
        <v>0</v>
      </c>
      <c r="T26" s="257">
        <v>0</v>
      </c>
      <c r="U26" s="257">
        <v>0</v>
      </c>
      <c r="V26" s="257">
        <v>0</v>
      </c>
      <c r="W26" s="257">
        <v>0</v>
      </c>
      <c r="X26" s="257">
        <v>0</v>
      </c>
      <c r="Y26" s="257">
        <v>0</v>
      </c>
      <c r="Z26" s="257">
        <v>0</v>
      </c>
      <c r="AA26" s="257">
        <v>0</v>
      </c>
      <c r="AB26" s="257">
        <v>0</v>
      </c>
      <c r="AC26" s="257">
        <v>0</v>
      </c>
      <c r="AD26" s="257">
        <v>0</v>
      </c>
      <c r="AE26" s="257">
        <v>0</v>
      </c>
      <c r="AF26" s="257">
        <v>0</v>
      </c>
      <c r="AG26" s="257">
        <v>0</v>
      </c>
      <c r="AH26" s="257">
        <v>320.9395900106818</v>
      </c>
      <c r="AI26" s="257">
        <v>352.75813604081998</v>
      </c>
      <c r="AJ26" s="257">
        <v>455.35323341022615</v>
      </c>
      <c r="AK26" s="257">
        <v>736.40552867942881</v>
      </c>
      <c r="AL26" s="257">
        <v>946.35929177961918</v>
      </c>
      <c r="AM26" s="257">
        <v>1119.0866247744702</v>
      </c>
      <c r="AN26" s="257">
        <v>1260.4022225303984</v>
      </c>
      <c r="AO26" s="257">
        <v>1413.4558865030046</v>
      </c>
      <c r="AP26" s="257">
        <v>1518.3915054319073</v>
      </c>
      <c r="AQ26" s="257">
        <v>1572.8116400781266</v>
      </c>
      <c r="AR26" s="257">
        <v>1819.8820000000001</v>
      </c>
      <c r="AS26" s="257">
        <v>2044.9829999999999</v>
      </c>
      <c r="AT26" s="257">
        <v>2323.52</v>
      </c>
      <c r="AU26" s="257">
        <v>2573.1280000000002</v>
      </c>
      <c r="AV26" s="257">
        <v>2807.8249999999998</v>
      </c>
      <c r="AW26" s="257">
        <v>3189.0050000000001</v>
      </c>
      <c r="AX26" s="257">
        <v>3402.2148963971672</v>
      </c>
      <c r="AY26" s="257">
        <v>3614.8473488867526</v>
      </c>
      <c r="AZ26" s="257">
        <v>3751.9206727282358</v>
      </c>
      <c r="BA26" s="257">
        <v>3788.0146137757624</v>
      </c>
      <c r="BB26" s="257">
        <v>3851.7417929521921</v>
      </c>
      <c r="BC26" s="257">
        <v>3997.2728888889624</v>
      </c>
      <c r="BD26" s="257">
        <v>4207.3417317175063</v>
      </c>
      <c r="BE26" s="257">
        <v>4458.6120397296809</v>
      </c>
      <c r="BF26" s="257">
        <v>4782.8062827579006</v>
      </c>
      <c r="BG26" s="257">
        <v>4439.9426964228405</v>
      </c>
      <c r="BH26" s="257">
        <v>4548.4601171225586</v>
      </c>
      <c r="BI26" s="257">
        <v>4563.9384927414358</v>
      </c>
      <c r="BJ26" s="257">
        <v>4861.4789099542368</v>
      </c>
      <c r="BK26" s="257">
        <v>4923.6027084858815</v>
      </c>
      <c r="BL26" s="257">
        <v>5503.9442212258709</v>
      </c>
      <c r="BM26" s="257">
        <v>5762.4397376097304</v>
      </c>
      <c r="BN26" s="257">
        <v>5948.9797621593234</v>
      </c>
      <c r="BO26" s="257">
        <v>6241.622946717006</v>
      </c>
      <c r="BP26" s="257">
        <v>6423.9874464193481</v>
      </c>
      <c r="BQ26" s="257">
        <v>6541.9094550566233</v>
      </c>
      <c r="BR26" s="257">
        <v>0</v>
      </c>
      <c r="BS26" s="257">
        <v>0</v>
      </c>
      <c r="BT26" s="257">
        <v>0</v>
      </c>
      <c r="BU26" s="257">
        <v>0</v>
      </c>
      <c r="BV26" s="257">
        <v>0</v>
      </c>
      <c r="BW26" s="257">
        <v>0</v>
      </c>
    </row>
    <row r="27" spans="1:75" s="42" customFormat="1" x14ac:dyDescent="0.2">
      <c r="A27" s="40"/>
      <c r="B27" s="48" t="s">
        <v>429</v>
      </c>
      <c r="C27" s="40"/>
      <c r="D27" s="257">
        <v>0</v>
      </c>
      <c r="E27" s="257">
        <v>0</v>
      </c>
      <c r="F27" s="257">
        <v>0</v>
      </c>
      <c r="G27" s="257">
        <v>0</v>
      </c>
      <c r="H27" s="257">
        <v>0</v>
      </c>
      <c r="I27" s="257">
        <v>0</v>
      </c>
      <c r="J27" s="257">
        <v>0</v>
      </c>
      <c r="K27" s="257">
        <v>0</v>
      </c>
      <c r="L27" s="257">
        <v>0</v>
      </c>
      <c r="M27" s="257">
        <v>0</v>
      </c>
      <c r="N27" s="257">
        <v>0</v>
      </c>
      <c r="O27" s="257">
        <v>0</v>
      </c>
      <c r="P27" s="257">
        <v>0</v>
      </c>
      <c r="Q27" s="257">
        <v>0</v>
      </c>
      <c r="R27" s="257">
        <v>0</v>
      </c>
      <c r="S27" s="257">
        <v>0</v>
      </c>
      <c r="T27" s="257">
        <v>0</v>
      </c>
      <c r="U27" s="257">
        <v>0</v>
      </c>
      <c r="V27" s="257">
        <v>0</v>
      </c>
      <c r="W27" s="257">
        <v>0</v>
      </c>
      <c r="X27" s="257">
        <v>0</v>
      </c>
      <c r="Y27" s="257">
        <v>0</v>
      </c>
      <c r="Z27" s="257">
        <v>0</v>
      </c>
      <c r="AA27" s="257">
        <v>0</v>
      </c>
      <c r="AB27" s="257">
        <v>0</v>
      </c>
      <c r="AC27" s="257">
        <v>0</v>
      </c>
      <c r="AD27" s="257">
        <v>0</v>
      </c>
      <c r="AE27" s="257">
        <v>0</v>
      </c>
      <c r="AF27" s="257">
        <v>0</v>
      </c>
      <c r="AG27" s="257">
        <v>0</v>
      </c>
      <c r="AH27" s="257">
        <v>51.497172727332845</v>
      </c>
      <c r="AI27" s="257">
        <v>56.414147956273574</v>
      </c>
      <c r="AJ27" s="257">
        <v>72.615417878922116</v>
      </c>
      <c r="AK27" s="257">
        <v>117.78692276529311</v>
      </c>
      <c r="AL27" s="257">
        <v>151.22362386540289</v>
      </c>
      <c r="AM27" s="257">
        <v>178.70507247687672</v>
      </c>
      <c r="AN27" s="257">
        <v>201.80019075346371</v>
      </c>
      <c r="AO27" s="257">
        <v>225.35883833034222</v>
      </c>
      <c r="AP27" s="257">
        <v>242.96586799409306</v>
      </c>
      <c r="AQ27" s="257">
        <v>251.3770479196252</v>
      </c>
      <c r="AR27" s="257">
        <v>219.61099999999999</v>
      </c>
      <c r="AS27" s="257">
        <v>302.30599999999998</v>
      </c>
      <c r="AT27" s="257">
        <v>415.50300000000004</v>
      </c>
      <c r="AU27" s="257">
        <v>549.82100000000003</v>
      </c>
      <c r="AV27" s="257">
        <v>722.96500000000003</v>
      </c>
      <c r="AW27" s="257">
        <v>963.53300000000002</v>
      </c>
      <c r="AX27" s="257">
        <v>1237.7020586775143</v>
      </c>
      <c r="AY27" s="257">
        <v>1440.7675679371928</v>
      </c>
      <c r="AZ27" s="257">
        <v>1632.1173192887268</v>
      </c>
      <c r="BA27" s="257">
        <v>1783.2014949487759</v>
      </c>
      <c r="BB27" s="257">
        <v>1966.2753495570933</v>
      </c>
      <c r="BC27" s="257">
        <v>2143.4684371455282</v>
      </c>
      <c r="BD27" s="257">
        <v>2303.1767229957381</v>
      </c>
      <c r="BE27" s="257">
        <v>2531.7035246192022</v>
      </c>
      <c r="BF27" s="257">
        <v>2999.4614887041653</v>
      </c>
      <c r="BG27" s="257">
        <v>2966.6712049912694</v>
      </c>
      <c r="BH27" s="257">
        <v>3201.5130041258617</v>
      </c>
      <c r="BI27" s="257">
        <v>3472.5465205192463</v>
      </c>
      <c r="BJ27" s="257">
        <v>3760.9241738617989</v>
      </c>
      <c r="BK27" s="257">
        <v>3996.4280011900032</v>
      </c>
      <c r="BL27" s="257">
        <v>4244.6051546596109</v>
      </c>
      <c r="BM27" s="257">
        <v>4816.6368835239837</v>
      </c>
      <c r="BN27" s="257">
        <v>5116.2278732207014</v>
      </c>
      <c r="BO27" s="257">
        <v>5469.0315633652781</v>
      </c>
      <c r="BP27" s="257">
        <v>5735.9735995618475</v>
      </c>
      <c r="BQ27" s="257">
        <v>5907.58412392023</v>
      </c>
      <c r="BR27" s="257">
        <v>0</v>
      </c>
      <c r="BS27" s="257">
        <v>0</v>
      </c>
      <c r="BT27" s="257">
        <v>0</v>
      </c>
      <c r="BU27" s="257">
        <v>0</v>
      </c>
      <c r="BV27" s="257">
        <v>0</v>
      </c>
      <c r="BW27" s="257">
        <v>0</v>
      </c>
    </row>
    <row r="28" spans="1:75" s="42" customFormat="1" x14ac:dyDescent="0.2">
      <c r="A28" s="40"/>
      <c r="B28" s="48" t="s">
        <v>430</v>
      </c>
      <c r="C28" s="40"/>
      <c r="D28" s="257">
        <v>0</v>
      </c>
      <c r="E28" s="257">
        <v>0</v>
      </c>
      <c r="F28" s="257">
        <v>0</v>
      </c>
      <c r="G28" s="257">
        <v>0</v>
      </c>
      <c r="H28" s="257">
        <v>0</v>
      </c>
      <c r="I28" s="257">
        <v>0</v>
      </c>
      <c r="J28" s="257">
        <v>0</v>
      </c>
      <c r="K28" s="257">
        <v>0</v>
      </c>
      <c r="L28" s="257">
        <v>0</v>
      </c>
      <c r="M28" s="257">
        <v>0</v>
      </c>
      <c r="N28" s="257">
        <v>0</v>
      </c>
      <c r="O28" s="257">
        <v>0</v>
      </c>
      <c r="P28" s="257">
        <v>0</v>
      </c>
      <c r="Q28" s="257">
        <v>0</v>
      </c>
      <c r="R28" s="257">
        <v>0</v>
      </c>
      <c r="S28" s="257">
        <v>0</v>
      </c>
      <c r="T28" s="257">
        <v>0</v>
      </c>
      <c r="U28" s="257">
        <v>0</v>
      </c>
      <c r="V28" s="257">
        <v>0</v>
      </c>
      <c r="W28" s="257">
        <v>0</v>
      </c>
      <c r="X28" s="257">
        <v>0</v>
      </c>
      <c r="Y28" s="257">
        <v>0</v>
      </c>
      <c r="Z28" s="257">
        <v>0</v>
      </c>
      <c r="AA28" s="257">
        <v>0</v>
      </c>
      <c r="AB28" s="257">
        <v>0</v>
      </c>
      <c r="AC28" s="257">
        <v>0</v>
      </c>
      <c r="AD28" s="257">
        <v>0</v>
      </c>
      <c r="AE28" s="257">
        <v>0</v>
      </c>
      <c r="AF28" s="257">
        <v>0</v>
      </c>
      <c r="AG28" s="257">
        <v>0</v>
      </c>
      <c r="AH28" s="257">
        <v>168.08730332909167</v>
      </c>
      <c r="AI28" s="257">
        <v>184.99751749637238</v>
      </c>
      <c r="AJ28" s="257">
        <v>239.23474572028033</v>
      </c>
      <c r="AK28" s="257">
        <v>386.48978982576017</v>
      </c>
      <c r="AL28" s="257">
        <v>497.02647197775968</v>
      </c>
      <c r="AM28" s="257">
        <v>587.578235170884</v>
      </c>
      <c r="AN28" s="257">
        <v>661.2712513369687</v>
      </c>
      <c r="AO28" s="257">
        <v>741.87435234499264</v>
      </c>
      <c r="AP28" s="257">
        <v>797.59674087542669</v>
      </c>
      <c r="AQ28" s="257">
        <v>825.30668435995631</v>
      </c>
      <c r="AR28" s="257">
        <v>605.18799999999999</v>
      </c>
      <c r="AS28" s="257">
        <v>725.47699999999998</v>
      </c>
      <c r="AT28" s="257">
        <v>943.97500000000002</v>
      </c>
      <c r="AU28" s="257">
        <v>1292.8490000000002</v>
      </c>
      <c r="AV28" s="257">
        <v>1634.97</v>
      </c>
      <c r="AW28" s="257">
        <v>1949.7149999999999</v>
      </c>
      <c r="AX28" s="257">
        <v>2178.8338293619486</v>
      </c>
      <c r="AY28" s="257">
        <v>2410.3410278276319</v>
      </c>
      <c r="AZ28" s="257">
        <v>2602.0677779938896</v>
      </c>
      <c r="BA28" s="257">
        <v>2613.3758641330728</v>
      </c>
      <c r="BB28" s="257">
        <v>2654.0090183747411</v>
      </c>
      <c r="BC28" s="257">
        <v>2717.25314288246</v>
      </c>
      <c r="BD28" s="257">
        <v>2631.7231073019957</v>
      </c>
      <c r="BE28" s="257">
        <v>2676.4827117072482</v>
      </c>
      <c r="BF28" s="257">
        <v>2863.2198953002007</v>
      </c>
      <c r="BG28" s="257">
        <v>3002.8396047330152</v>
      </c>
      <c r="BH28" s="257">
        <v>3231.1334929200289</v>
      </c>
      <c r="BI28" s="257">
        <v>3522.8486328112713</v>
      </c>
      <c r="BJ28" s="257">
        <v>3676.4928151004046</v>
      </c>
      <c r="BK28" s="257">
        <v>3930.1189148811586</v>
      </c>
      <c r="BL28" s="257">
        <v>4122.4846621636352</v>
      </c>
      <c r="BM28" s="257">
        <v>4731.9697243651808</v>
      </c>
      <c r="BN28" s="257">
        <v>5152.3156460949622</v>
      </c>
      <c r="BO28" s="257">
        <v>5488.63957396979</v>
      </c>
      <c r="BP28" s="257">
        <v>5686.4158299723222</v>
      </c>
      <c r="BQ28" s="257">
        <v>5696.703701608878</v>
      </c>
      <c r="BR28" s="257">
        <v>0</v>
      </c>
      <c r="BS28" s="257">
        <v>0</v>
      </c>
      <c r="BT28" s="257">
        <v>0</v>
      </c>
      <c r="BU28" s="257">
        <v>0</v>
      </c>
      <c r="BV28" s="257">
        <v>0</v>
      </c>
      <c r="BW28" s="257">
        <v>0</v>
      </c>
    </row>
    <row r="29" spans="1:75" s="42" customFormat="1" x14ac:dyDescent="0.2">
      <c r="A29" s="40"/>
      <c r="B29" s="48" t="s">
        <v>264</v>
      </c>
      <c r="C29" s="40"/>
      <c r="D29" s="257">
        <v>0</v>
      </c>
      <c r="E29" s="257">
        <v>0</v>
      </c>
      <c r="F29" s="257">
        <v>0</v>
      </c>
      <c r="G29" s="257">
        <v>0</v>
      </c>
      <c r="H29" s="257">
        <v>0</v>
      </c>
      <c r="I29" s="257">
        <v>0</v>
      </c>
      <c r="J29" s="257">
        <v>0</v>
      </c>
      <c r="K29" s="257">
        <v>0</v>
      </c>
      <c r="L29" s="257">
        <v>0</v>
      </c>
      <c r="M29" s="257">
        <v>0</v>
      </c>
      <c r="N29" s="257">
        <v>0</v>
      </c>
      <c r="O29" s="257">
        <v>0</v>
      </c>
      <c r="P29" s="257">
        <v>0</v>
      </c>
      <c r="Q29" s="257">
        <v>0</v>
      </c>
      <c r="R29" s="257">
        <v>0</v>
      </c>
      <c r="S29" s="257">
        <v>0</v>
      </c>
      <c r="T29" s="257">
        <v>0</v>
      </c>
      <c r="U29" s="257">
        <v>0</v>
      </c>
      <c r="V29" s="257">
        <v>0</v>
      </c>
      <c r="W29" s="257">
        <v>0</v>
      </c>
      <c r="X29" s="257">
        <v>0</v>
      </c>
      <c r="Y29" s="257">
        <v>0</v>
      </c>
      <c r="Z29" s="257">
        <v>0</v>
      </c>
      <c r="AA29" s="257">
        <v>0</v>
      </c>
      <c r="AB29" s="257">
        <v>0</v>
      </c>
      <c r="AC29" s="257">
        <v>0</v>
      </c>
      <c r="AD29" s="257">
        <v>0</v>
      </c>
      <c r="AE29" s="257">
        <v>0</v>
      </c>
      <c r="AF29" s="257">
        <v>0</v>
      </c>
      <c r="AG29" s="257">
        <v>0</v>
      </c>
      <c r="AH29" s="257">
        <v>167.7572054033308</v>
      </c>
      <c r="AI29" s="257">
        <v>184.83191810654029</v>
      </c>
      <c r="AJ29" s="257">
        <v>238.69433276913807</v>
      </c>
      <c r="AK29" s="257">
        <v>385.67308278503288</v>
      </c>
      <c r="AL29" s="257">
        <v>495.78191354102592</v>
      </c>
      <c r="AM29" s="257">
        <v>586.16955262509271</v>
      </c>
      <c r="AN29" s="257">
        <v>659.48966179596255</v>
      </c>
      <c r="AO29" s="257">
        <v>740.17522248237037</v>
      </c>
      <c r="AP29" s="257">
        <v>795.69381732493002</v>
      </c>
      <c r="AQ29" s="257">
        <v>824.05582000417701</v>
      </c>
      <c r="AR29" s="257">
        <v>827.64699999999993</v>
      </c>
      <c r="AS29" s="257">
        <v>856.07600000000002</v>
      </c>
      <c r="AT29" s="257">
        <v>998.779</v>
      </c>
      <c r="AU29" s="257">
        <v>1447.0230000000001</v>
      </c>
      <c r="AV29" s="257">
        <v>2057.3580000000002</v>
      </c>
      <c r="AW29" s="257">
        <v>2331.1950000000002</v>
      </c>
      <c r="AX29" s="257">
        <v>2407.7275243945537</v>
      </c>
      <c r="AY29" s="257">
        <v>2329.3000610574099</v>
      </c>
      <c r="AZ29" s="257">
        <v>2177.215384967817</v>
      </c>
      <c r="BA29" s="257">
        <v>1713.8246039972835</v>
      </c>
      <c r="BB29" s="257">
        <v>1410.9078789879757</v>
      </c>
      <c r="BC29" s="257">
        <v>1214.0820612666143</v>
      </c>
      <c r="BD29" s="257">
        <v>1085.7342355085079</v>
      </c>
      <c r="BE29" s="257">
        <v>1001.1096309288404</v>
      </c>
      <c r="BF29" s="257">
        <v>1053.6159987005542</v>
      </c>
      <c r="BG29" s="257">
        <v>956.77120862113122</v>
      </c>
      <c r="BH29" s="257">
        <v>1087.8137888204469</v>
      </c>
      <c r="BI29" s="257">
        <v>1160.1935787766724</v>
      </c>
      <c r="BJ29" s="257">
        <v>1245.1512127626136</v>
      </c>
      <c r="BK29" s="257">
        <v>1315.7849954177275</v>
      </c>
      <c r="BL29" s="257">
        <v>1528.2356823684902</v>
      </c>
      <c r="BM29" s="257">
        <v>2474.492773813538</v>
      </c>
      <c r="BN29" s="257">
        <v>2492.3723448820447</v>
      </c>
      <c r="BO29" s="257">
        <v>2602.272972800276</v>
      </c>
      <c r="BP29" s="257">
        <v>2677.8148932978411</v>
      </c>
      <c r="BQ29" s="257">
        <v>2356.9930404699089</v>
      </c>
      <c r="BR29" s="257">
        <v>0</v>
      </c>
      <c r="BS29" s="257">
        <v>0</v>
      </c>
      <c r="BT29" s="257">
        <v>0</v>
      </c>
      <c r="BU29" s="257">
        <v>0</v>
      </c>
      <c r="BV29" s="257">
        <v>0</v>
      </c>
      <c r="BW29" s="257">
        <v>0</v>
      </c>
    </row>
    <row r="30" spans="1:75" s="42" customFormat="1" x14ac:dyDescent="0.2">
      <c r="A30" s="40"/>
      <c r="B30" s="48" t="s">
        <v>431</v>
      </c>
      <c r="C30" s="40"/>
      <c r="D30" s="257">
        <v>0</v>
      </c>
      <c r="E30" s="257">
        <v>0</v>
      </c>
      <c r="F30" s="257">
        <v>0</v>
      </c>
      <c r="G30" s="257">
        <v>0</v>
      </c>
      <c r="H30" s="257">
        <v>0</v>
      </c>
      <c r="I30" s="257">
        <v>0</v>
      </c>
      <c r="J30" s="257">
        <v>0</v>
      </c>
      <c r="K30" s="257">
        <v>0</v>
      </c>
      <c r="L30" s="257">
        <v>0</v>
      </c>
      <c r="M30" s="257">
        <v>0</v>
      </c>
      <c r="N30" s="257">
        <v>0</v>
      </c>
      <c r="O30" s="257">
        <v>0</v>
      </c>
      <c r="P30" s="257">
        <v>0</v>
      </c>
      <c r="Q30" s="257">
        <v>0</v>
      </c>
      <c r="R30" s="257">
        <v>0</v>
      </c>
      <c r="S30" s="257">
        <v>0</v>
      </c>
      <c r="T30" s="257">
        <v>0</v>
      </c>
      <c r="U30" s="257">
        <v>0</v>
      </c>
      <c r="V30" s="257">
        <v>0</v>
      </c>
      <c r="W30" s="257">
        <v>0</v>
      </c>
      <c r="X30" s="257">
        <v>0</v>
      </c>
      <c r="Y30" s="257">
        <v>0</v>
      </c>
      <c r="Z30" s="257">
        <v>0</v>
      </c>
      <c r="AA30" s="257">
        <v>0</v>
      </c>
      <c r="AB30" s="257">
        <v>0</v>
      </c>
      <c r="AC30" s="257">
        <v>0</v>
      </c>
      <c r="AD30" s="257">
        <v>0</v>
      </c>
      <c r="AE30" s="257">
        <v>0</v>
      </c>
      <c r="AF30" s="257">
        <v>0</v>
      </c>
      <c r="AG30" s="257">
        <v>0</v>
      </c>
      <c r="AH30" s="257">
        <v>12.718728529562867</v>
      </c>
      <c r="AI30" s="257">
        <v>13.998280399993689</v>
      </c>
      <c r="AJ30" s="257">
        <v>18.102270221433344</v>
      </c>
      <c r="AK30" s="257">
        <v>29.244675944485095</v>
      </c>
      <c r="AL30" s="257">
        <v>37.608698836192275</v>
      </c>
      <c r="AM30" s="257">
        <v>44.460514952676363</v>
      </c>
      <c r="AN30" s="257">
        <v>50.036673583206834</v>
      </c>
      <c r="AO30" s="257">
        <v>56.135700339289997</v>
      </c>
      <c r="AP30" s="257">
        <v>60.352068373643192</v>
      </c>
      <c r="AQ30" s="257">
        <v>62.448807638114886</v>
      </c>
      <c r="AR30" s="257">
        <v>251.12099999999964</v>
      </c>
      <c r="AS30" s="257">
        <v>303.69499999999999</v>
      </c>
      <c r="AT30" s="257">
        <v>413.56399999999968</v>
      </c>
      <c r="AU30" s="257">
        <v>495.83100000000047</v>
      </c>
      <c r="AV30" s="257">
        <v>588.97799999999972</v>
      </c>
      <c r="AW30" s="257">
        <v>783.39700000000119</v>
      </c>
      <c r="AX30" s="257">
        <v>876.75761116881586</v>
      </c>
      <c r="AY30" s="257">
        <v>1079.4106882910114</v>
      </c>
      <c r="AZ30" s="257">
        <v>1216.4408100213277</v>
      </c>
      <c r="BA30" s="257">
        <v>1277.9795461451065</v>
      </c>
      <c r="BB30" s="257">
        <v>1181.8701801279974</v>
      </c>
      <c r="BC30" s="257">
        <v>992.02728649103301</v>
      </c>
      <c r="BD30" s="257">
        <v>934.39317727625121</v>
      </c>
      <c r="BE30" s="257">
        <v>920.78722401502739</v>
      </c>
      <c r="BF30" s="257">
        <v>937.11675053717931</v>
      </c>
      <c r="BG30" s="257">
        <v>981.1484059417445</v>
      </c>
      <c r="BH30" s="257">
        <v>1088.6496584511015</v>
      </c>
      <c r="BI30" s="257">
        <v>1208.6779101513739</v>
      </c>
      <c r="BJ30" s="257">
        <v>1296.5004743209502</v>
      </c>
      <c r="BK30" s="257">
        <v>1565.8659750252277</v>
      </c>
      <c r="BL30" s="257">
        <v>1704.1714415823972</v>
      </c>
      <c r="BM30" s="257">
        <v>2203.6920586875649</v>
      </c>
      <c r="BN30" s="257">
        <v>2717.0946746429627</v>
      </c>
      <c r="BO30" s="257">
        <v>3018.723066147656</v>
      </c>
      <c r="BP30" s="257">
        <v>3367.492095748652</v>
      </c>
      <c r="BQ30" s="257">
        <v>3673.8424229443608</v>
      </c>
      <c r="BR30" s="257">
        <v>0</v>
      </c>
      <c r="BS30" s="257">
        <v>0</v>
      </c>
      <c r="BT30" s="257">
        <v>0</v>
      </c>
      <c r="BU30" s="257">
        <v>0</v>
      </c>
      <c r="BV30" s="257">
        <v>0</v>
      </c>
      <c r="BW30" s="257">
        <v>0</v>
      </c>
    </row>
    <row r="31" spans="1:75" s="42" customFormat="1" ht="26.1" customHeight="1" x14ac:dyDescent="0.2">
      <c r="A31" s="40"/>
      <c r="B31" s="48" t="s">
        <v>426</v>
      </c>
      <c r="C31" s="40"/>
      <c r="D31" s="257">
        <f t="shared" ref="D31:AI31" si="1">SUM(D27:D30)</f>
        <v>0</v>
      </c>
      <c r="E31" s="257">
        <f t="shared" si="1"/>
        <v>0</v>
      </c>
      <c r="F31" s="257">
        <f t="shared" si="1"/>
        <v>0</v>
      </c>
      <c r="G31" s="257">
        <f t="shared" si="1"/>
        <v>0</v>
      </c>
      <c r="H31" s="257">
        <f t="shared" si="1"/>
        <v>0</v>
      </c>
      <c r="I31" s="257">
        <f t="shared" si="1"/>
        <v>0</v>
      </c>
      <c r="J31" s="257">
        <f t="shared" si="1"/>
        <v>0</v>
      </c>
      <c r="K31" s="257">
        <f t="shared" si="1"/>
        <v>0</v>
      </c>
      <c r="L31" s="257">
        <f t="shared" si="1"/>
        <v>0</v>
      </c>
      <c r="M31" s="257">
        <f t="shared" si="1"/>
        <v>0</v>
      </c>
      <c r="N31" s="257">
        <f t="shared" si="1"/>
        <v>0</v>
      </c>
      <c r="O31" s="257">
        <f t="shared" si="1"/>
        <v>0</v>
      </c>
      <c r="P31" s="257">
        <f t="shared" si="1"/>
        <v>0</v>
      </c>
      <c r="Q31" s="257">
        <f t="shared" si="1"/>
        <v>0</v>
      </c>
      <c r="R31" s="257">
        <f t="shared" si="1"/>
        <v>0</v>
      </c>
      <c r="S31" s="257">
        <f t="shared" si="1"/>
        <v>0</v>
      </c>
      <c r="T31" s="257">
        <f t="shared" si="1"/>
        <v>0</v>
      </c>
      <c r="U31" s="257">
        <f t="shared" si="1"/>
        <v>0</v>
      </c>
      <c r="V31" s="257">
        <f t="shared" si="1"/>
        <v>0</v>
      </c>
      <c r="W31" s="257">
        <f t="shared" si="1"/>
        <v>0</v>
      </c>
      <c r="X31" s="257">
        <f t="shared" si="1"/>
        <v>0</v>
      </c>
      <c r="Y31" s="257">
        <f t="shared" si="1"/>
        <v>0</v>
      </c>
      <c r="Z31" s="257">
        <f t="shared" si="1"/>
        <v>0</v>
      </c>
      <c r="AA31" s="257">
        <f t="shared" si="1"/>
        <v>0</v>
      </c>
      <c r="AB31" s="257">
        <f t="shared" si="1"/>
        <v>0</v>
      </c>
      <c r="AC31" s="257">
        <f t="shared" si="1"/>
        <v>0</v>
      </c>
      <c r="AD31" s="257">
        <f t="shared" si="1"/>
        <v>0</v>
      </c>
      <c r="AE31" s="257">
        <f t="shared" si="1"/>
        <v>0</v>
      </c>
      <c r="AF31" s="257">
        <f t="shared" si="1"/>
        <v>0</v>
      </c>
      <c r="AG31" s="257">
        <f t="shared" si="1"/>
        <v>0</v>
      </c>
      <c r="AH31" s="257">
        <f t="shared" si="1"/>
        <v>400.06040998931815</v>
      </c>
      <c r="AI31" s="257">
        <f t="shared" si="1"/>
        <v>440.24186395917997</v>
      </c>
      <c r="AJ31" s="257">
        <f t="shared" ref="AJ31:BO31" si="2">SUM(AJ27:AJ30)</f>
        <v>568.64676658977396</v>
      </c>
      <c r="AK31" s="257">
        <f t="shared" si="2"/>
        <v>919.19447132057121</v>
      </c>
      <c r="AL31" s="257">
        <f t="shared" si="2"/>
        <v>1181.6407082203809</v>
      </c>
      <c r="AM31" s="257">
        <f t="shared" si="2"/>
        <v>1396.9133752255298</v>
      </c>
      <c r="AN31" s="257">
        <f t="shared" si="2"/>
        <v>1572.5977774696016</v>
      </c>
      <c r="AO31" s="257">
        <f t="shared" si="2"/>
        <v>1763.5441134969951</v>
      </c>
      <c r="AP31" s="257">
        <f t="shared" si="2"/>
        <v>1896.6084945680932</v>
      </c>
      <c r="AQ31" s="257">
        <f t="shared" si="2"/>
        <v>1963.1883599218736</v>
      </c>
      <c r="AR31" s="257">
        <f t="shared" si="2"/>
        <v>1903.5669999999996</v>
      </c>
      <c r="AS31" s="257">
        <f t="shared" si="2"/>
        <v>2187.5540000000001</v>
      </c>
      <c r="AT31" s="257">
        <f t="shared" si="2"/>
        <v>2771.8209999999999</v>
      </c>
      <c r="AU31" s="257">
        <f t="shared" si="2"/>
        <v>3785.5240000000008</v>
      </c>
      <c r="AV31" s="257">
        <f t="shared" si="2"/>
        <v>5004.2709999999997</v>
      </c>
      <c r="AW31" s="257">
        <f t="shared" si="2"/>
        <v>6027.8400000000011</v>
      </c>
      <c r="AX31" s="257">
        <f t="shared" si="2"/>
        <v>6701.0210236028324</v>
      </c>
      <c r="AY31" s="257">
        <f t="shared" si="2"/>
        <v>7259.8193451132465</v>
      </c>
      <c r="AZ31" s="257">
        <f t="shared" si="2"/>
        <v>7627.8412922717607</v>
      </c>
      <c r="BA31" s="257">
        <f t="shared" si="2"/>
        <v>7388.3815092242394</v>
      </c>
      <c r="BB31" s="257">
        <f t="shared" si="2"/>
        <v>7213.0624270478074</v>
      </c>
      <c r="BC31" s="257">
        <f t="shared" si="2"/>
        <v>7066.8309277856351</v>
      </c>
      <c r="BD31" s="257">
        <f t="shared" si="2"/>
        <v>6955.0272430824934</v>
      </c>
      <c r="BE31" s="257">
        <f t="shared" si="2"/>
        <v>7130.0830912703177</v>
      </c>
      <c r="BF31" s="257">
        <f t="shared" si="2"/>
        <v>7853.4141332420995</v>
      </c>
      <c r="BG31" s="257">
        <f t="shared" si="2"/>
        <v>7907.4304242871603</v>
      </c>
      <c r="BH31" s="257">
        <f t="shared" si="2"/>
        <v>8609.1099443174389</v>
      </c>
      <c r="BI31" s="257">
        <f t="shared" si="2"/>
        <v>9364.2666422585644</v>
      </c>
      <c r="BJ31" s="257">
        <f t="shared" si="2"/>
        <v>9979.0686760457666</v>
      </c>
      <c r="BK31" s="257">
        <f t="shared" si="2"/>
        <v>10808.197886514117</v>
      </c>
      <c r="BL31" s="257">
        <f t="shared" si="2"/>
        <v>11599.496940774132</v>
      </c>
      <c r="BM31" s="257">
        <f t="shared" si="2"/>
        <v>14226.791440390265</v>
      </c>
      <c r="BN31" s="257">
        <f t="shared" si="2"/>
        <v>15478.01053884067</v>
      </c>
      <c r="BO31" s="257">
        <f t="shared" si="2"/>
        <v>16578.667176283001</v>
      </c>
      <c r="BP31" s="257">
        <f t="shared" ref="BP31:BV31" si="3">SUM(BP27:BP30)</f>
        <v>17467.696418580665</v>
      </c>
      <c r="BQ31" s="257">
        <f t="shared" si="3"/>
        <v>17635.123288943374</v>
      </c>
      <c r="BR31" s="257">
        <f t="shared" si="3"/>
        <v>0</v>
      </c>
      <c r="BS31" s="257">
        <f t="shared" si="3"/>
        <v>0</v>
      </c>
      <c r="BT31" s="257">
        <f t="shared" si="3"/>
        <v>0</v>
      </c>
      <c r="BU31" s="257">
        <f t="shared" si="3"/>
        <v>0</v>
      </c>
      <c r="BV31" s="257">
        <f t="shared" si="3"/>
        <v>0</v>
      </c>
      <c r="BW31" s="257">
        <f>SUM(BW27:BW30)</f>
        <v>0</v>
      </c>
    </row>
    <row r="32" spans="1:75" s="42" customFormat="1" ht="26.1" customHeight="1" x14ac:dyDescent="0.2">
      <c r="A32" s="59"/>
      <c r="B32" s="59" t="s">
        <v>433</v>
      </c>
      <c r="C32" s="40"/>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7"/>
      <c r="BW32" s="257"/>
    </row>
    <row r="33" spans="1:75" s="42" customFormat="1" x14ac:dyDescent="0.2">
      <c r="A33" s="40"/>
      <c r="B33" s="43" t="s">
        <v>462</v>
      </c>
      <c r="C33" s="40"/>
      <c r="D33" s="257">
        <f t="shared" ref="D33:AI33" si="4">SUM(D34:D36)</f>
        <v>0</v>
      </c>
      <c r="E33" s="257">
        <f t="shared" si="4"/>
        <v>0</v>
      </c>
      <c r="F33" s="257">
        <f t="shared" si="4"/>
        <v>0</v>
      </c>
      <c r="G33" s="257">
        <f t="shared" si="4"/>
        <v>0</v>
      </c>
      <c r="H33" s="257">
        <f t="shared" si="4"/>
        <v>0</v>
      </c>
      <c r="I33" s="257">
        <f t="shared" si="4"/>
        <v>0</v>
      </c>
      <c r="J33" s="257">
        <f t="shared" si="4"/>
        <v>0</v>
      </c>
      <c r="K33" s="257">
        <f t="shared" si="4"/>
        <v>0</v>
      </c>
      <c r="L33" s="257">
        <f t="shared" si="4"/>
        <v>0</v>
      </c>
      <c r="M33" s="257">
        <f t="shared" si="4"/>
        <v>0</v>
      </c>
      <c r="N33" s="257">
        <f t="shared" si="4"/>
        <v>0</v>
      </c>
      <c r="O33" s="257">
        <f t="shared" si="4"/>
        <v>0</v>
      </c>
      <c r="P33" s="257">
        <f t="shared" si="4"/>
        <v>0</v>
      </c>
      <c r="Q33" s="257">
        <f t="shared" si="4"/>
        <v>0</v>
      </c>
      <c r="R33" s="257">
        <f t="shared" si="4"/>
        <v>0</v>
      </c>
      <c r="S33" s="257">
        <f t="shared" si="4"/>
        <v>0</v>
      </c>
      <c r="T33" s="257">
        <f t="shared" si="4"/>
        <v>0</v>
      </c>
      <c r="U33" s="257">
        <f t="shared" si="4"/>
        <v>0</v>
      </c>
      <c r="V33" s="257">
        <f t="shared" si="4"/>
        <v>0</v>
      </c>
      <c r="W33" s="257">
        <f t="shared" si="4"/>
        <v>0</v>
      </c>
      <c r="X33" s="257">
        <f t="shared" si="4"/>
        <v>0</v>
      </c>
      <c r="Y33" s="257">
        <f t="shared" si="4"/>
        <v>0</v>
      </c>
      <c r="Z33" s="257">
        <f t="shared" si="4"/>
        <v>0</v>
      </c>
      <c r="AA33" s="257">
        <f t="shared" si="4"/>
        <v>0</v>
      </c>
      <c r="AB33" s="257">
        <f t="shared" si="4"/>
        <v>0</v>
      </c>
      <c r="AC33" s="257">
        <f t="shared" si="4"/>
        <v>0</v>
      </c>
      <c r="AD33" s="257">
        <f t="shared" si="4"/>
        <v>0</v>
      </c>
      <c r="AE33" s="257">
        <f t="shared" si="4"/>
        <v>0</v>
      </c>
      <c r="AF33" s="257">
        <f t="shared" si="4"/>
        <v>0</v>
      </c>
      <c r="AG33" s="257">
        <f t="shared" si="4"/>
        <v>0</v>
      </c>
      <c r="AH33" s="257">
        <f t="shared" si="4"/>
        <v>0</v>
      </c>
      <c r="AI33" s="257">
        <f t="shared" si="4"/>
        <v>0</v>
      </c>
      <c r="AJ33" s="257">
        <f t="shared" ref="AJ33:BO33" si="5">SUM(AJ34:AJ36)</f>
        <v>0</v>
      </c>
      <c r="AK33" s="257">
        <f t="shared" si="5"/>
        <v>0</v>
      </c>
      <c r="AL33" s="257">
        <f t="shared" si="5"/>
        <v>0</v>
      </c>
      <c r="AM33" s="257">
        <f t="shared" si="5"/>
        <v>0</v>
      </c>
      <c r="AN33" s="257">
        <f t="shared" si="5"/>
        <v>0</v>
      </c>
      <c r="AO33" s="257">
        <f t="shared" si="5"/>
        <v>0</v>
      </c>
      <c r="AP33" s="257">
        <f t="shared" si="5"/>
        <v>0</v>
      </c>
      <c r="AQ33" s="257">
        <f t="shared" si="5"/>
        <v>0</v>
      </c>
      <c r="AR33" s="257">
        <f t="shared" si="5"/>
        <v>0</v>
      </c>
      <c r="AS33" s="257">
        <f t="shared" si="5"/>
        <v>0</v>
      </c>
      <c r="AT33" s="257">
        <f t="shared" si="5"/>
        <v>0</v>
      </c>
      <c r="AU33" s="257">
        <f t="shared" si="5"/>
        <v>3945.2429999999995</v>
      </c>
      <c r="AV33" s="257">
        <f t="shared" si="5"/>
        <v>4566.0839999999998</v>
      </c>
      <c r="AW33" s="257">
        <f t="shared" si="5"/>
        <v>5028.2650000000003</v>
      </c>
      <c r="AX33" s="257">
        <f t="shared" si="5"/>
        <v>5228.0419039999997</v>
      </c>
      <c r="AY33" s="257">
        <f t="shared" si="5"/>
        <v>5429.9853480000002</v>
      </c>
      <c r="AZ33" s="257">
        <f t="shared" si="5"/>
        <v>5569.4310189999997</v>
      </c>
      <c r="BA33" s="257">
        <f t="shared" si="5"/>
        <v>5497.5839940000005</v>
      </c>
      <c r="BB33" s="257">
        <f t="shared" si="5"/>
        <v>5404.9490960500007</v>
      </c>
      <c r="BC33" s="257">
        <f t="shared" si="5"/>
        <v>5344.7178286746339</v>
      </c>
      <c r="BD33" s="257">
        <f t="shared" si="5"/>
        <v>5258.2453963295238</v>
      </c>
      <c r="BE33" s="257">
        <f t="shared" si="5"/>
        <v>5282.4608215130647</v>
      </c>
      <c r="BF33" s="257">
        <f t="shared" si="5"/>
        <v>5405.2562457978129</v>
      </c>
      <c r="BG33" s="257">
        <f t="shared" si="5"/>
        <v>5027.4844449073989</v>
      </c>
      <c r="BH33" s="257">
        <f t="shared" si="5"/>
        <v>5200.1678251855656</v>
      </c>
      <c r="BI33" s="257">
        <f t="shared" si="5"/>
        <v>5262.5853160000006</v>
      </c>
      <c r="BJ33" s="257">
        <f t="shared" si="5"/>
        <v>5369.7323449999994</v>
      </c>
      <c r="BK33" s="257">
        <f t="shared" si="5"/>
        <v>5453.8794030000026</v>
      </c>
      <c r="BL33" s="257">
        <f t="shared" si="5"/>
        <v>5368.0309109999998</v>
      </c>
      <c r="BM33" s="257">
        <f t="shared" si="5"/>
        <v>5469.5985130000008</v>
      </c>
      <c r="BN33" s="257">
        <f t="shared" si="5"/>
        <v>5405.4632049999982</v>
      </c>
      <c r="BO33" s="257">
        <f t="shared" si="5"/>
        <v>5577.6619860000001</v>
      </c>
      <c r="BP33" s="257">
        <f t="shared" ref="BP33:BU33" si="6">SUM(BP34:BP36)</f>
        <v>5869.8859560000001</v>
      </c>
      <c r="BQ33" s="257">
        <f t="shared" si="6"/>
        <v>5949.3961390000013</v>
      </c>
      <c r="BR33" s="257">
        <f t="shared" si="6"/>
        <v>5989.1352045955555</v>
      </c>
      <c r="BS33" s="257">
        <f t="shared" si="6"/>
        <v>6006.8094099740611</v>
      </c>
      <c r="BT33" s="257">
        <f t="shared" si="6"/>
        <v>6084.0986167849069</v>
      </c>
      <c r="BU33" s="257">
        <f t="shared" si="6"/>
        <v>6186.953230598212</v>
      </c>
      <c r="BV33" s="257">
        <f>SUM(BV34:BV36)</f>
        <v>6312.8964873742689</v>
      </c>
      <c r="BW33" s="257">
        <f>SUM(BW34:BW36)</f>
        <v>6418.6522454280139</v>
      </c>
    </row>
    <row r="34" spans="1:75" s="42" customFormat="1" x14ac:dyDescent="0.2">
      <c r="A34" s="40"/>
      <c r="B34" s="48" t="s">
        <v>435</v>
      </c>
      <c r="C34" s="40"/>
      <c r="D34" s="257" t="s">
        <v>407</v>
      </c>
      <c r="E34" s="257" t="s">
        <v>407</v>
      </c>
      <c r="F34" s="257" t="s">
        <v>407</v>
      </c>
      <c r="G34" s="257" t="s">
        <v>407</v>
      </c>
      <c r="H34" s="257" t="s">
        <v>407</v>
      </c>
      <c r="I34" s="257" t="s">
        <v>407</v>
      </c>
      <c r="J34" s="257" t="s">
        <v>407</v>
      </c>
      <c r="K34" s="257" t="s">
        <v>407</v>
      </c>
      <c r="L34" s="257" t="s">
        <v>407</v>
      </c>
      <c r="M34" s="257" t="s">
        <v>407</v>
      </c>
      <c r="N34" s="257" t="s">
        <v>407</v>
      </c>
      <c r="O34" s="257" t="s">
        <v>407</v>
      </c>
      <c r="P34" s="257" t="s">
        <v>407</v>
      </c>
      <c r="Q34" s="257" t="s">
        <v>407</v>
      </c>
      <c r="R34" s="257" t="s">
        <v>407</v>
      </c>
      <c r="S34" s="257" t="s">
        <v>407</v>
      </c>
      <c r="T34" s="257" t="s">
        <v>407</v>
      </c>
      <c r="U34" s="257" t="s">
        <v>407</v>
      </c>
      <c r="V34" s="257" t="s">
        <v>407</v>
      </c>
      <c r="W34" s="257" t="s">
        <v>407</v>
      </c>
      <c r="X34" s="257" t="s">
        <v>407</v>
      </c>
      <c r="Y34" s="257" t="s">
        <v>407</v>
      </c>
      <c r="Z34" s="257" t="s">
        <v>407</v>
      </c>
      <c r="AA34" s="257" t="s">
        <v>407</v>
      </c>
      <c r="AB34" s="257" t="s">
        <v>407</v>
      </c>
      <c r="AC34" s="257" t="s">
        <v>407</v>
      </c>
      <c r="AD34" s="257" t="s">
        <v>407</v>
      </c>
      <c r="AE34" s="257" t="s">
        <v>407</v>
      </c>
      <c r="AF34" s="257" t="s">
        <v>407</v>
      </c>
      <c r="AG34" s="257" t="s">
        <v>407</v>
      </c>
      <c r="AH34" s="257" t="s">
        <v>407</v>
      </c>
      <c r="AI34" s="257" t="s">
        <v>407</v>
      </c>
      <c r="AJ34" s="257" t="s">
        <v>407</v>
      </c>
      <c r="AK34" s="257" t="s">
        <v>407</v>
      </c>
      <c r="AL34" s="257" t="s">
        <v>407</v>
      </c>
      <c r="AM34" s="257" t="s">
        <v>407</v>
      </c>
      <c r="AN34" s="257" t="s">
        <v>407</v>
      </c>
      <c r="AO34" s="257" t="s">
        <v>407</v>
      </c>
      <c r="AP34" s="257" t="s">
        <v>407</v>
      </c>
      <c r="AQ34" s="257" t="s">
        <v>407</v>
      </c>
      <c r="AR34" s="257" t="s">
        <v>407</v>
      </c>
      <c r="AS34" s="257" t="s">
        <v>407</v>
      </c>
      <c r="AT34" s="257" t="s">
        <v>407</v>
      </c>
      <c r="AU34" s="257">
        <v>3236.7390749716378</v>
      </c>
      <c r="AV34" s="257">
        <v>3777.160321579041</v>
      </c>
      <c r="AW34" s="257">
        <v>4181.6408677259369</v>
      </c>
      <c r="AX34" s="257">
        <v>4354.828047</v>
      </c>
      <c r="AY34" s="257">
        <v>4537.4679940000005</v>
      </c>
      <c r="AZ34" s="257">
        <v>4634.1636629999994</v>
      </c>
      <c r="BA34" s="257">
        <v>4535.8971240000001</v>
      </c>
      <c r="BB34" s="257">
        <v>4440.2668552700006</v>
      </c>
      <c r="BC34" s="257">
        <v>4375.6373696746332</v>
      </c>
      <c r="BD34" s="257">
        <v>4287.3265713295241</v>
      </c>
      <c r="BE34" s="257">
        <v>4295.7709825130651</v>
      </c>
      <c r="BF34" s="257">
        <v>4378.7157327978121</v>
      </c>
      <c r="BG34" s="257">
        <v>4215.6524239073988</v>
      </c>
      <c r="BH34" s="257">
        <v>4369.9485561855663</v>
      </c>
      <c r="BI34" s="257">
        <v>4418.6826030000011</v>
      </c>
      <c r="BJ34" s="257">
        <v>4504.6312519999992</v>
      </c>
      <c r="BK34" s="257">
        <v>4581.3157550000024</v>
      </c>
      <c r="BL34" s="257">
        <v>4510.0732129999997</v>
      </c>
      <c r="BM34" s="257">
        <v>4583.9270970000007</v>
      </c>
      <c r="BN34" s="257">
        <v>4509.0307519999978</v>
      </c>
      <c r="BO34" s="257">
        <v>4682.9926180000002</v>
      </c>
      <c r="BP34" s="257">
        <v>4950.9014290000005</v>
      </c>
      <c r="BQ34" s="257">
        <v>5047.1873070000011</v>
      </c>
      <c r="BR34" s="257">
        <v>5077.9223967627722</v>
      </c>
      <c r="BS34" s="257">
        <v>5086.8962066518379</v>
      </c>
      <c r="BT34" s="257">
        <v>5146.9557046381924</v>
      </c>
      <c r="BU34" s="257">
        <v>5227.5201552281915</v>
      </c>
      <c r="BV34" s="257">
        <v>5325.8034276528642</v>
      </c>
      <c r="BW34" s="257">
        <v>5405.8711393399763</v>
      </c>
    </row>
    <row r="35" spans="1:75" s="42" customFormat="1" x14ac:dyDescent="0.2">
      <c r="A35" s="40"/>
      <c r="B35" s="48" t="s">
        <v>436</v>
      </c>
      <c r="C35" s="40"/>
      <c r="D35" s="257" t="s">
        <v>407</v>
      </c>
      <c r="E35" s="257" t="s">
        <v>407</v>
      </c>
      <c r="F35" s="257" t="s">
        <v>407</v>
      </c>
      <c r="G35" s="257" t="s">
        <v>407</v>
      </c>
      <c r="H35" s="257" t="s">
        <v>407</v>
      </c>
      <c r="I35" s="257" t="s">
        <v>407</v>
      </c>
      <c r="J35" s="257" t="s">
        <v>407</v>
      </c>
      <c r="K35" s="257" t="s">
        <v>407</v>
      </c>
      <c r="L35" s="257" t="s">
        <v>407</v>
      </c>
      <c r="M35" s="257" t="s">
        <v>407</v>
      </c>
      <c r="N35" s="257" t="s">
        <v>407</v>
      </c>
      <c r="O35" s="257" t="s">
        <v>407</v>
      </c>
      <c r="P35" s="257" t="s">
        <v>407</v>
      </c>
      <c r="Q35" s="257" t="s">
        <v>407</v>
      </c>
      <c r="R35" s="257" t="s">
        <v>407</v>
      </c>
      <c r="S35" s="257" t="s">
        <v>407</v>
      </c>
      <c r="T35" s="257" t="s">
        <v>407</v>
      </c>
      <c r="U35" s="257" t="s">
        <v>407</v>
      </c>
      <c r="V35" s="257" t="s">
        <v>407</v>
      </c>
      <c r="W35" s="257" t="s">
        <v>407</v>
      </c>
      <c r="X35" s="257" t="s">
        <v>407</v>
      </c>
      <c r="Y35" s="257" t="s">
        <v>407</v>
      </c>
      <c r="Z35" s="257" t="s">
        <v>407</v>
      </c>
      <c r="AA35" s="257" t="s">
        <v>407</v>
      </c>
      <c r="AB35" s="257" t="s">
        <v>407</v>
      </c>
      <c r="AC35" s="257" t="s">
        <v>407</v>
      </c>
      <c r="AD35" s="257" t="s">
        <v>407</v>
      </c>
      <c r="AE35" s="257" t="s">
        <v>407</v>
      </c>
      <c r="AF35" s="257" t="s">
        <v>407</v>
      </c>
      <c r="AG35" s="257" t="s">
        <v>407</v>
      </c>
      <c r="AH35" s="257" t="s">
        <v>407</v>
      </c>
      <c r="AI35" s="257" t="s">
        <v>407</v>
      </c>
      <c r="AJ35" s="257" t="s">
        <v>407</v>
      </c>
      <c r="AK35" s="257" t="s">
        <v>407</v>
      </c>
      <c r="AL35" s="257" t="s">
        <v>407</v>
      </c>
      <c r="AM35" s="257" t="s">
        <v>407</v>
      </c>
      <c r="AN35" s="257" t="s">
        <v>407</v>
      </c>
      <c r="AO35" s="257" t="s">
        <v>407</v>
      </c>
      <c r="AP35" s="257" t="s">
        <v>407</v>
      </c>
      <c r="AQ35" s="257" t="s">
        <v>407</v>
      </c>
      <c r="AR35" s="257" t="s">
        <v>407</v>
      </c>
      <c r="AS35" s="257" t="s">
        <v>407</v>
      </c>
      <c r="AT35" s="257" t="s">
        <v>407</v>
      </c>
      <c r="AU35" s="257">
        <v>183.55250930270057</v>
      </c>
      <c r="AV35" s="257">
        <v>215.76524734087627</v>
      </c>
      <c r="AW35" s="257">
        <v>233.48116452688467</v>
      </c>
      <c r="AX35" s="257">
        <v>249.68303599999999</v>
      </c>
      <c r="AY35" s="257">
        <v>261.47803500000003</v>
      </c>
      <c r="AZ35" s="257">
        <v>270.25333700000004</v>
      </c>
      <c r="BA35" s="257">
        <v>267.80757900000003</v>
      </c>
      <c r="BB35" s="257">
        <v>266.30177027999997</v>
      </c>
      <c r="BC35" s="257">
        <v>267.94469299999997</v>
      </c>
      <c r="BD35" s="257">
        <v>270.05906600000003</v>
      </c>
      <c r="BE35" s="257">
        <v>273.37646599999994</v>
      </c>
      <c r="BF35" s="257">
        <v>283.87166200000001</v>
      </c>
      <c r="BG35" s="257">
        <v>272.87907999999999</v>
      </c>
      <c r="BH35" s="257">
        <v>273.85431499999993</v>
      </c>
      <c r="BI35" s="257">
        <v>281.61558000000008</v>
      </c>
      <c r="BJ35" s="257">
        <v>289.47423800000001</v>
      </c>
      <c r="BK35" s="257">
        <v>298.57093800000001</v>
      </c>
      <c r="BL35" s="257">
        <v>265.65446399999996</v>
      </c>
      <c r="BM35" s="257">
        <v>250.632768</v>
      </c>
      <c r="BN35" s="257">
        <v>232.66302899999994</v>
      </c>
      <c r="BO35" s="257">
        <v>220.99752100000003</v>
      </c>
      <c r="BP35" s="257">
        <v>229.38245200000003</v>
      </c>
      <c r="BQ35" s="257">
        <v>230.44225200000002</v>
      </c>
      <c r="BR35" s="257">
        <v>230.61969568345353</v>
      </c>
      <c r="BS35" s="257">
        <v>232.16706973696034</v>
      </c>
      <c r="BT35" s="257">
        <v>236.24345331094565</v>
      </c>
      <c r="BU35" s="257">
        <v>241.23054672312696</v>
      </c>
      <c r="BV35" s="257">
        <v>247.00386400881882</v>
      </c>
      <c r="BW35" s="257">
        <v>251.81307834619423</v>
      </c>
    </row>
    <row r="36" spans="1:75" s="42" customFormat="1" x14ac:dyDescent="0.2">
      <c r="A36" s="40"/>
      <c r="B36" s="48" t="s">
        <v>437</v>
      </c>
      <c r="C36" s="40"/>
      <c r="D36" s="257" t="s">
        <v>407</v>
      </c>
      <c r="E36" s="257" t="s">
        <v>407</v>
      </c>
      <c r="F36" s="257" t="s">
        <v>407</v>
      </c>
      <c r="G36" s="257" t="s">
        <v>407</v>
      </c>
      <c r="H36" s="257" t="s">
        <v>407</v>
      </c>
      <c r="I36" s="257" t="s">
        <v>407</v>
      </c>
      <c r="J36" s="257" t="s">
        <v>407</v>
      </c>
      <c r="K36" s="257" t="s">
        <v>407</v>
      </c>
      <c r="L36" s="257" t="s">
        <v>407</v>
      </c>
      <c r="M36" s="257" t="s">
        <v>407</v>
      </c>
      <c r="N36" s="257" t="s">
        <v>407</v>
      </c>
      <c r="O36" s="257" t="s">
        <v>407</v>
      </c>
      <c r="P36" s="257" t="s">
        <v>407</v>
      </c>
      <c r="Q36" s="257" t="s">
        <v>407</v>
      </c>
      <c r="R36" s="257" t="s">
        <v>407</v>
      </c>
      <c r="S36" s="257" t="s">
        <v>407</v>
      </c>
      <c r="T36" s="257" t="s">
        <v>407</v>
      </c>
      <c r="U36" s="257" t="s">
        <v>407</v>
      </c>
      <c r="V36" s="257" t="s">
        <v>407</v>
      </c>
      <c r="W36" s="257" t="s">
        <v>407</v>
      </c>
      <c r="X36" s="257" t="s">
        <v>407</v>
      </c>
      <c r="Y36" s="257" t="s">
        <v>407</v>
      </c>
      <c r="Z36" s="257" t="s">
        <v>407</v>
      </c>
      <c r="AA36" s="257" t="s">
        <v>407</v>
      </c>
      <c r="AB36" s="257" t="s">
        <v>407</v>
      </c>
      <c r="AC36" s="257" t="s">
        <v>407</v>
      </c>
      <c r="AD36" s="257" t="s">
        <v>407</v>
      </c>
      <c r="AE36" s="257" t="s">
        <v>407</v>
      </c>
      <c r="AF36" s="257" t="s">
        <v>407</v>
      </c>
      <c r="AG36" s="257" t="s">
        <v>407</v>
      </c>
      <c r="AH36" s="257" t="s">
        <v>407</v>
      </c>
      <c r="AI36" s="257" t="s">
        <v>407</v>
      </c>
      <c r="AJ36" s="257" t="s">
        <v>407</v>
      </c>
      <c r="AK36" s="257" t="s">
        <v>407</v>
      </c>
      <c r="AL36" s="257" t="s">
        <v>407</v>
      </c>
      <c r="AM36" s="257" t="s">
        <v>407</v>
      </c>
      <c r="AN36" s="257" t="s">
        <v>407</v>
      </c>
      <c r="AO36" s="257" t="s">
        <v>407</v>
      </c>
      <c r="AP36" s="257" t="s">
        <v>407</v>
      </c>
      <c r="AQ36" s="257" t="s">
        <v>407</v>
      </c>
      <c r="AR36" s="257" t="s">
        <v>407</v>
      </c>
      <c r="AS36" s="257" t="s">
        <v>407</v>
      </c>
      <c r="AT36" s="257" t="s">
        <v>407</v>
      </c>
      <c r="AU36" s="257">
        <v>524.95141572566149</v>
      </c>
      <c r="AV36" s="257">
        <v>573.15843108008266</v>
      </c>
      <c r="AW36" s="257">
        <v>613.142967747179</v>
      </c>
      <c r="AX36" s="257">
        <v>623.53082099999983</v>
      </c>
      <c r="AY36" s="257">
        <v>631.03931899999998</v>
      </c>
      <c r="AZ36" s="257">
        <v>665.01401899999996</v>
      </c>
      <c r="BA36" s="257">
        <v>693.87929099999985</v>
      </c>
      <c r="BB36" s="257">
        <v>698.3804705</v>
      </c>
      <c r="BC36" s="257">
        <v>701.13576599999999</v>
      </c>
      <c r="BD36" s="257">
        <v>700.85975900000005</v>
      </c>
      <c r="BE36" s="257">
        <v>713.31337299999996</v>
      </c>
      <c r="BF36" s="257">
        <v>742.66885100000002</v>
      </c>
      <c r="BG36" s="257">
        <v>538.95294100000001</v>
      </c>
      <c r="BH36" s="257">
        <v>556.36495400000001</v>
      </c>
      <c r="BI36" s="257">
        <v>562.28713300000015</v>
      </c>
      <c r="BJ36" s="257">
        <v>575.62685500000009</v>
      </c>
      <c r="BK36" s="257">
        <v>573.99270999999999</v>
      </c>
      <c r="BL36" s="257">
        <v>592.30323399999986</v>
      </c>
      <c r="BM36" s="257">
        <v>635.03864799999997</v>
      </c>
      <c r="BN36" s="257">
        <v>663.76942399999973</v>
      </c>
      <c r="BO36" s="257">
        <v>673.67184699999996</v>
      </c>
      <c r="BP36" s="257">
        <v>689.60207500000001</v>
      </c>
      <c r="BQ36" s="257">
        <v>671.76658000000009</v>
      </c>
      <c r="BR36" s="257">
        <v>680.5931121493295</v>
      </c>
      <c r="BS36" s="257">
        <v>687.74613358526301</v>
      </c>
      <c r="BT36" s="257">
        <v>700.89945883576922</v>
      </c>
      <c r="BU36" s="257">
        <v>718.20252864689382</v>
      </c>
      <c r="BV36" s="257">
        <v>740.08919571258559</v>
      </c>
      <c r="BW36" s="257">
        <v>760.96802774184391</v>
      </c>
    </row>
    <row r="37" spans="1:75" s="42" customFormat="1" ht="26.1" customHeight="1" x14ac:dyDescent="0.2">
      <c r="A37" s="40"/>
      <c r="B37" s="43" t="s">
        <v>463</v>
      </c>
      <c r="C37" s="40"/>
      <c r="D37" s="257">
        <f t="shared" ref="D37:AI37" si="7">SUM(D38:D40)</f>
        <v>0</v>
      </c>
      <c r="E37" s="257">
        <f t="shared" si="7"/>
        <v>0</v>
      </c>
      <c r="F37" s="257">
        <f t="shared" si="7"/>
        <v>0</v>
      </c>
      <c r="G37" s="257">
        <f t="shared" si="7"/>
        <v>0</v>
      </c>
      <c r="H37" s="257">
        <f t="shared" si="7"/>
        <v>0</v>
      </c>
      <c r="I37" s="257">
        <f t="shared" si="7"/>
        <v>0</v>
      </c>
      <c r="J37" s="257">
        <f t="shared" si="7"/>
        <v>0</v>
      </c>
      <c r="K37" s="257">
        <f t="shared" si="7"/>
        <v>0</v>
      </c>
      <c r="L37" s="257">
        <f t="shared" si="7"/>
        <v>0</v>
      </c>
      <c r="M37" s="257">
        <f t="shared" si="7"/>
        <v>0</v>
      </c>
      <c r="N37" s="257">
        <f t="shared" si="7"/>
        <v>0</v>
      </c>
      <c r="O37" s="257">
        <f t="shared" si="7"/>
        <v>0</v>
      </c>
      <c r="P37" s="257">
        <f t="shared" si="7"/>
        <v>0</v>
      </c>
      <c r="Q37" s="257">
        <f t="shared" si="7"/>
        <v>0</v>
      </c>
      <c r="R37" s="257">
        <f t="shared" si="7"/>
        <v>0</v>
      </c>
      <c r="S37" s="257">
        <f t="shared" si="7"/>
        <v>0</v>
      </c>
      <c r="T37" s="257">
        <f t="shared" si="7"/>
        <v>0</v>
      </c>
      <c r="U37" s="257">
        <f t="shared" si="7"/>
        <v>0</v>
      </c>
      <c r="V37" s="257">
        <f t="shared" si="7"/>
        <v>0</v>
      </c>
      <c r="W37" s="257">
        <f t="shared" si="7"/>
        <v>0</v>
      </c>
      <c r="X37" s="257">
        <f t="shared" si="7"/>
        <v>0</v>
      </c>
      <c r="Y37" s="257">
        <f t="shared" si="7"/>
        <v>0</v>
      </c>
      <c r="Z37" s="257">
        <f t="shared" si="7"/>
        <v>0</v>
      </c>
      <c r="AA37" s="257">
        <f t="shared" si="7"/>
        <v>0</v>
      </c>
      <c r="AB37" s="257">
        <f t="shared" si="7"/>
        <v>0</v>
      </c>
      <c r="AC37" s="257">
        <f t="shared" si="7"/>
        <v>0</v>
      </c>
      <c r="AD37" s="257">
        <f t="shared" si="7"/>
        <v>0</v>
      </c>
      <c r="AE37" s="257">
        <f t="shared" si="7"/>
        <v>0</v>
      </c>
      <c r="AF37" s="257">
        <f t="shared" si="7"/>
        <v>0</v>
      </c>
      <c r="AG37" s="257">
        <f t="shared" si="7"/>
        <v>0</v>
      </c>
      <c r="AH37" s="257">
        <f t="shared" si="7"/>
        <v>0</v>
      </c>
      <c r="AI37" s="257">
        <f t="shared" si="7"/>
        <v>0</v>
      </c>
      <c r="AJ37" s="257">
        <f t="shared" ref="AJ37:BO37" si="8">SUM(AJ38:AJ40)</f>
        <v>0</v>
      </c>
      <c r="AK37" s="257">
        <f t="shared" si="8"/>
        <v>0</v>
      </c>
      <c r="AL37" s="257">
        <f t="shared" si="8"/>
        <v>0</v>
      </c>
      <c r="AM37" s="257">
        <f t="shared" si="8"/>
        <v>0</v>
      </c>
      <c r="AN37" s="257">
        <f t="shared" si="8"/>
        <v>0</v>
      </c>
      <c r="AO37" s="257">
        <f t="shared" si="8"/>
        <v>0</v>
      </c>
      <c r="AP37" s="257">
        <f t="shared" si="8"/>
        <v>0</v>
      </c>
      <c r="AQ37" s="257">
        <f t="shared" si="8"/>
        <v>0</v>
      </c>
      <c r="AR37" s="257">
        <f t="shared" si="8"/>
        <v>0</v>
      </c>
      <c r="AS37" s="257">
        <f t="shared" si="8"/>
        <v>0</v>
      </c>
      <c r="AT37" s="257">
        <f t="shared" si="8"/>
        <v>0</v>
      </c>
      <c r="AU37" s="257">
        <f t="shared" si="8"/>
        <v>2413.4089999999997</v>
      </c>
      <c r="AV37" s="257">
        <f t="shared" si="8"/>
        <v>3246.0120000000002</v>
      </c>
      <c r="AW37" s="257">
        <f t="shared" si="8"/>
        <v>4188.58</v>
      </c>
      <c r="AX37" s="257">
        <f t="shared" si="8"/>
        <v>4875.1940160000004</v>
      </c>
      <c r="AY37" s="257">
        <f t="shared" si="8"/>
        <v>5444.6813459999994</v>
      </c>
      <c r="AZ37" s="257">
        <f t="shared" si="8"/>
        <v>5810.3309459999982</v>
      </c>
      <c r="BA37" s="257">
        <f t="shared" si="8"/>
        <v>5678.8121289999999</v>
      </c>
      <c r="BB37" s="257">
        <f t="shared" si="8"/>
        <v>5659.8551239500011</v>
      </c>
      <c r="BC37" s="257">
        <f t="shared" si="8"/>
        <v>5719.3859879999654</v>
      </c>
      <c r="BD37" s="257">
        <f t="shared" si="8"/>
        <v>5904.123578470475</v>
      </c>
      <c r="BE37" s="257">
        <f t="shared" si="8"/>
        <v>6306.2343094869357</v>
      </c>
      <c r="BF37" s="257">
        <f t="shared" si="8"/>
        <v>7230.9641702021872</v>
      </c>
      <c r="BG37" s="257">
        <f t="shared" si="8"/>
        <v>7319.8412333400011</v>
      </c>
      <c r="BH37" s="257">
        <f t="shared" si="8"/>
        <v>7957.4022362544338</v>
      </c>
      <c r="BI37" s="257">
        <f t="shared" si="8"/>
        <v>8665.6198189999977</v>
      </c>
      <c r="BJ37" s="257">
        <f t="shared" si="8"/>
        <v>9470.8152410000039</v>
      </c>
      <c r="BK37" s="257">
        <f t="shared" si="8"/>
        <v>10277.921191999998</v>
      </c>
      <c r="BL37" s="257">
        <f t="shared" si="8"/>
        <v>11735.410251000003</v>
      </c>
      <c r="BM37" s="257">
        <f t="shared" si="8"/>
        <v>14519.632665000001</v>
      </c>
      <c r="BN37" s="257">
        <f t="shared" si="8"/>
        <v>16021.527095999994</v>
      </c>
      <c r="BO37" s="257">
        <f t="shared" si="8"/>
        <v>17242.628137000007</v>
      </c>
      <c r="BP37" s="257">
        <f t="shared" ref="BP37:BU37" si="9">SUM(BP38:BP40)</f>
        <v>18021.797909000012</v>
      </c>
      <c r="BQ37" s="257">
        <f t="shared" si="9"/>
        <v>18227.636605</v>
      </c>
      <c r="BR37" s="257">
        <f t="shared" si="9"/>
        <v>18525.604377338106</v>
      </c>
      <c r="BS37" s="257">
        <f t="shared" si="9"/>
        <v>18934.16671265808</v>
      </c>
      <c r="BT37" s="257">
        <f t="shared" si="9"/>
        <v>19212.221498751936</v>
      </c>
      <c r="BU37" s="257">
        <f t="shared" si="9"/>
        <v>19601.043476818137</v>
      </c>
      <c r="BV37" s="257">
        <f>SUM(BV38:BV40)</f>
        <v>20067.692549905049</v>
      </c>
      <c r="BW37" s="257">
        <f>SUM(BW38:BW40)</f>
        <v>20382.173284526678</v>
      </c>
    </row>
    <row r="38" spans="1:75" s="42" customFormat="1" x14ac:dyDescent="0.2">
      <c r="A38" s="40"/>
      <c r="B38" s="48" t="s">
        <v>435</v>
      </c>
      <c r="C38" s="40"/>
      <c r="D38" s="257" t="s">
        <v>407</v>
      </c>
      <c r="E38" s="257" t="s">
        <v>407</v>
      </c>
      <c r="F38" s="257" t="s">
        <v>407</v>
      </c>
      <c r="G38" s="257" t="s">
        <v>407</v>
      </c>
      <c r="H38" s="257" t="s">
        <v>407</v>
      </c>
      <c r="I38" s="257" t="s">
        <v>407</v>
      </c>
      <c r="J38" s="257" t="s">
        <v>407</v>
      </c>
      <c r="K38" s="257" t="s">
        <v>407</v>
      </c>
      <c r="L38" s="257" t="s">
        <v>407</v>
      </c>
      <c r="M38" s="257" t="s">
        <v>407</v>
      </c>
      <c r="N38" s="257" t="s">
        <v>407</v>
      </c>
      <c r="O38" s="257" t="s">
        <v>407</v>
      </c>
      <c r="P38" s="257" t="s">
        <v>407</v>
      </c>
      <c r="Q38" s="257" t="s">
        <v>407</v>
      </c>
      <c r="R38" s="257" t="s">
        <v>407</v>
      </c>
      <c r="S38" s="257" t="s">
        <v>407</v>
      </c>
      <c r="T38" s="257" t="s">
        <v>407</v>
      </c>
      <c r="U38" s="257" t="s">
        <v>407</v>
      </c>
      <c r="V38" s="257" t="s">
        <v>407</v>
      </c>
      <c r="W38" s="257" t="s">
        <v>407</v>
      </c>
      <c r="X38" s="257" t="s">
        <v>407</v>
      </c>
      <c r="Y38" s="257" t="s">
        <v>407</v>
      </c>
      <c r="Z38" s="257" t="s">
        <v>407</v>
      </c>
      <c r="AA38" s="257" t="s">
        <v>407</v>
      </c>
      <c r="AB38" s="257" t="s">
        <v>407</v>
      </c>
      <c r="AC38" s="257" t="s">
        <v>407</v>
      </c>
      <c r="AD38" s="257" t="s">
        <v>407</v>
      </c>
      <c r="AE38" s="257" t="s">
        <v>407</v>
      </c>
      <c r="AF38" s="257" t="s">
        <v>407</v>
      </c>
      <c r="AG38" s="257" t="s">
        <v>407</v>
      </c>
      <c r="AH38" s="257" t="s">
        <v>407</v>
      </c>
      <c r="AI38" s="257" t="s">
        <v>407</v>
      </c>
      <c r="AJ38" s="257" t="s">
        <v>407</v>
      </c>
      <c r="AK38" s="257" t="s">
        <v>407</v>
      </c>
      <c r="AL38" s="257" t="s">
        <v>407</v>
      </c>
      <c r="AM38" s="257" t="s">
        <v>407</v>
      </c>
      <c r="AN38" s="257" t="s">
        <v>407</v>
      </c>
      <c r="AO38" s="257" t="s">
        <v>407</v>
      </c>
      <c r="AP38" s="257" t="s">
        <v>407</v>
      </c>
      <c r="AQ38" s="257" t="s">
        <v>407</v>
      </c>
      <c r="AR38" s="257" t="s">
        <v>407</v>
      </c>
      <c r="AS38" s="257" t="s">
        <v>407</v>
      </c>
      <c r="AT38" s="257" t="s">
        <v>407</v>
      </c>
      <c r="AU38" s="257">
        <v>2167.1547548999097</v>
      </c>
      <c r="AV38" s="257">
        <v>2933.9340063665963</v>
      </c>
      <c r="AW38" s="257">
        <v>3808.909900802536</v>
      </c>
      <c r="AX38" s="257">
        <v>4431.8053010000003</v>
      </c>
      <c r="AY38" s="257">
        <v>4945.9247070000001</v>
      </c>
      <c r="AZ38" s="257">
        <v>5272.4258929999987</v>
      </c>
      <c r="BA38" s="257">
        <v>5125.3931899999998</v>
      </c>
      <c r="BB38" s="257">
        <v>5085.6280137300009</v>
      </c>
      <c r="BC38" s="257">
        <v>5127.7575389068625</v>
      </c>
      <c r="BD38" s="257">
        <v>5286.4482749333047</v>
      </c>
      <c r="BE38" s="257">
        <v>5644.5086698518116</v>
      </c>
      <c r="BF38" s="257">
        <v>6440.9761648831518</v>
      </c>
      <c r="BG38" s="257">
        <v>6436.3892621292925</v>
      </c>
      <c r="BH38" s="257">
        <v>7040.1673683997742</v>
      </c>
      <c r="BI38" s="257">
        <v>7712.8027929999989</v>
      </c>
      <c r="BJ38" s="257">
        <v>8463.0670730000038</v>
      </c>
      <c r="BK38" s="257">
        <v>9198.6850749999976</v>
      </c>
      <c r="BL38" s="257">
        <v>10489.469894000003</v>
      </c>
      <c r="BM38" s="257">
        <v>13015.576289000001</v>
      </c>
      <c r="BN38" s="257">
        <v>14364.520094999996</v>
      </c>
      <c r="BO38" s="257">
        <v>15453.731155000005</v>
      </c>
      <c r="BP38" s="257">
        <v>16160.501293000008</v>
      </c>
      <c r="BQ38" s="257">
        <v>16355.769994000002</v>
      </c>
      <c r="BR38" s="257">
        <v>16625.127736273291</v>
      </c>
      <c r="BS38" s="257">
        <v>16985.097433782896</v>
      </c>
      <c r="BT38" s="257">
        <v>17228.697820218404</v>
      </c>
      <c r="BU38" s="257">
        <v>17569.810783444329</v>
      </c>
      <c r="BV38" s="257">
        <v>17977.808611261156</v>
      </c>
      <c r="BW38" s="257">
        <v>18246.202354540997</v>
      </c>
    </row>
    <row r="39" spans="1:75" s="42" customFormat="1" x14ac:dyDescent="0.2">
      <c r="A39" s="40"/>
      <c r="B39" s="48" t="s">
        <v>436</v>
      </c>
      <c r="C39" s="40"/>
      <c r="D39" s="257" t="s">
        <v>407</v>
      </c>
      <c r="E39" s="257" t="s">
        <v>407</v>
      </c>
      <c r="F39" s="257" t="s">
        <v>407</v>
      </c>
      <c r="G39" s="257" t="s">
        <v>407</v>
      </c>
      <c r="H39" s="257" t="s">
        <v>407</v>
      </c>
      <c r="I39" s="257" t="s">
        <v>407</v>
      </c>
      <c r="J39" s="257" t="s">
        <v>407</v>
      </c>
      <c r="K39" s="257" t="s">
        <v>407</v>
      </c>
      <c r="L39" s="257" t="s">
        <v>407</v>
      </c>
      <c r="M39" s="257" t="s">
        <v>407</v>
      </c>
      <c r="N39" s="257" t="s">
        <v>407</v>
      </c>
      <c r="O39" s="257" t="s">
        <v>407</v>
      </c>
      <c r="P39" s="257" t="s">
        <v>407</v>
      </c>
      <c r="Q39" s="257" t="s">
        <v>407</v>
      </c>
      <c r="R39" s="257" t="s">
        <v>407</v>
      </c>
      <c r="S39" s="257" t="s">
        <v>407</v>
      </c>
      <c r="T39" s="257" t="s">
        <v>407</v>
      </c>
      <c r="U39" s="257" t="s">
        <v>407</v>
      </c>
      <c r="V39" s="257" t="s">
        <v>407</v>
      </c>
      <c r="W39" s="257" t="s">
        <v>407</v>
      </c>
      <c r="X39" s="257" t="s">
        <v>407</v>
      </c>
      <c r="Y39" s="257" t="s">
        <v>407</v>
      </c>
      <c r="Z39" s="257" t="s">
        <v>407</v>
      </c>
      <c r="AA39" s="257" t="s">
        <v>407</v>
      </c>
      <c r="AB39" s="257" t="s">
        <v>407</v>
      </c>
      <c r="AC39" s="257" t="s">
        <v>407</v>
      </c>
      <c r="AD39" s="257" t="s">
        <v>407</v>
      </c>
      <c r="AE39" s="257" t="s">
        <v>407</v>
      </c>
      <c r="AF39" s="257" t="s">
        <v>407</v>
      </c>
      <c r="AG39" s="257" t="s">
        <v>407</v>
      </c>
      <c r="AH39" s="257" t="s">
        <v>407</v>
      </c>
      <c r="AI39" s="257" t="s">
        <v>407</v>
      </c>
      <c r="AJ39" s="257" t="s">
        <v>407</v>
      </c>
      <c r="AK39" s="257" t="s">
        <v>407</v>
      </c>
      <c r="AL39" s="257" t="s">
        <v>407</v>
      </c>
      <c r="AM39" s="257" t="s">
        <v>407</v>
      </c>
      <c r="AN39" s="257" t="s">
        <v>407</v>
      </c>
      <c r="AO39" s="257" t="s">
        <v>407</v>
      </c>
      <c r="AP39" s="257" t="s">
        <v>407</v>
      </c>
      <c r="AQ39" s="257" t="s">
        <v>407</v>
      </c>
      <c r="AR39" s="257" t="s">
        <v>407</v>
      </c>
      <c r="AS39" s="257" t="s">
        <v>407</v>
      </c>
      <c r="AT39" s="257" t="s">
        <v>407</v>
      </c>
      <c r="AU39" s="257">
        <v>109.79860287962624</v>
      </c>
      <c r="AV39" s="257">
        <v>141.66202051450421</v>
      </c>
      <c r="AW39" s="257">
        <v>175.6639341584962</v>
      </c>
      <c r="AX39" s="257">
        <v>202.48892000000004</v>
      </c>
      <c r="AY39" s="257">
        <v>222.72060800000003</v>
      </c>
      <c r="AZ39" s="257">
        <v>236.10433199999997</v>
      </c>
      <c r="BA39" s="257">
        <v>233.49411200000003</v>
      </c>
      <c r="BB39" s="257">
        <v>233.80841371999998</v>
      </c>
      <c r="BC39" s="257">
        <v>239.17032009310364</v>
      </c>
      <c r="BD39" s="257">
        <v>245.04842974875737</v>
      </c>
      <c r="BE39" s="257">
        <v>256.9479966351247</v>
      </c>
      <c r="BF39" s="257">
        <v>289.38963031903631</v>
      </c>
      <c r="BG39" s="257">
        <v>272.54368921070835</v>
      </c>
      <c r="BH39" s="257">
        <v>285.19785585465985</v>
      </c>
      <c r="BI39" s="257">
        <v>301.48449999999997</v>
      </c>
      <c r="BJ39" s="257">
        <v>324.24810600000001</v>
      </c>
      <c r="BK39" s="257">
        <v>357.63231799999994</v>
      </c>
      <c r="BL39" s="257">
        <v>446.53869700000007</v>
      </c>
      <c r="BM39" s="257">
        <v>583.22119599999996</v>
      </c>
      <c r="BN39" s="257">
        <v>660.18464399999982</v>
      </c>
      <c r="BO39" s="257">
        <v>734.82701900000029</v>
      </c>
      <c r="BP39" s="257">
        <v>762.0955830000006</v>
      </c>
      <c r="BQ39" s="257">
        <v>773.45082200000002</v>
      </c>
      <c r="BR39" s="257">
        <v>787.92113666634896</v>
      </c>
      <c r="BS39" s="257">
        <v>806.70208274224296</v>
      </c>
      <c r="BT39" s="257">
        <v>820.0866355986991</v>
      </c>
      <c r="BU39" s="257">
        <v>838.29104065417096</v>
      </c>
      <c r="BV39" s="257">
        <v>859.96325028272031</v>
      </c>
      <c r="BW39" s="257">
        <v>875.49376737339367</v>
      </c>
    </row>
    <row r="40" spans="1:75" s="42" customFormat="1" x14ac:dyDescent="0.2">
      <c r="A40" s="40"/>
      <c r="B40" s="48" t="s">
        <v>437</v>
      </c>
      <c r="C40" s="40"/>
      <c r="D40" s="257" t="s">
        <v>407</v>
      </c>
      <c r="E40" s="257" t="s">
        <v>407</v>
      </c>
      <c r="F40" s="257" t="s">
        <v>407</v>
      </c>
      <c r="G40" s="257" t="s">
        <v>407</v>
      </c>
      <c r="H40" s="257" t="s">
        <v>407</v>
      </c>
      <c r="I40" s="257" t="s">
        <v>407</v>
      </c>
      <c r="J40" s="257" t="s">
        <v>407</v>
      </c>
      <c r="K40" s="257" t="s">
        <v>407</v>
      </c>
      <c r="L40" s="257" t="s">
        <v>407</v>
      </c>
      <c r="M40" s="257" t="s">
        <v>407</v>
      </c>
      <c r="N40" s="257" t="s">
        <v>407</v>
      </c>
      <c r="O40" s="257" t="s">
        <v>407</v>
      </c>
      <c r="P40" s="257" t="s">
        <v>407</v>
      </c>
      <c r="Q40" s="257" t="s">
        <v>407</v>
      </c>
      <c r="R40" s="257" t="s">
        <v>407</v>
      </c>
      <c r="S40" s="257" t="s">
        <v>407</v>
      </c>
      <c r="T40" s="257" t="s">
        <v>407</v>
      </c>
      <c r="U40" s="257" t="s">
        <v>407</v>
      </c>
      <c r="V40" s="257" t="s">
        <v>407</v>
      </c>
      <c r="W40" s="257" t="s">
        <v>407</v>
      </c>
      <c r="X40" s="257" t="s">
        <v>407</v>
      </c>
      <c r="Y40" s="257" t="s">
        <v>407</v>
      </c>
      <c r="Z40" s="257" t="s">
        <v>407</v>
      </c>
      <c r="AA40" s="257" t="s">
        <v>407</v>
      </c>
      <c r="AB40" s="257" t="s">
        <v>407</v>
      </c>
      <c r="AC40" s="257" t="s">
        <v>407</v>
      </c>
      <c r="AD40" s="257" t="s">
        <v>407</v>
      </c>
      <c r="AE40" s="257" t="s">
        <v>407</v>
      </c>
      <c r="AF40" s="257" t="s">
        <v>407</v>
      </c>
      <c r="AG40" s="257" t="s">
        <v>407</v>
      </c>
      <c r="AH40" s="257" t="s">
        <v>407</v>
      </c>
      <c r="AI40" s="257" t="s">
        <v>407</v>
      </c>
      <c r="AJ40" s="257" t="s">
        <v>407</v>
      </c>
      <c r="AK40" s="257" t="s">
        <v>407</v>
      </c>
      <c r="AL40" s="257" t="s">
        <v>407</v>
      </c>
      <c r="AM40" s="257" t="s">
        <v>407</v>
      </c>
      <c r="AN40" s="257" t="s">
        <v>407</v>
      </c>
      <c r="AO40" s="257" t="s">
        <v>407</v>
      </c>
      <c r="AP40" s="257" t="s">
        <v>407</v>
      </c>
      <c r="AQ40" s="257" t="s">
        <v>407</v>
      </c>
      <c r="AR40" s="257" t="s">
        <v>407</v>
      </c>
      <c r="AS40" s="257" t="s">
        <v>407</v>
      </c>
      <c r="AT40" s="257" t="s">
        <v>407</v>
      </c>
      <c r="AU40" s="257">
        <v>136.45564222046383</v>
      </c>
      <c r="AV40" s="257">
        <v>170.41597311889956</v>
      </c>
      <c r="AW40" s="257">
        <v>204.00616503896794</v>
      </c>
      <c r="AX40" s="257">
        <v>240.89979499999998</v>
      </c>
      <c r="AY40" s="257">
        <v>276.03603100000004</v>
      </c>
      <c r="AZ40" s="257">
        <v>301.80072100000007</v>
      </c>
      <c r="BA40" s="257">
        <v>319.92482699999994</v>
      </c>
      <c r="BB40" s="257">
        <v>340.41869650000012</v>
      </c>
      <c r="BC40" s="257">
        <v>352.45812899999993</v>
      </c>
      <c r="BD40" s="257">
        <v>372.62687378841298</v>
      </c>
      <c r="BE40" s="257">
        <v>404.7776429999999</v>
      </c>
      <c r="BF40" s="257">
        <v>500.59837500000003</v>
      </c>
      <c r="BG40" s="257">
        <v>610.90828199999987</v>
      </c>
      <c r="BH40" s="257">
        <v>632.037012</v>
      </c>
      <c r="BI40" s="257">
        <v>651.33252599999992</v>
      </c>
      <c r="BJ40" s="257">
        <v>683.50006199999996</v>
      </c>
      <c r="BK40" s="257">
        <v>721.60379899999998</v>
      </c>
      <c r="BL40" s="257">
        <v>799.40165999999999</v>
      </c>
      <c r="BM40" s="257">
        <v>920.83518000000004</v>
      </c>
      <c r="BN40" s="257">
        <v>996.82235699999978</v>
      </c>
      <c r="BO40" s="257">
        <v>1054.0699630000004</v>
      </c>
      <c r="BP40" s="257">
        <v>1099.201033000001</v>
      </c>
      <c r="BQ40" s="257">
        <v>1098.4157890000001</v>
      </c>
      <c r="BR40" s="257">
        <v>1112.5555043984684</v>
      </c>
      <c r="BS40" s="257">
        <v>1142.367196132941</v>
      </c>
      <c r="BT40" s="257">
        <v>1163.4370429348342</v>
      </c>
      <c r="BU40" s="257">
        <v>1192.941652719637</v>
      </c>
      <c r="BV40" s="257">
        <v>1229.9206883611741</v>
      </c>
      <c r="BW40" s="257">
        <v>1260.477162612287</v>
      </c>
    </row>
    <row r="41" spans="1:75" s="42" customFormat="1" ht="26.1" customHeight="1" x14ac:dyDescent="0.2">
      <c r="A41" s="40"/>
      <c r="B41" s="59" t="s">
        <v>440</v>
      </c>
      <c r="C41" s="40"/>
      <c r="D41" s="257" t="s">
        <v>123</v>
      </c>
      <c r="E41" s="257" t="s">
        <v>123</v>
      </c>
      <c r="F41" s="257" t="s">
        <v>123</v>
      </c>
      <c r="G41" s="257" t="s">
        <v>123</v>
      </c>
      <c r="H41" s="257" t="s">
        <v>123</v>
      </c>
      <c r="I41" s="257" t="s">
        <v>123</v>
      </c>
      <c r="J41" s="257" t="s">
        <v>123</v>
      </c>
      <c r="K41" s="257" t="s">
        <v>123</v>
      </c>
      <c r="L41" s="257" t="s">
        <v>123</v>
      </c>
      <c r="M41" s="257" t="s">
        <v>123</v>
      </c>
      <c r="N41" s="257" t="s">
        <v>123</v>
      </c>
      <c r="O41" s="257" t="s">
        <v>123</v>
      </c>
      <c r="P41" s="257" t="s">
        <v>123</v>
      </c>
      <c r="Q41" s="257" t="s">
        <v>123</v>
      </c>
      <c r="R41" s="257" t="s">
        <v>123</v>
      </c>
      <c r="S41" s="257" t="s">
        <v>123</v>
      </c>
      <c r="T41" s="257" t="s">
        <v>123</v>
      </c>
      <c r="U41" s="257" t="s">
        <v>123</v>
      </c>
      <c r="V41" s="257" t="s">
        <v>123</v>
      </c>
      <c r="W41" s="257" t="s">
        <v>123</v>
      </c>
      <c r="X41" s="257" t="s">
        <v>123</v>
      </c>
      <c r="Y41" s="257" t="s">
        <v>123</v>
      </c>
      <c r="Z41" s="257" t="s">
        <v>123</v>
      </c>
      <c r="AA41" s="257" t="s">
        <v>123</v>
      </c>
      <c r="AB41" s="257" t="s">
        <v>123</v>
      </c>
      <c r="AC41" s="257" t="s">
        <v>123</v>
      </c>
      <c r="AD41" s="257" t="s">
        <v>123</v>
      </c>
      <c r="AE41" s="257" t="s">
        <v>123</v>
      </c>
      <c r="AF41" s="257" t="s">
        <v>123</v>
      </c>
      <c r="AG41" s="257" t="s">
        <v>123</v>
      </c>
      <c r="AH41" s="257" t="s">
        <v>123</v>
      </c>
      <c r="AI41" s="257" t="s">
        <v>123</v>
      </c>
      <c r="AJ41" s="257" t="s">
        <v>123</v>
      </c>
      <c r="AK41" s="257" t="s">
        <v>123</v>
      </c>
      <c r="AL41" s="257" t="s">
        <v>123</v>
      </c>
      <c r="AM41" s="257" t="s">
        <v>123</v>
      </c>
      <c r="AN41" s="257" t="s">
        <v>123</v>
      </c>
      <c r="AO41" s="257" t="s">
        <v>123</v>
      </c>
      <c r="AP41" s="257" t="s">
        <v>123</v>
      </c>
      <c r="AQ41" s="257" t="s">
        <v>123</v>
      </c>
      <c r="AR41" s="257" t="s">
        <v>123</v>
      </c>
      <c r="AS41" s="257" t="s">
        <v>123</v>
      </c>
      <c r="AT41" s="257" t="s">
        <v>123</v>
      </c>
      <c r="AU41" s="257" t="s">
        <v>123</v>
      </c>
      <c r="AV41" s="257" t="s">
        <v>123</v>
      </c>
      <c r="AW41" s="257" t="s">
        <v>123</v>
      </c>
      <c r="AX41" s="257" t="s">
        <v>123</v>
      </c>
      <c r="AY41" s="257" t="s">
        <v>123</v>
      </c>
      <c r="AZ41" s="257" t="s">
        <v>123</v>
      </c>
      <c r="BA41" s="257" t="s">
        <v>123</v>
      </c>
      <c r="BB41" s="257" t="s">
        <v>123</v>
      </c>
      <c r="BC41" s="257" t="s">
        <v>123</v>
      </c>
      <c r="BD41" s="257" t="s">
        <v>123</v>
      </c>
      <c r="BE41" s="257" t="s">
        <v>123</v>
      </c>
      <c r="BF41" s="257" t="s">
        <v>123</v>
      </c>
      <c r="BG41" s="257" t="s">
        <v>123</v>
      </c>
      <c r="BH41" s="257" t="s">
        <v>123</v>
      </c>
      <c r="BI41" s="257" t="s">
        <v>123</v>
      </c>
      <c r="BJ41" s="257" t="s">
        <v>123</v>
      </c>
      <c r="BK41" s="257" t="s">
        <v>123</v>
      </c>
      <c r="BL41" s="257" t="s">
        <v>123</v>
      </c>
      <c r="BM41" s="257" t="s">
        <v>123</v>
      </c>
      <c r="BN41" s="257" t="s">
        <v>123</v>
      </c>
      <c r="BO41" s="257" t="s">
        <v>123</v>
      </c>
      <c r="BP41" s="257" t="s">
        <v>123</v>
      </c>
      <c r="BQ41" s="257" t="s">
        <v>123</v>
      </c>
      <c r="BR41" s="257" t="s">
        <v>123</v>
      </c>
      <c r="BS41" s="257" t="s">
        <v>123</v>
      </c>
      <c r="BT41" s="257" t="s">
        <v>123</v>
      </c>
      <c r="BU41" s="257" t="s">
        <v>123</v>
      </c>
      <c r="BV41" s="257" t="s">
        <v>123</v>
      </c>
      <c r="BW41" s="257" t="s">
        <v>123</v>
      </c>
    </row>
    <row r="42" spans="1:75" s="42" customFormat="1" x14ac:dyDescent="0.2">
      <c r="A42" s="40"/>
      <c r="B42" s="43" t="s">
        <v>446</v>
      </c>
      <c r="C42" s="40"/>
      <c r="D42" s="257">
        <f t="shared" ref="D42:AT42" si="10">SUM(D43:D45)</f>
        <v>0</v>
      </c>
      <c r="E42" s="257">
        <f t="shared" si="10"/>
        <v>0</v>
      </c>
      <c r="F42" s="257">
        <f t="shared" si="10"/>
        <v>0</v>
      </c>
      <c r="G42" s="257">
        <f t="shared" si="10"/>
        <v>0</v>
      </c>
      <c r="H42" s="257">
        <f t="shared" si="10"/>
        <v>0</v>
      </c>
      <c r="I42" s="257">
        <f t="shared" si="10"/>
        <v>0</v>
      </c>
      <c r="J42" s="257">
        <f t="shared" si="10"/>
        <v>0</v>
      </c>
      <c r="K42" s="257">
        <f t="shared" si="10"/>
        <v>0</v>
      </c>
      <c r="L42" s="257">
        <f t="shared" si="10"/>
        <v>0</v>
      </c>
      <c r="M42" s="257">
        <f t="shared" si="10"/>
        <v>0</v>
      </c>
      <c r="N42" s="257">
        <f t="shared" si="10"/>
        <v>0</v>
      </c>
      <c r="O42" s="257">
        <f t="shared" si="10"/>
        <v>0</v>
      </c>
      <c r="P42" s="257">
        <f t="shared" si="10"/>
        <v>0</v>
      </c>
      <c r="Q42" s="257">
        <f t="shared" si="10"/>
        <v>0</v>
      </c>
      <c r="R42" s="257">
        <f t="shared" si="10"/>
        <v>0</v>
      </c>
      <c r="S42" s="257">
        <f t="shared" si="10"/>
        <v>0</v>
      </c>
      <c r="T42" s="257">
        <f t="shared" si="10"/>
        <v>0</v>
      </c>
      <c r="U42" s="257">
        <f t="shared" si="10"/>
        <v>0</v>
      </c>
      <c r="V42" s="257">
        <f t="shared" si="10"/>
        <v>0</v>
      </c>
      <c r="W42" s="257">
        <f t="shared" si="10"/>
        <v>0</v>
      </c>
      <c r="X42" s="257">
        <f t="shared" si="10"/>
        <v>0</v>
      </c>
      <c r="Y42" s="257">
        <f t="shared" si="10"/>
        <v>0</v>
      </c>
      <c r="Z42" s="257">
        <f t="shared" si="10"/>
        <v>0</v>
      </c>
      <c r="AA42" s="257">
        <f t="shared" si="10"/>
        <v>0</v>
      </c>
      <c r="AB42" s="257">
        <f t="shared" si="10"/>
        <v>0</v>
      </c>
      <c r="AC42" s="257">
        <f t="shared" si="10"/>
        <v>0</v>
      </c>
      <c r="AD42" s="257">
        <f t="shared" si="10"/>
        <v>0</v>
      </c>
      <c r="AE42" s="257">
        <f t="shared" si="10"/>
        <v>0</v>
      </c>
      <c r="AF42" s="257">
        <f t="shared" si="10"/>
        <v>0</v>
      </c>
      <c r="AG42" s="257">
        <f t="shared" si="10"/>
        <v>0</v>
      </c>
      <c r="AH42" s="257">
        <f t="shared" si="10"/>
        <v>0</v>
      </c>
      <c r="AI42" s="257">
        <f t="shared" si="10"/>
        <v>0</v>
      </c>
      <c r="AJ42" s="257">
        <f t="shared" si="10"/>
        <v>0</v>
      </c>
      <c r="AK42" s="257">
        <f t="shared" si="10"/>
        <v>0</v>
      </c>
      <c r="AL42" s="257">
        <f t="shared" si="10"/>
        <v>0</v>
      </c>
      <c r="AM42" s="257">
        <f t="shared" si="10"/>
        <v>0</v>
      </c>
      <c r="AN42" s="257">
        <f t="shared" si="10"/>
        <v>0</v>
      </c>
      <c r="AO42" s="257">
        <f t="shared" si="10"/>
        <v>0</v>
      </c>
      <c r="AP42" s="257">
        <f t="shared" si="10"/>
        <v>0</v>
      </c>
      <c r="AQ42" s="257">
        <f t="shared" si="10"/>
        <v>0</v>
      </c>
      <c r="AR42" s="257">
        <f t="shared" si="10"/>
        <v>0</v>
      </c>
      <c r="AS42" s="257">
        <f t="shared" si="10"/>
        <v>0</v>
      </c>
      <c r="AT42" s="257">
        <f t="shared" si="10"/>
        <v>0</v>
      </c>
      <c r="AU42" s="257">
        <v>2708.66</v>
      </c>
      <c r="AV42" s="257">
        <v>3535.2440000000001</v>
      </c>
      <c r="AW42" s="257">
        <v>4454.2159999999994</v>
      </c>
      <c r="AX42" s="257">
        <f t="shared" ref="AX42:BU42" si="11">SUM(AX43:AX45)</f>
        <v>5113.3546770751864</v>
      </c>
      <c r="AY42" s="257">
        <f t="shared" si="11"/>
        <v>5651.4439407474802</v>
      </c>
      <c r="AZ42" s="257">
        <f t="shared" si="11"/>
        <v>6028.8879480805444</v>
      </c>
      <c r="BA42" s="257">
        <f t="shared" si="11"/>
        <v>5953.7060448394323</v>
      </c>
      <c r="BB42" s="257">
        <f t="shared" si="11"/>
        <v>5958.6779989229053</v>
      </c>
      <c r="BC42" s="257">
        <f t="shared" si="11"/>
        <v>6007.0621828336034</v>
      </c>
      <c r="BD42" s="257">
        <f t="shared" si="11"/>
        <v>6181.0154254508516</v>
      </c>
      <c r="BE42" s="257">
        <f t="shared" si="11"/>
        <v>6626.9679922369442</v>
      </c>
      <c r="BF42" s="257">
        <f t="shared" si="11"/>
        <v>7599.9883777870036</v>
      </c>
      <c r="BG42" s="257">
        <f t="shared" si="11"/>
        <v>7549.9188525306281</v>
      </c>
      <c r="BH42" s="257">
        <f t="shared" si="11"/>
        <v>12804.77139214534</v>
      </c>
      <c r="BI42" s="257">
        <f t="shared" si="11"/>
        <v>13557.341300000002</v>
      </c>
      <c r="BJ42" s="257">
        <f t="shared" si="11"/>
        <v>14497.841268</v>
      </c>
      <c r="BK42" s="257">
        <f t="shared" si="11"/>
        <v>15410.146448000001</v>
      </c>
      <c r="BL42" s="257">
        <f t="shared" si="11"/>
        <v>16755.202160000001</v>
      </c>
      <c r="BM42" s="257">
        <f t="shared" si="11"/>
        <v>19603.200417</v>
      </c>
      <c r="BN42" s="257">
        <f t="shared" si="11"/>
        <v>21027.491165999996</v>
      </c>
      <c r="BO42" s="257">
        <f t="shared" si="11"/>
        <v>22387.085473999996</v>
      </c>
      <c r="BP42" s="257">
        <f t="shared" si="11"/>
        <v>23452.705895999999</v>
      </c>
      <c r="BQ42" s="257">
        <f t="shared" si="11"/>
        <v>23705.841064000007</v>
      </c>
      <c r="BR42" s="257">
        <f t="shared" si="11"/>
        <v>24038.120787365839</v>
      </c>
      <c r="BS42" s="257">
        <f t="shared" si="11"/>
        <v>24455.769454553993</v>
      </c>
      <c r="BT42" s="257">
        <f t="shared" si="11"/>
        <v>24805.160011087068</v>
      </c>
      <c r="BU42" s="257">
        <f t="shared" si="11"/>
        <v>25285.811497157309</v>
      </c>
      <c r="BV42" s="257">
        <f>SUM(BV43:BV45)</f>
        <v>25865.978365863404</v>
      </c>
      <c r="BW42" s="257">
        <f>SUM(BW43:BW45)</f>
        <v>26277.748225243704</v>
      </c>
    </row>
    <row r="43" spans="1:75" s="42" customFormat="1" x14ac:dyDescent="0.2">
      <c r="A43" s="40"/>
      <c r="B43" s="48" t="s">
        <v>464</v>
      </c>
      <c r="C43" s="40"/>
      <c r="D43" s="257" t="s">
        <v>407</v>
      </c>
      <c r="E43" s="257" t="s">
        <v>407</v>
      </c>
      <c r="F43" s="257" t="s">
        <v>407</v>
      </c>
      <c r="G43" s="257" t="s">
        <v>407</v>
      </c>
      <c r="H43" s="257" t="s">
        <v>407</v>
      </c>
      <c r="I43" s="257" t="s">
        <v>407</v>
      </c>
      <c r="J43" s="257" t="s">
        <v>407</v>
      </c>
      <c r="K43" s="257" t="s">
        <v>407</v>
      </c>
      <c r="L43" s="257" t="s">
        <v>407</v>
      </c>
      <c r="M43" s="257" t="s">
        <v>407</v>
      </c>
      <c r="N43" s="257" t="s">
        <v>407</v>
      </c>
      <c r="O43" s="257" t="s">
        <v>407</v>
      </c>
      <c r="P43" s="257" t="s">
        <v>407</v>
      </c>
      <c r="Q43" s="257" t="s">
        <v>407</v>
      </c>
      <c r="R43" s="257" t="s">
        <v>407</v>
      </c>
      <c r="S43" s="257" t="s">
        <v>407</v>
      </c>
      <c r="T43" s="257" t="s">
        <v>407</v>
      </c>
      <c r="U43" s="257" t="s">
        <v>407</v>
      </c>
      <c r="V43" s="257" t="s">
        <v>407</v>
      </c>
      <c r="W43" s="257" t="s">
        <v>407</v>
      </c>
      <c r="X43" s="257" t="s">
        <v>407</v>
      </c>
      <c r="Y43" s="257" t="s">
        <v>407</v>
      </c>
      <c r="Z43" s="257" t="s">
        <v>407</v>
      </c>
      <c r="AA43" s="257" t="s">
        <v>407</v>
      </c>
      <c r="AB43" s="257" t="s">
        <v>407</v>
      </c>
      <c r="AC43" s="257" t="s">
        <v>407</v>
      </c>
      <c r="AD43" s="257" t="s">
        <v>407</v>
      </c>
      <c r="AE43" s="257" t="s">
        <v>407</v>
      </c>
      <c r="AF43" s="257" t="s">
        <v>407</v>
      </c>
      <c r="AG43" s="257" t="s">
        <v>407</v>
      </c>
      <c r="AH43" s="257" t="s">
        <v>407</v>
      </c>
      <c r="AI43" s="257" t="s">
        <v>407</v>
      </c>
      <c r="AJ43" s="257" t="s">
        <v>407</v>
      </c>
      <c r="AK43" s="257" t="s">
        <v>407</v>
      </c>
      <c r="AL43" s="257" t="s">
        <v>407</v>
      </c>
      <c r="AM43" s="257" t="s">
        <v>407</v>
      </c>
      <c r="AN43" s="257" t="s">
        <v>407</v>
      </c>
      <c r="AO43" s="257" t="s">
        <v>407</v>
      </c>
      <c r="AP43" s="257" t="s">
        <v>407</v>
      </c>
      <c r="AQ43" s="257" t="s">
        <v>407</v>
      </c>
      <c r="AR43" s="257" t="s">
        <v>407</v>
      </c>
      <c r="AS43" s="257" t="s">
        <v>407</v>
      </c>
      <c r="AT43" s="257" t="s">
        <v>407</v>
      </c>
      <c r="AU43" s="257" t="s">
        <v>407</v>
      </c>
      <c r="AV43" s="257" t="s">
        <v>407</v>
      </c>
      <c r="AW43" s="257" t="s">
        <v>407</v>
      </c>
      <c r="AX43" s="257">
        <v>4429.415416868932</v>
      </c>
      <c r="AY43" s="257">
        <v>4968.5965239301477</v>
      </c>
      <c r="AZ43" s="257">
        <v>5313.8474070000002</v>
      </c>
      <c r="BA43" s="257">
        <v>5219.4321618548292</v>
      </c>
      <c r="BB43" s="257">
        <v>5207.4534479525946</v>
      </c>
      <c r="BC43" s="257">
        <v>5247.5654994292272</v>
      </c>
      <c r="BD43" s="257">
        <v>5411.0352473970588</v>
      </c>
      <c r="BE43" s="257">
        <v>5803.9106138518118</v>
      </c>
      <c r="BF43" s="257">
        <v>6684.2752928831515</v>
      </c>
      <c r="BG43" s="257">
        <v>6757.0424057892933</v>
      </c>
      <c r="BH43" s="257">
        <v>7812.838736879773</v>
      </c>
      <c r="BI43" s="257">
        <v>8496.7527129999999</v>
      </c>
      <c r="BJ43" s="257">
        <v>9293.8341270000001</v>
      </c>
      <c r="BK43" s="257">
        <v>10107.739526000001</v>
      </c>
      <c r="BL43" s="257">
        <v>11544.045435999999</v>
      </c>
      <c r="BM43" s="257">
        <v>14280.365131999999</v>
      </c>
      <c r="BN43" s="257">
        <v>15754.283516999996</v>
      </c>
      <c r="BO43" s="257">
        <v>16935.230993999998</v>
      </c>
      <c r="BP43" s="257">
        <v>17703.513563</v>
      </c>
      <c r="BQ43" s="257">
        <v>17891.195612000007</v>
      </c>
      <c r="BR43" s="257">
        <v>18184.640241509416</v>
      </c>
      <c r="BS43" s="257">
        <v>18585.04844436219</v>
      </c>
      <c r="BT43" s="257">
        <v>18858.805760790165</v>
      </c>
      <c r="BU43" s="257">
        <v>19238.665423170172</v>
      </c>
      <c r="BV43" s="257">
        <v>19696.195152528991</v>
      </c>
      <c r="BW43" s="257">
        <v>20004.806253012157</v>
      </c>
    </row>
    <row r="44" spans="1:75" s="42" customFormat="1" x14ac:dyDescent="0.2">
      <c r="A44" s="40"/>
      <c r="B44" s="48" t="s">
        <v>465</v>
      </c>
      <c r="C44" s="40"/>
      <c r="D44" s="257" t="s">
        <v>407</v>
      </c>
      <c r="E44" s="257" t="s">
        <v>407</v>
      </c>
      <c r="F44" s="257" t="s">
        <v>407</v>
      </c>
      <c r="G44" s="257" t="s">
        <v>407</v>
      </c>
      <c r="H44" s="257" t="s">
        <v>407</v>
      </c>
      <c r="I44" s="257" t="s">
        <v>407</v>
      </c>
      <c r="J44" s="257" t="s">
        <v>407</v>
      </c>
      <c r="K44" s="257" t="s">
        <v>407</v>
      </c>
      <c r="L44" s="257" t="s">
        <v>407</v>
      </c>
      <c r="M44" s="257" t="s">
        <v>407</v>
      </c>
      <c r="N44" s="257" t="s">
        <v>407</v>
      </c>
      <c r="O44" s="257" t="s">
        <v>407</v>
      </c>
      <c r="P44" s="257" t="s">
        <v>407</v>
      </c>
      <c r="Q44" s="257" t="s">
        <v>407</v>
      </c>
      <c r="R44" s="257" t="s">
        <v>407</v>
      </c>
      <c r="S44" s="257" t="s">
        <v>407</v>
      </c>
      <c r="T44" s="257" t="s">
        <v>407</v>
      </c>
      <c r="U44" s="257" t="s">
        <v>407</v>
      </c>
      <c r="V44" s="257" t="s">
        <v>407</v>
      </c>
      <c r="W44" s="257" t="s">
        <v>407</v>
      </c>
      <c r="X44" s="257" t="s">
        <v>407</v>
      </c>
      <c r="Y44" s="257" t="s">
        <v>407</v>
      </c>
      <c r="Z44" s="257" t="s">
        <v>407</v>
      </c>
      <c r="AA44" s="257" t="s">
        <v>407</v>
      </c>
      <c r="AB44" s="257" t="s">
        <v>407</v>
      </c>
      <c r="AC44" s="257" t="s">
        <v>407</v>
      </c>
      <c r="AD44" s="257" t="s">
        <v>407</v>
      </c>
      <c r="AE44" s="257" t="s">
        <v>407</v>
      </c>
      <c r="AF44" s="257" t="s">
        <v>407</v>
      </c>
      <c r="AG44" s="257" t="s">
        <v>407</v>
      </c>
      <c r="AH44" s="257" t="s">
        <v>407</v>
      </c>
      <c r="AI44" s="257" t="s">
        <v>407</v>
      </c>
      <c r="AJ44" s="257" t="s">
        <v>407</v>
      </c>
      <c r="AK44" s="257" t="s">
        <v>407</v>
      </c>
      <c r="AL44" s="257" t="s">
        <v>407</v>
      </c>
      <c r="AM44" s="257" t="s">
        <v>407</v>
      </c>
      <c r="AN44" s="257" t="s">
        <v>407</v>
      </c>
      <c r="AO44" s="257" t="s">
        <v>407</v>
      </c>
      <c r="AP44" s="257" t="s">
        <v>407</v>
      </c>
      <c r="AQ44" s="257" t="s">
        <v>407</v>
      </c>
      <c r="AR44" s="257" t="s">
        <v>407</v>
      </c>
      <c r="AS44" s="257" t="s">
        <v>407</v>
      </c>
      <c r="AT44" s="257" t="s">
        <v>407</v>
      </c>
      <c r="AU44" s="257" t="s">
        <v>407</v>
      </c>
      <c r="AV44" s="257" t="s">
        <v>407</v>
      </c>
      <c r="AW44" s="257" t="s">
        <v>407</v>
      </c>
      <c r="AX44" s="257">
        <v>97.835934361254431</v>
      </c>
      <c r="AY44" s="257">
        <v>92.96147905233147</v>
      </c>
      <c r="AZ44" s="257">
        <v>95.657403645544264</v>
      </c>
      <c r="BA44" s="257">
        <v>90.424803879432829</v>
      </c>
      <c r="BB44" s="257">
        <v>106.58802431385607</v>
      </c>
      <c r="BC44" s="257">
        <v>116.47249782937627</v>
      </c>
      <c r="BD44" s="257">
        <v>125.77455034379273</v>
      </c>
      <c r="BE44" s="257">
        <v>168.56066903013232</v>
      </c>
      <c r="BF44" s="257">
        <v>232.54356990385213</v>
      </c>
      <c r="BG44" s="257">
        <v>301.1443687413348</v>
      </c>
      <c r="BH44" s="257">
        <v>446.74966326556677</v>
      </c>
      <c r="BI44" s="257">
        <v>543.66435000000001</v>
      </c>
      <c r="BJ44" s="257">
        <v>611.69554699999992</v>
      </c>
      <c r="BK44" s="257">
        <v>646.66085999999996</v>
      </c>
      <c r="BL44" s="257">
        <v>596.97222399999998</v>
      </c>
      <c r="BM44" s="257">
        <v>527.91480200000001</v>
      </c>
      <c r="BN44" s="257">
        <v>451.205443</v>
      </c>
      <c r="BO44" s="257">
        <v>478.69337500000006</v>
      </c>
      <c r="BP44" s="257">
        <v>516.43352000000016</v>
      </c>
      <c r="BQ44" s="257">
        <v>556.23567099999991</v>
      </c>
      <c r="BR44" s="257">
        <v>559.01303452988236</v>
      </c>
      <c r="BS44" s="257">
        <v>558.85750909826152</v>
      </c>
      <c r="BT44" s="257">
        <v>558.97479466179891</v>
      </c>
      <c r="BU44" s="257">
        <v>563.27079378240285</v>
      </c>
      <c r="BV44" s="257">
        <v>571.84115671416134</v>
      </c>
      <c r="BW44" s="257">
        <v>583.37443337694958</v>
      </c>
    </row>
    <row r="45" spans="1:75" s="42" customFormat="1" x14ac:dyDescent="0.2">
      <c r="A45" s="40"/>
      <c r="B45" s="48" t="s">
        <v>466</v>
      </c>
      <c r="C45" s="40"/>
      <c r="D45" s="257" t="s">
        <v>407</v>
      </c>
      <c r="E45" s="257" t="s">
        <v>407</v>
      </c>
      <c r="F45" s="257" t="s">
        <v>407</v>
      </c>
      <c r="G45" s="257" t="s">
        <v>407</v>
      </c>
      <c r="H45" s="257" t="s">
        <v>407</v>
      </c>
      <c r="I45" s="257" t="s">
        <v>407</v>
      </c>
      <c r="J45" s="257" t="s">
        <v>407</v>
      </c>
      <c r="K45" s="257" t="s">
        <v>407</v>
      </c>
      <c r="L45" s="257" t="s">
        <v>407</v>
      </c>
      <c r="M45" s="257" t="s">
        <v>407</v>
      </c>
      <c r="N45" s="257" t="s">
        <v>407</v>
      </c>
      <c r="O45" s="257" t="s">
        <v>407</v>
      </c>
      <c r="P45" s="257" t="s">
        <v>407</v>
      </c>
      <c r="Q45" s="257" t="s">
        <v>407</v>
      </c>
      <c r="R45" s="257" t="s">
        <v>407</v>
      </c>
      <c r="S45" s="257" t="s">
        <v>407</v>
      </c>
      <c r="T45" s="257" t="s">
        <v>407</v>
      </c>
      <c r="U45" s="257" t="s">
        <v>407</v>
      </c>
      <c r="V45" s="257" t="s">
        <v>407</v>
      </c>
      <c r="W45" s="257" t="s">
        <v>407</v>
      </c>
      <c r="X45" s="257" t="s">
        <v>407</v>
      </c>
      <c r="Y45" s="257" t="s">
        <v>407</v>
      </c>
      <c r="Z45" s="257" t="s">
        <v>407</v>
      </c>
      <c r="AA45" s="257" t="s">
        <v>407</v>
      </c>
      <c r="AB45" s="257" t="s">
        <v>407</v>
      </c>
      <c r="AC45" s="257" t="s">
        <v>407</v>
      </c>
      <c r="AD45" s="257" t="s">
        <v>407</v>
      </c>
      <c r="AE45" s="257" t="s">
        <v>407</v>
      </c>
      <c r="AF45" s="257" t="s">
        <v>407</v>
      </c>
      <c r="AG45" s="257" t="s">
        <v>407</v>
      </c>
      <c r="AH45" s="257" t="s">
        <v>407</v>
      </c>
      <c r="AI45" s="257" t="s">
        <v>407</v>
      </c>
      <c r="AJ45" s="257" t="s">
        <v>407</v>
      </c>
      <c r="AK45" s="257" t="s">
        <v>407</v>
      </c>
      <c r="AL45" s="257" t="s">
        <v>407</v>
      </c>
      <c r="AM45" s="257" t="s">
        <v>407</v>
      </c>
      <c r="AN45" s="257" t="s">
        <v>407</v>
      </c>
      <c r="AO45" s="257" t="s">
        <v>407</v>
      </c>
      <c r="AP45" s="257" t="s">
        <v>407</v>
      </c>
      <c r="AQ45" s="257" t="s">
        <v>407</v>
      </c>
      <c r="AR45" s="257" t="s">
        <v>407</v>
      </c>
      <c r="AS45" s="257" t="s">
        <v>407</v>
      </c>
      <c r="AT45" s="257" t="s">
        <v>407</v>
      </c>
      <c r="AU45" s="257" t="s">
        <v>407</v>
      </c>
      <c r="AV45" s="257" t="s">
        <v>407</v>
      </c>
      <c r="AW45" s="257" t="s">
        <v>407</v>
      </c>
      <c r="AX45" s="257">
        <v>586.10332584499997</v>
      </c>
      <c r="AY45" s="257">
        <v>589.88593776500011</v>
      </c>
      <c r="AZ45" s="257">
        <v>619.38313743499998</v>
      </c>
      <c r="BA45" s="257">
        <v>643.84907910517018</v>
      </c>
      <c r="BB45" s="257">
        <v>644.63652665645463</v>
      </c>
      <c r="BC45" s="257">
        <v>643.02418557499993</v>
      </c>
      <c r="BD45" s="257">
        <v>644.20562771000004</v>
      </c>
      <c r="BE45" s="257">
        <v>654.49670935500001</v>
      </c>
      <c r="BF45" s="257">
        <v>683.16951500000005</v>
      </c>
      <c r="BG45" s="257">
        <v>491.732078</v>
      </c>
      <c r="BH45" s="257">
        <v>4545.182992</v>
      </c>
      <c r="BI45" s="257">
        <v>4516.9242370000011</v>
      </c>
      <c r="BJ45" s="257">
        <v>4592.3115940000016</v>
      </c>
      <c r="BK45" s="257">
        <v>4655.7460620000002</v>
      </c>
      <c r="BL45" s="257">
        <v>4614.1845000000012</v>
      </c>
      <c r="BM45" s="257">
        <v>4794.9204830000017</v>
      </c>
      <c r="BN45" s="257">
        <v>4822.0022060000001</v>
      </c>
      <c r="BO45" s="257">
        <v>4973.1611050000001</v>
      </c>
      <c r="BP45" s="257">
        <v>5232.7588130000004</v>
      </c>
      <c r="BQ45" s="257">
        <v>5258.4097810000012</v>
      </c>
      <c r="BR45" s="257">
        <v>5294.4675113265403</v>
      </c>
      <c r="BS45" s="257">
        <v>5311.8635010935404</v>
      </c>
      <c r="BT45" s="257">
        <v>5387.3794556351068</v>
      </c>
      <c r="BU45" s="257">
        <v>5483.8752802047329</v>
      </c>
      <c r="BV45" s="257">
        <v>5597.9420566202498</v>
      </c>
      <c r="BW45" s="257">
        <v>5689.567538854596</v>
      </c>
    </row>
    <row r="46" spans="1:75" s="42" customFormat="1" ht="24.75" customHeight="1" x14ac:dyDescent="0.2">
      <c r="A46" s="40"/>
      <c r="B46" s="43" t="s">
        <v>447</v>
      </c>
      <c r="C46" s="40"/>
      <c r="D46" s="257">
        <f t="shared" ref="D46:AI46" si="12">SUM(D47:D49)</f>
        <v>0</v>
      </c>
      <c r="E46" s="257">
        <f t="shared" si="12"/>
        <v>0</v>
      </c>
      <c r="F46" s="257">
        <f t="shared" si="12"/>
        <v>0</v>
      </c>
      <c r="G46" s="257">
        <f t="shared" si="12"/>
        <v>0</v>
      </c>
      <c r="H46" s="257">
        <f t="shared" si="12"/>
        <v>0</v>
      </c>
      <c r="I46" s="257">
        <f t="shared" si="12"/>
        <v>0</v>
      </c>
      <c r="J46" s="257">
        <f t="shared" si="12"/>
        <v>0</v>
      </c>
      <c r="K46" s="257">
        <f t="shared" si="12"/>
        <v>0</v>
      </c>
      <c r="L46" s="257">
        <f t="shared" si="12"/>
        <v>0</v>
      </c>
      <c r="M46" s="257">
        <f t="shared" si="12"/>
        <v>0</v>
      </c>
      <c r="N46" s="257">
        <f t="shared" si="12"/>
        <v>0</v>
      </c>
      <c r="O46" s="257">
        <f t="shared" si="12"/>
        <v>0</v>
      </c>
      <c r="P46" s="257">
        <f t="shared" si="12"/>
        <v>0</v>
      </c>
      <c r="Q46" s="257">
        <f t="shared" si="12"/>
        <v>0</v>
      </c>
      <c r="R46" s="257">
        <f t="shared" si="12"/>
        <v>0</v>
      </c>
      <c r="S46" s="257">
        <f t="shared" si="12"/>
        <v>0</v>
      </c>
      <c r="T46" s="257">
        <f t="shared" si="12"/>
        <v>0</v>
      </c>
      <c r="U46" s="257">
        <f t="shared" si="12"/>
        <v>0</v>
      </c>
      <c r="V46" s="257">
        <f t="shared" si="12"/>
        <v>0</v>
      </c>
      <c r="W46" s="257">
        <f t="shared" si="12"/>
        <v>0</v>
      </c>
      <c r="X46" s="257">
        <f t="shared" si="12"/>
        <v>0</v>
      </c>
      <c r="Y46" s="257">
        <f t="shared" si="12"/>
        <v>0</v>
      </c>
      <c r="Z46" s="257">
        <f t="shared" si="12"/>
        <v>0</v>
      </c>
      <c r="AA46" s="257">
        <f t="shared" si="12"/>
        <v>0</v>
      </c>
      <c r="AB46" s="257">
        <f t="shared" si="12"/>
        <v>0</v>
      </c>
      <c r="AC46" s="257">
        <f t="shared" si="12"/>
        <v>0</v>
      </c>
      <c r="AD46" s="257">
        <f t="shared" si="12"/>
        <v>0</v>
      </c>
      <c r="AE46" s="257">
        <f t="shared" si="12"/>
        <v>0</v>
      </c>
      <c r="AF46" s="257">
        <f t="shared" si="12"/>
        <v>0</v>
      </c>
      <c r="AG46" s="257">
        <f t="shared" si="12"/>
        <v>0</v>
      </c>
      <c r="AH46" s="257">
        <f t="shared" si="12"/>
        <v>0</v>
      </c>
      <c r="AI46" s="257">
        <f t="shared" si="12"/>
        <v>0</v>
      </c>
      <c r="AJ46" s="257">
        <f t="shared" ref="AJ46:BO46" si="13">SUM(AJ47:AJ49)</f>
        <v>0</v>
      </c>
      <c r="AK46" s="257">
        <f t="shared" si="13"/>
        <v>0</v>
      </c>
      <c r="AL46" s="257">
        <f t="shared" si="13"/>
        <v>0</v>
      </c>
      <c r="AM46" s="257">
        <f t="shared" si="13"/>
        <v>0</v>
      </c>
      <c r="AN46" s="257">
        <f t="shared" si="13"/>
        <v>0</v>
      </c>
      <c r="AO46" s="257">
        <f t="shared" si="13"/>
        <v>0</v>
      </c>
      <c r="AP46" s="257">
        <f t="shared" si="13"/>
        <v>0</v>
      </c>
      <c r="AQ46" s="257">
        <f t="shared" si="13"/>
        <v>0</v>
      </c>
      <c r="AR46" s="257">
        <f t="shared" si="13"/>
        <v>0</v>
      </c>
      <c r="AS46" s="257">
        <f t="shared" si="13"/>
        <v>0</v>
      </c>
      <c r="AT46" s="257">
        <f t="shared" si="13"/>
        <v>0</v>
      </c>
      <c r="AU46" s="257">
        <f t="shared" si="13"/>
        <v>3649.9919999999997</v>
      </c>
      <c r="AV46" s="257">
        <f t="shared" si="13"/>
        <v>4276.851999999999</v>
      </c>
      <c r="AW46" s="257">
        <f t="shared" si="13"/>
        <v>4762.6290000000017</v>
      </c>
      <c r="AX46" s="257">
        <f t="shared" si="13"/>
        <v>4989.8812429248146</v>
      </c>
      <c r="AY46" s="257">
        <f t="shared" si="13"/>
        <v>5223.2227532525258</v>
      </c>
      <c r="AZ46" s="257">
        <f t="shared" si="13"/>
        <v>5350.8740169194498</v>
      </c>
      <c r="BA46" s="257">
        <f t="shared" si="13"/>
        <v>5222.6900781605664</v>
      </c>
      <c r="BB46" s="257">
        <f t="shared" si="13"/>
        <v>5106.1262210770974</v>
      </c>
      <c r="BC46" s="257">
        <f t="shared" si="13"/>
        <v>5057.0168972702568</v>
      </c>
      <c r="BD46" s="257">
        <f t="shared" si="13"/>
        <v>4981.3293010757343</v>
      </c>
      <c r="BE46" s="257">
        <f t="shared" si="13"/>
        <v>4961.6985451279334</v>
      </c>
      <c r="BF46" s="257">
        <f t="shared" si="13"/>
        <v>5036.3023338939556</v>
      </c>
      <c r="BG46" s="257">
        <f t="shared" si="13"/>
        <v>4791.5473475060626</v>
      </c>
      <c r="BH46" s="257">
        <f t="shared" si="13"/>
        <v>352.83686502826782</v>
      </c>
      <c r="BI46" s="257">
        <f t="shared" si="13"/>
        <v>370.8638349999992</v>
      </c>
      <c r="BJ46" s="257">
        <f t="shared" si="13"/>
        <v>342.7063180000041</v>
      </c>
      <c r="BK46" s="257">
        <f t="shared" si="13"/>
        <v>321.65414699999565</v>
      </c>
      <c r="BL46" s="257">
        <f t="shared" si="13"/>
        <v>348.23900200000571</v>
      </c>
      <c r="BM46" s="257">
        <f t="shared" si="13"/>
        <v>386.0307610000018</v>
      </c>
      <c r="BN46" s="257">
        <f t="shared" si="13"/>
        <v>399.49913500000184</v>
      </c>
      <c r="BO46" s="257">
        <f t="shared" si="13"/>
        <v>433.20464900001389</v>
      </c>
      <c r="BP46" s="257">
        <f t="shared" ref="BP46:BU46" si="14">SUM(BP47:BP49)</f>
        <v>438.97796900000321</v>
      </c>
      <c r="BQ46" s="257">
        <f t="shared" si="14"/>
        <v>471.19167999999763</v>
      </c>
      <c r="BR46" s="257">
        <f t="shared" si="14"/>
        <v>476.61879456783106</v>
      </c>
      <c r="BS46" s="257">
        <f t="shared" si="14"/>
        <v>485.20666807803258</v>
      </c>
      <c r="BT46" s="257">
        <f t="shared" si="14"/>
        <v>491.16010445027882</v>
      </c>
      <c r="BU46" s="257">
        <f t="shared" si="14"/>
        <v>502.1852102586368</v>
      </c>
      <c r="BV46" s="257">
        <f>SUM(BV47:BV49)</f>
        <v>514.61067141598221</v>
      </c>
      <c r="BW46" s="257">
        <f>SUM(BW47:BW49)</f>
        <v>523.07730471054288</v>
      </c>
    </row>
    <row r="47" spans="1:75" s="42" customFormat="1" x14ac:dyDescent="0.2">
      <c r="A47" s="40"/>
      <c r="B47" s="48" t="s">
        <v>467</v>
      </c>
      <c r="C47" s="40"/>
      <c r="D47" s="257" t="s">
        <v>407</v>
      </c>
      <c r="E47" s="257" t="s">
        <v>407</v>
      </c>
      <c r="F47" s="257" t="s">
        <v>407</v>
      </c>
      <c r="G47" s="257" t="s">
        <v>407</v>
      </c>
      <c r="H47" s="257" t="s">
        <v>407</v>
      </c>
      <c r="I47" s="257" t="s">
        <v>407</v>
      </c>
      <c r="J47" s="257" t="s">
        <v>407</v>
      </c>
      <c r="K47" s="257" t="s">
        <v>407</v>
      </c>
      <c r="L47" s="257" t="s">
        <v>407</v>
      </c>
      <c r="M47" s="257" t="s">
        <v>407</v>
      </c>
      <c r="N47" s="257" t="s">
        <v>407</v>
      </c>
      <c r="O47" s="257" t="s">
        <v>407</v>
      </c>
      <c r="P47" s="257" t="s">
        <v>407</v>
      </c>
      <c r="Q47" s="257" t="s">
        <v>407</v>
      </c>
      <c r="R47" s="257" t="s">
        <v>407</v>
      </c>
      <c r="S47" s="257" t="s">
        <v>407</v>
      </c>
      <c r="T47" s="257" t="s">
        <v>407</v>
      </c>
      <c r="U47" s="257" t="s">
        <v>407</v>
      </c>
      <c r="V47" s="257" t="s">
        <v>407</v>
      </c>
      <c r="W47" s="257" t="s">
        <v>407</v>
      </c>
      <c r="X47" s="257" t="s">
        <v>407</v>
      </c>
      <c r="Y47" s="257" t="s">
        <v>407</v>
      </c>
      <c r="Z47" s="257" t="s">
        <v>407</v>
      </c>
      <c r="AA47" s="257" t="s">
        <v>407</v>
      </c>
      <c r="AB47" s="257" t="s">
        <v>407</v>
      </c>
      <c r="AC47" s="257" t="s">
        <v>407</v>
      </c>
      <c r="AD47" s="257" t="s">
        <v>407</v>
      </c>
      <c r="AE47" s="257" t="s">
        <v>407</v>
      </c>
      <c r="AF47" s="257" t="s">
        <v>407</v>
      </c>
      <c r="AG47" s="257" t="s">
        <v>407</v>
      </c>
      <c r="AH47" s="257" t="s">
        <v>407</v>
      </c>
      <c r="AI47" s="257" t="s">
        <v>407</v>
      </c>
      <c r="AJ47" s="257" t="s">
        <v>407</v>
      </c>
      <c r="AK47" s="257" t="s">
        <v>407</v>
      </c>
      <c r="AL47" s="257" t="s">
        <v>407</v>
      </c>
      <c r="AM47" s="257" t="s">
        <v>407</v>
      </c>
      <c r="AN47" s="257" t="s">
        <v>407</v>
      </c>
      <c r="AO47" s="257" t="s">
        <v>407</v>
      </c>
      <c r="AP47" s="257" t="s">
        <v>407</v>
      </c>
      <c r="AQ47" s="257" t="s">
        <v>407</v>
      </c>
      <c r="AR47" s="257" t="s">
        <v>407</v>
      </c>
      <c r="AS47" s="257" t="s">
        <v>407</v>
      </c>
      <c r="AT47" s="257" t="s">
        <v>407</v>
      </c>
      <c r="AU47" s="257">
        <v>3114.1550000000002</v>
      </c>
      <c r="AV47" s="257">
        <v>3633.5120000000002</v>
      </c>
      <c r="AW47" s="257">
        <v>4037.9810000000002</v>
      </c>
      <c r="AX47" s="257">
        <v>4226.3026981393186</v>
      </c>
      <c r="AY47" s="257">
        <v>4421.0604006604308</v>
      </c>
      <c r="AZ47" s="257">
        <v>4534.5630379493414</v>
      </c>
      <c r="BA47" s="257">
        <v>4441.312006402869</v>
      </c>
      <c r="BB47" s="257">
        <v>4315.8404802199366</v>
      </c>
      <c r="BC47" s="257">
        <v>4240.8678359897649</v>
      </c>
      <c r="BD47" s="257">
        <v>4129.9407028060114</v>
      </c>
      <c r="BE47" s="257">
        <v>4079.0531644913372</v>
      </c>
      <c r="BF47" s="257">
        <v>4096.7528282306994</v>
      </c>
      <c r="BG47" s="257">
        <v>3844.8726073335538</v>
      </c>
      <c r="BH47" s="257" t="s">
        <v>407</v>
      </c>
      <c r="BI47" s="257" t="s">
        <v>407</v>
      </c>
      <c r="BJ47" s="257" t="s">
        <v>407</v>
      </c>
      <c r="BK47" s="257" t="s">
        <v>407</v>
      </c>
      <c r="BL47" s="257" t="s">
        <v>407</v>
      </c>
      <c r="BM47" s="257" t="s">
        <v>407</v>
      </c>
      <c r="BN47" s="257" t="s">
        <v>407</v>
      </c>
      <c r="BO47" s="257" t="s">
        <v>407</v>
      </c>
      <c r="BP47" s="257" t="s">
        <v>407</v>
      </c>
      <c r="BQ47" s="257" t="s">
        <v>407</v>
      </c>
      <c r="BR47" s="257" t="s">
        <v>407</v>
      </c>
      <c r="BS47" s="257" t="s">
        <v>407</v>
      </c>
      <c r="BT47" s="257" t="s">
        <v>407</v>
      </c>
      <c r="BU47" s="257" t="s">
        <v>407</v>
      </c>
      <c r="BV47" s="257" t="s">
        <v>407</v>
      </c>
      <c r="BW47" s="257" t="s">
        <v>407</v>
      </c>
    </row>
    <row r="48" spans="1:75" s="42" customFormat="1" x14ac:dyDescent="0.2">
      <c r="A48" s="40"/>
      <c r="B48" s="48" t="s">
        <v>468</v>
      </c>
      <c r="C48" s="40"/>
      <c r="D48" s="257" t="s">
        <v>407</v>
      </c>
      <c r="E48" s="257" t="s">
        <v>407</v>
      </c>
      <c r="F48" s="257" t="s">
        <v>407</v>
      </c>
      <c r="G48" s="257" t="s">
        <v>407</v>
      </c>
      <c r="H48" s="257" t="s">
        <v>407</v>
      </c>
      <c r="I48" s="257" t="s">
        <v>407</v>
      </c>
      <c r="J48" s="257" t="s">
        <v>407</v>
      </c>
      <c r="K48" s="257" t="s">
        <v>407</v>
      </c>
      <c r="L48" s="257" t="s">
        <v>407</v>
      </c>
      <c r="M48" s="257" t="s">
        <v>407</v>
      </c>
      <c r="N48" s="257" t="s">
        <v>407</v>
      </c>
      <c r="O48" s="257" t="s">
        <v>407</v>
      </c>
      <c r="P48" s="257" t="s">
        <v>407</v>
      </c>
      <c r="Q48" s="257" t="s">
        <v>407</v>
      </c>
      <c r="R48" s="257" t="s">
        <v>407</v>
      </c>
      <c r="S48" s="257" t="s">
        <v>407</v>
      </c>
      <c r="T48" s="257" t="s">
        <v>407</v>
      </c>
      <c r="U48" s="257" t="s">
        <v>407</v>
      </c>
      <c r="V48" s="257" t="s">
        <v>407</v>
      </c>
      <c r="W48" s="257" t="s">
        <v>407</v>
      </c>
      <c r="X48" s="257" t="s">
        <v>407</v>
      </c>
      <c r="Y48" s="257" t="s">
        <v>407</v>
      </c>
      <c r="Z48" s="257" t="s">
        <v>407</v>
      </c>
      <c r="AA48" s="257" t="s">
        <v>407</v>
      </c>
      <c r="AB48" s="257" t="s">
        <v>407</v>
      </c>
      <c r="AC48" s="257" t="s">
        <v>407</v>
      </c>
      <c r="AD48" s="257" t="s">
        <v>407</v>
      </c>
      <c r="AE48" s="257" t="s">
        <v>407</v>
      </c>
      <c r="AF48" s="257" t="s">
        <v>407</v>
      </c>
      <c r="AG48" s="257" t="s">
        <v>407</v>
      </c>
      <c r="AH48" s="257" t="s">
        <v>407</v>
      </c>
      <c r="AI48" s="257" t="s">
        <v>407</v>
      </c>
      <c r="AJ48" s="257" t="s">
        <v>407</v>
      </c>
      <c r="AK48" s="257" t="s">
        <v>407</v>
      </c>
      <c r="AL48" s="257" t="s">
        <v>407</v>
      </c>
      <c r="AM48" s="257" t="s">
        <v>407</v>
      </c>
      <c r="AN48" s="257" t="s">
        <v>407</v>
      </c>
      <c r="AO48" s="257" t="s">
        <v>407</v>
      </c>
      <c r="AP48" s="257" t="s">
        <v>407</v>
      </c>
      <c r="AQ48" s="257" t="s">
        <v>407</v>
      </c>
      <c r="AR48" s="257" t="s">
        <v>407</v>
      </c>
      <c r="AS48" s="257" t="s">
        <v>407</v>
      </c>
      <c r="AT48" s="257" t="s">
        <v>407</v>
      </c>
      <c r="AU48" s="257">
        <v>181.965</v>
      </c>
      <c r="AV48" s="257">
        <v>214.066</v>
      </c>
      <c r="AW48" s="257">
        <v>231.85599999999999</v>
      </c>
      <c r="AX48" s="257">
        <v>248.25138732470668</v>
      </c>
      <c r="AY48" s="257">
        <v>260.59597526855003</v>
      </c>
      <c r="AZ48" s="257">
        <v>269.42270267979103</v>
      </c>
      <c r="BA48" s="257">
        <v>266.82421889558537</v>
      </c>
      <c r="BB48" s="257">
        <v>265.2056659520656</v>
      </c>
      <c r="BC48" s="257">
        <v>266.9137775611797</v>
      </c>
      <c r="BD48" s="257">
        <v>268.83757781930126</v>
      </c>
      <c r="BE48" s="257">
        <v>272.36002185110834</v>
      </c>
      <c r="BF48" s="257">
        <v>282.06406816095773</v>
      </c>
      <c r="BG48" s="257">
        <v>289.39901345521349</v>
      </c>
      <c r="BH48" s="257" t="s">
        <v>407</v>
      </c>
      <c r="BI48" s="257" t="s">
        <v>407</v>
      </c>
      <c r="BJ48" s="257" t="s">
        <v>407</v>
      </c>
      <c r="BK48" s="257" t="s">
        <v>407</v>
      </c>
      <c r="BL48" s="257" t="s">
        <v>407</v>
      </c>
      <c r="BM48" s="257" t="s">
        <v>407</v>
      </c>
      <c r="BN48" s="257" t="s">
        <v>407</v>
      </c>
      <c r="BO48" s="257" t="s">
        <v>407</v>
      </c>
      <c r="BP48" s="257" t="s">
        <v>407</v>
      </c>
      <c r="BQ48" s="257" t="s">
        <v>407</v>
      </c>
      <c r="BR48" s="257" t="s">
        <v>407</v>
      </c>
      <c r="BS48" s="257" t="s">
        <v>407</v>
      </c>
      <c r="BT48" s="257" t="s">
        <v>407</v>
      </c>
      <c r="BU48" s="257" t="s">
        <v>407</v>
      </c>
      <c r="BV48" s="257" t="s">
        <v>407</v>
      </c>
      <c r="BW48" s="257" t="s">
        <v>407</v>
      </c>
    </row>
    <row r="49" spans="1:75" s="42" customFormat="1" ht="13.5" thickBot="1" x14ac:dyDescent="0.25">
      <c r="B49" s="172" t="s">
        <v>469</v>
      </c>
      <c r="C49" s="114"/>
      <c r="D49" s="152" t="s">
        <v>407</v>
      </c>
      <c r="E49" s="152" t="s">
        <v>407</v>
      </c>
      <c r="F49" s="152" t="s">
        <v>407</v>
      </c>
      <c r="G49" s="152" t="s">
        <v>407</v>
      </c>
      <c r="H49" s="152" t="s">
        <v>407</v>
      </c>
      <c r="I49" s="152" t="s">
        <v>407</v>
      </c>
      <c r="J49" s="152" t="s">
        <v>407</v>
      </c>
      <c r="K49" s="152" t="s">
        <v>407</v>
      </c>
      <c r="L49" s="152" t="s">
        <v>407</v>
      </c>
      <c r="M49" s="152" t="s">
        <v>407</v>
      </c>
      <c r="N49" s="152" t="s">
        <v>407</v>
      </c>
      <c r="O49" s="152" t="s">
        <v>407</v>
      </c>
      <c r="P49" s="152" t="s">
        <v>407</v>
      </c>
      <c r="Q49" s="152" t="s">
        <v>407</v>
      </c>
      <c r="R49" s="152" t="s">
        <v>407</v>
      </c>
      <c r="S49" s="152" t="s">
        <v>407</v>
      </c>
      <c r="T49" s="152" t="s">
        <v>407</v>
      </c>
      <c r="U49" s="152" t="s">
        <v>407</v>
      </c>
      <c r="V49" s="152" t="s">
        <v>407</v>
      </c>
      <c r="W49" s="152" t="s">
        <v>407</v>
      </c>
      <c r="X49" s="152" t="s">
        <v>407</v>
      </c>
      <c r="Y49" s="152" t="s">
        <v>407</v>
      </c>
      <c r="Z49" s="152" t="s">
        <v>407</v>
      </c>
      <c r="AA49" s="152" t="s">
        <v>407</v>
      </c>
      <c r="AB49" s="152" t="s">
        <v>407</v>
      </c>
      <c r="AC49" s="152" t="s">
        <v>407</v>
      </c>
      <c r="AD49" s="152" t="s">
        <v>407</v>
      </c>
      <c r="AE49" s="152" t="s">
        <v>407</v>
      </c>
      <c r="AF49" s="152" t="s">
        <v>407</v>
      </c>
      <c r="AG49" s="152" t="s">
        <v>407</v>
      </c>
      <c r="AH49" s="152" t="s">
        <v>407</v>
      </c>
      <c r="AI49" s="152" t="s">
        <v>407</v>
      </c>
      <c r="AJ49" s="152" t="s">
        <v>407</v>
      </c>
      <c r="AK49" s="152" t="s">
        <v>407</v>
      </c>
      <c r="AL49" s="152" t="s">
        <v>407</v>
      </c>
      <c r="AM49" s="152" t="s">
        <v>407</v>
      </c>
      <c r="AN49" s="152" t="s">
        <v>407</v>
      </c>
      <c r="AO49" s="152" t="s">
        <v>407</v>
      </c>
      <c r="AP49" s="152" t="s">
        <v>407</v>
      </c>
      <c r="AQ49" s="152" t="s">
        <v>407</v>
      </c>
      <c r="AR49" s="152" t="s">
        <v>407</v>
      </c>
      <c r="AS49" s="152" t="s">
        <v>407</v>
      </c>
      <c r="AT49" s="152" t="s">
        <v>407</v>
      </c>
      <c r="AU49" s="152">
        <v>353.87199999999939</v>
      </c>
      <c r="AV49" s="152">
        <v>429.27399999999852</v>
      </c>
      <c r="AW49" s="152">
        <v>492.79200000000128</v>
      </c>
      <c r="AX49" s="152">
        <v>515.32715746078907</v>
      </c>
      <c r="AY49" s="152">
        <v>541.56637732354477</v>
      </c>
      <c r="AZ49" s="152">
        <v>546.888276290318</v>
      </c>
      <c r="BA49" s="152">
        <v>514.55385286211151</v>
      </c>
      <c r="BB49" s="152">
        <v>525.08007490509476</v>
      </c>
      <c r="BC49" s="152">
        <v>549.23528371931229</v>
      </c>
      <c r="BD49" s="152">
        <v>582.55102045042167</v>
      </c>
      <c r="BE49" s="152">
        <v>610.28535878548792</v>
      </c>
      <c r="BF49" s="152">
        <v>657.4854375022984</v>
      </c>
      <c r="BG49" s="152">
        <v>657.2757267172957</v>
      </c>
      <c r="BH49" s="152">
        <v>352.83686502826782</v>
      </c>
      <c r="BI49" s="152">
        <v>370.8638349999992</v>
      </c>
      <c r="BJ49" s="152">
        <v>342.7063180000041</v>
      </c>
      <c r="BK49" s="152">
        <v>321.65414699999565</v>
      </c>
      <c r="BL49" s="152">
        <v>348.23900200000571</v>
      </c>
      <c r="BM49" s="152">
        <v>386.0307610000018</v>
      </c>
      <c r="BN49" s="152">
        <v>399.49913500000184</v>
      </c>
      <c r="BO49" s="152">
        <v>433.20464900001389</v>
      </c>
      <c r="BP49" s="152">
        <v>438.97796900000321</v>
      </c>
      <c r="BQ49" s="152">
        <v>471.19167999999763</v>
      </c>
      <c r="BR49" s="152">
        <v>476.61879456783106</v>
      </c>
      <c r="BS49" s="152">
        <v>485.20666807803258</v>
      </c>
      <c r="BT49" s="152">
        <v>491.16010445027882</v>
      </c>
      <c r="BU49" s="152">
        <v>502.1852102586368</v>
      </c>
      <c r="BV49" s="152">
        <v>514.61067141598221</v>
      </c>
      <c r="BW49" s="152">
        <v>523.07730471054288</v>
      </c>
    </row>
    <row r="50" spans="1:75" s="132" customFormat="1" ht="26.1" customHeight="1" x14ac:dyDescent="0.2">
      <c r="A50" s="390"/>
      <c r="B50" s="38" t="s">
        <v>452</v>
      </c>
      <c r="C50" s="134"/>
      <c r="D50" s="135" t="s">
        <v>21</v>
      </c>
      <c r="E50" s="135" t="s">
        <v>22</v>
      </c>
      <c r="F50" s="135" t="s">
        <v>23</v>
      </c>
      <c r="G50" s="135" t="s">
        <v>24</v>
      </c>
      <c r="H50" s="135" t="s">
        <v>25</v>
      </c>
      <c r="I50" s="135" t="s">
        <v>26</v>
      </c>
      <c r="J50" s="135" t="s">
        <v>27</v>
      </c>
      <c r="K50" s="135" t="s">
        <v>28</v>
      </c>
      <c r="L50" s="135" t="s">
        <v>29</v>
      </c>
      <c r="M50" s="135" t="s">
        <v>30</v>
      </c>
      <c r="N50" s="135" t="s">
        <v>31</v>
      </c>
      <c r="O50" s="135" t="s">
        <v>32</v>
      </c>
      <c r="P50" s="135" t="s">
        <v>33</v>
      </c>
      <c r="Q50" s="135" t="s">
        <v>34</v>
      </c>
      <c r="R50" s="135" t="s">
        <v>35</v>
      </c>
      <c r="S50" s="135" t="s">
        <v>36</v>
      </c>
      <c r="T50" s="135" t="s">
        <v>37</v>
      </c>
      <c r="U50" s="135" t="s">
        <v>38</v>
      </c>
      <c r="V50" s="135" t="s">
        <v>39</v>
      </c>
      <c r="W50" s="135" t="s">
        <v>40</v>
      </c>
      <c r="X50" s="135" t="s">
        <v>41</v>
      </c>
      <c r="Y50" s="135" t="s">
        <v>42</v>
      </c>
      <c r="Z50" s="135" t="s">
        <v>43</v>
      </c>
      <c r="AA50" s="135" t="s">
        <v>44</v>
      </c>
      <c r="AB50" s="135" t="s">
        <v>45</v>
      </c>
      <c r="AC50" s="135" t="s">
        <v>46</v>
      </c>
      <c r="AD50" s="135" t="s">
        <v>47</v>
      </c>
      <c r="AE50" s="135" t="s">
        <v>48</v>
      </c>
      <c r="AF50" s="135" t="s">
        <v>49</v>
      </c>
      <c r="AG50" s="135" t="s">
        <v>50</v>
      </c>
      <c r="AH50" s="135" t="s">
        <v>51</v>
      </c>
      <c r="AI50" s="135" t="s">
        <v>52</v>
      </c>
      <c r="AJ50" s="135" t="s">
        <v>53</v>
      </c>
      <c r="AK50" s="135" t="s">
        <v>54</v>
      </c>
      <c r="AL50" s="135" t="s">
        <v>55</v>
      </c>
      <c r="AM50" s="135" t="s">
        <v>56</v>
      </c>
      <c r="AN50" s="135" t="s">
        <v>57</v>
      </c>
      <c r="AO50" s="135" t="s">
        <v>58</v>
      </c>
      <c r="AP50" s="135" t="s">
        <v>59</v>
      </c>
      <c r="AQ50" s="135" t="s">
        <v>60</v>
      </c>
      <c r="AR50" s="135" t="s">
        <v>61</v>
      </c>
      <c r="AS50" s="135" t="s">
        <v>62</v>
      </c>
      <c r="AT50" s="135" t="s">
        <v>63</v>
      </c>
      <c r="AU50" s="135" t="s">
        <v>64</v>
      </c>
      <c r="AV50" s="135" t="s">
        <v>65</v>
      </c>
      <c r="AW50" s="135" t="s">
        <v>66</v>
      </c>
      <c r="AX50" s="135" t="s">
        <v>67</v>
      </c>
      <c r="AY50" s="135" t="s">
        <v>68</v>
      </c>
      <c r="AZ50" s="135" t="s">
        <v>69</v>
      </c>
      <c r="BA50" s="135" t="s">
        <v>70</v>
      </c>
      <c r="BB50" s="135" t="s">
        <v>71</v>
      </c>
      <c r="BC50" s="135" t="s">
        <v>72</v>
      </c>
      <c r="BD50" s="135" t="s">
        <v>73</v>
      </c>
      <c r="BE50" s="135" t="s">
        <v>74</v>
      </c>
      <c r="BF50" s="135" t="s">
        <v>75</v>
      </c>
      <c r="BG50" s="135" t="s">
        <v>76</v>
      </c>
      <c r="BH50" s="135" t="s">
        <v>77</v>
      </c>
      <c r="BI50" s="135" t="s">
        <v>78</v>
      </c>
      <c r="BJ50" s="135" t="s">
        <v>79</v>
      </c>
      <c r="BK50" s="135" t="s">
        <v>80</v>
      </c>
      <c r="BL50" s="135" t="s">
        <v>81</v>
      </c>
      <c r="BM50" s="135" t="s">
        <v>82</v>
      </c>
      <c r="BN50" s="135" t="s">
        <v>83</v>
      </c>
      <c r="BO50" s="135" t="s">
        <v>84</v>
      </c>
      <c r="BP50" s="135" t="s">
        <v>85</v>
      </c>
      <c r="BQ50" s="135" t="s">
        <v>86</v>
      </c>
      <c r="BR50" s="135" t="s">
        <v>87</v>
      </c>
      <c r="BS50" s="135" t="s">
        <v>88</v>
      </c>
      <c r="BT50" s="135" t="s">
        <v>89</v>
      </c>
      <c r="BU50" s="136" t="s">
        <v>90</v>
      </c>
      <c r="BV50" s="136" t="s">
        <v>100</v>
      </c>
      <c r="BW50" s="136" t="s">
        <v>120</v>
      </c>
    </row>
    <row r="51" spans="1:75" s="132" customFormat="1" ht="15" customHeight="1" x14ac:dyDescent="0.2">
      <c r="A51" s="390"/>
      <c r="B51" s="239" t="s">
        <v>348</v>
      </c>
      <c r="C51" s="138"/>
      <c r="D51" s="297" t="s">
        <v>91</v>
      </c>
      <c r="E51" s="297" t="s">
        <v>91</v>
      </c>
      <c r="F51" s="297" t="s">
        <v>91</v>
      </c>
      <c r="G51" s="297" t="s">
        <v>91</v>
      </c>
      <c r="H51" s="297" t="s">
        <v>91</v>
      </c>
      <c r="I51" s="297" t="s">
        <v>91</v>
      </c>
      <c r="J51" s="297" t="s">
        <v>91</v>
      </c>
      <c r="K51" s="297" t="s">
        <v>91</v>
      </c>
      <c r="L51" s="297" t="s">
        <v>91</v>
      </c>
      <c r="M51" s="297" t="s">
        <v>91</v>
      </c>
      <c r="N51" s="297" t="s">
        <v>91</v>
      </c>
      <c r="O51" s="297" t="s">
        <v>91</v>
      </c>
      <c r="P51" s="297" t="s">
        <v>91</v>
      </c>
      <c r="Q51" s="297" t="s">
        <v>91</v>
      </c>
      <c r="R51" s="297" t="s">
        <v>91</v>
      </c>
      <c r="S51" s="297" t="s">
        <v>91</v>
      </c>
      <c r="T51" s="297" t="s">
        <v>91</v>
      </c>
      <c r="U51" s="297" t="s">
        <v>91</v>
      </c>
      <c r="V51" s="297" t="s">
        <v>91</v>
      </c>
      <c r="W51" s="297" t="s">
        <v>91</v>
      </c>
      <c r="X51" s="297" t="s">
        <v>91</v>
      </c>
      <c r="Y51" s="297" t="s">
        <v>91</v>
      </c>
      <c r="Z51" s="297" t="s">
        <v>91</v>
      </c>
      <c r="AA51" s="297" t="s">
        <v>91</v>
      </c>
      <c r="AB51" s="297" t="s">
        <v>91</v>
      </c>
      <c r="AC51" s="297" t="s">
        <v>91</v>
      </c>
      <c r="AD51" s="297" t="s">
        <v>91</v>
      </c>
      <c r="AE51" s="297" t="s">
        <v>91</v>
      </c>
      <c r="AF51" s="297" t="s">
        <v>91</v>
      </c>
      <c r="AG51" s="297" t="s">
        <v>91</v>
      </c>
      <c r="AH51" s="297" t="s">
        <v>91</v>
      </c>
      <c r="AI51" s="297" t="s">
        <v>91</v>
      </c>
      <c r="AJ51" s="297" t="s">
        <v>91</v>
      </c>
      <c r="AK51" s="297" t="s">
        <v>91</v>
      </c>
      <c r="AL51" s="297" t="s">
        <v>91</v>
      </c>
      <c r="AM51" s="297" t="s">
        <v>91</v>
      </c>
      <c r="AN51" s="297" t="s">
        <v>91</v>
      </c>
      <c r="AO51" s="297" t="s">
        <v>91</v>
      </c>
      <c r="AP51" s="297" t="s">
        <v>91</v>
      </c>
      <c r="AQ51" s="297" t="s">
        <v>91</v>
      </c>
      <c r="AR51" s="297" t="s">
        <v>91</v>
      </c>
      <c r="AS51" s="297" t="s">
        <v>91</v>
      </c>
      <c r="AT51" s="297" t="s">
        <v>91</v>
      </c>
      <c r="AU51" s="297" t="s">
        <v>91</v>
      </c>
      <c r="AV51" s="297" t="s">
        <v>91</v>
      </c>
      <c r="AW51" s="297" t="s">
        <v>91</v>
      </c>
      <c r="AX51" s="297" t="s">
        <v>91</v>
      </c>
      <c r="AY51" s="297" t="s">
        <v>91</v>
      </c>
      <c r="AZ51" s="297" t="s">
        <v>91</v>
      </c>
      <c r="BA51" s="297" t="s">
        <v>91</v>
      </c>
      <c r="BB51" s="297" t="s">
        <v>91</v>
      </c>
      <c r="BC51" s="297" t="s">
        <v>91</v>
      </c>
      <c r="BD51" s="297" t="s">
        <v>91</v>
      </c>
      <c r="BE51" s="297" t="s">
        <v>91</v>
      </c>
      <c r="BF51" s="297" t="s">
        <v>91</v>
      </c>
      <c r="BG51" s="297" t="s">
        <v>91</v>
      </c>
      <c r="BH51" s="297" t="s">
        <v>91</v>
      </c>
      <c r="BI51" s="297" t="s">
        <v>91</v>
      </c>
      <c r="BJ51" s="297" t="s">
        <v>91</v>
      </c>
      <c r="BK51" s="297" t="s">
        <v>91</v>
      </c>
      <c r="BL51" s="297" t="s">
        <v>91</v>
      </c>
      <c r="BM51" s="297" t="s">
        <v>91</v>
      </c>
      <c r="BN51" s="297" t="s">
        <v>91</v>
      </c>
      <c r="BO51" s="297" t="s">
        <v>91</v>
      </c>
      <c r="BP51" s="26" t="s">
        <v>91</v>
      </c>
      <c r="BQ51" s="26" t="s">
        <v>91</v>
      </c>
      <c r="BR51" s="297" t="s">
        <v>121</v>
      </c>
      <c r="BS51" s="297" t="s">
        <v>121</v>
      </c>
      <c r="BT51" s="298" t="s">
        <v>121</v>
      </c>
      <c r="BU51" s="298" t="s">
        <v>121</v>
      </c>
      <c r="BV51" s="298" t="s">
        <v>121</v>
      </c>
      <c r="BW51" s="298" t="s">
        <v>121</v>
      </c>
    </row>
    <row r="52" spans="1:75" s="47" customFormat="1" ht="24" customHeight="1" x14ac:dyDescent="0.2">
      <c r="A52" s="261"/>
      <c r="B52" s="38" t="s">
        <v>267</v>
      </c>
      <c r="C52" s="38"/>
      <c r="D52" s="143">
        <v>0</v>
      </c>
      <c r="E52" s="143">
        <v>0</v>
      </c>
      <c r="F52" s="143">
        <v>0</v>
      </c>
      <c r="G52" s="143">
        <v>0</v>
      </c>
      <c r="H52" s="143">
        <v>0</v>
      </c>
      <c r="I52" s="143">
        <v>0</v>
      </c>
      <c r="J52" s="143">
        <v>0</v>
      </c>
      <c r="K52" s="143">
        <v>0</v>
      </c>
      <c r="L52" s="143">
        <v>0</v>
      </c>
      <c r="M52" s="143">
        <v>0</v>
      </c>
      <c r="N52" s="143">
        <v>0</v>
      </c>
      <c r="O52" s="143">
        <v>0</v>
      </c>
      <c r="P52" s="143">
        <v>0</v>
      </c>
      <c r="Q52" s="143">
        <v>0</v>
      </c>
      <c r="R52" s="143">
        <v>0</v>
      </c>
      <c r="S52" s="143">
        <v>0</v>
      </c>
      <c r="T52" s="143">
        <v>0</v>
      </c>
      <c r="U52" s="143">
        <v>0</v>
      </c>
      <c r="V52" s="143">
        <v>0</v>
      </c>
      <c r="W52" s="143">
        <v>0</v>
      </c>
      <c r="X52" s="143">
        <v>0</v>
      </c>
      <c r="Y52" s="143">
        <v>0</v>
      </c>
      <c r="Z52" s="143">
        <v>270.94932881847865</v>
      </c>
      <c r="AA52" s="143">
        <v>229.36936936936937</v>
      </c>
      <c r="AB52" s="143">
        <v>1114.223194748359</v>
      </c>
      <c r="AC52" s="143">
        <v>2205.6020791221486</v>
      </c>
      <c r="AD52" s="143">
        <v>1133.7463697967087</v>
      </c>
      <c r="AE52" s="143">
        <v>1282.3366002466412</v>
      </c>
      <c r="AF52" s="143">
        <v>1172.0492413398224</v>
      </c>
      <c r="AG52" s="143">
        <v>3510.839171412731</v>
      </c>
      <c r="AH52" s="143">
        <v>3338.6368389942254</v>
      </c>
      <c r="AI52" s="143">
        <v>3147.3993530535099</v>
      </c>
      <c r="AJ52" s="143">
        <v>3422.6315271259314</v>
      </c>
      <c r="AK52" s="143">
        <v>5043.4119230654187</v>
      </c>
      <c r="AL52" s="143">
        <v>6072.6740829994123</v>
      </c>
      <c r="AM52" s="143">
        <v>6872.3699173908381</v>
      </c>
      <c r="AN52" s="143">
        <v>7315.6022110654703</v>
      </c>
      <c r="AO52" s="143">
        <v>7734.4061962134256</v>
      </c>
      <c r="AP52" s="143">
        <v>7998.3349431948855</v>
      </c>
      <c r="AQ52" s="143">
        <v>7847.6745047616969</v>
      </c>
      <c r="AR52" s="143">
        <v>7750.0826962066712</v>
      </c>
      <c r="AS52" s="143">
        <v>8173.1084791141266</v>
      </c>
      <c r="AT52" s="143">
        <v>9087.5733776991656</v>
      </c>
      <c r="AU52" s="143">
        <v>10712.054517302986</v>
      </c>
      <c r="AV52" s="143">
        <v>12833.860667516254</v>
      </c>
      <c r="AW52" s="143">
        <v>14778.994438846205</v>
      </c>
      <c r="AX52" s="143">
        <v>16010.979040704602</v>
      </c>
      <c r="AY52" s="143">
        <v>16745.434500377411</v>
      </c>
      <c r="AZ52" s="143">
        <v>16811.462204299634</v>
      </c>
      <c r="BA52" s="143">
        <v>16222.284981633053</v>
      </c>
      <c r="BB52" s="143">
        <v>15809.302604834662</v>
      </c>
      <c r="BC52" s="143">
        <v>15645.214283395462</v>
      </c>
      <c r="BD52" s="143">
        <v>15429.807752987919</v>
      </c>
      <c r="BE52" s="143">
        <v>15779.876083232477</v>
      </c>
      <c r="BF52" s="143">
        <v>16765.104901906489</v>
      </c>
      <c r="BG52" s="143">
        <v>16054.958742283223</v>
      </c>
      <c r="BH52" s="143">
        <v>16585.391314202516</v>
      </c>
      <c r="BI52" s="143">
        <v>17079.656720109815</v>
      </c>
      <c r="BJ52" s="143">
        <v>17718.187176532712</v>
      </c>
      <c r="BK52" s="143">
        <v>18248.286625755154</v>
      </c>
      <c r="BL52" s="143">
        <v>19353.493865978671</v>
      </c>
      <c r="BM52" s="143">
        <v>22048.840568495893</v>
      </c>
      <c r="BN52" s="143">
        <v>22998.299912036426</v>
      </c>
      <c r="BO52" s="143">
        <v>24063.142950158639</v>
      </c>
      <c r="BP52" s="143">
        <v>24779.805324489262</v>
      </c>
      <c r="BQ52" s="143">
        <v>24621.890146489601</v>
      </c>
      <c r="BR52" s="143">
        <v>24514.739581933674</v>
      </c>
      <c r="BS52" s="143">
        <v>24427.903791427671</v>
      </c>
      <c r="BT52" s="143">
        <v>24433.795614040631</v>
      </c>
      <c r="BU52" s="143">
        <v>24588.97051367132</v>
      </c>
      <c r="BV52" s="143">
        <v>24733.471926098082</v>
      </c>
      <c r="BW52" s="143">
        <v>24658.909636001667</v>
      </c>
    </row>
    <row r="53" spans="1:75" s="42" customFormat="1" ht="26.1" customHeight="1" x14ac:dyDescent="0.2">
      <c r="A53" s="40"/>
      <c r="B53" s="40" t="s">
        <v>453</v>
      </c>
      <c r="C53" s="40"/>
      <c r="D53" s="257" t="s">
        <v>123</v>
      </c>
      <c r="E53" s="257" t="s">
        <v>123</v>
      </c>
      <c r="F53" s="257" t="s">
        <v>123</v>
      </c>
      <c r="G53" s="257" t="s">
        <v>123</v>
      </c>
      <c r="H53" s="257" t="s">
        <v>123</v>
      </c>
      <c r="I53" s="257" t="s">
        <v>123</v>
      </c>
      <c r="J53" s="257" t="s">
        <v>123</v>
      </c>
      <c r="K53" s="257" t="s">
        <v>123</v>
      </c>
      <c r="L53" s="257" t="s">
        <v>123</v>
      </c>
      <c r="M53" s="257" t="s">
        <v>123</v>
      </c>
      <c r="N53" s="257" t="s">
        <v>123</v>
      </c>
      <c r="O53" s="257" t="s">
        <v>123</v>
      </c>
      <c r="P53" s="257" t="s">
        <v>123</v>
      </c>
      <c r="Q53" s="257" t="s">
        <v>123</v>
      </c>
      <c r="R53" s="257" t="s">
        <v>123</v>
      </c>
      <c r="S53" s="257" t="s">
        <v>123</v>
      </c>
      <c r="T53" s="257" t="s">
        <v>123</v>
      </c>
      <c r="U53" s="257" t="s">
        <v>123</v>
      </c>
      <c r="V53" s="257" t="s">
        <v>123</v>
      </c>
      <c r="W53" s="257" t="s">
        <v>123</v>
      </c>
      <c r="X53" s="257" t="s">
        <v>123</v>
      </c>
      <c r="Y53" s="257" t="s">
        <v>123</v>
      </c>
      <c r="Z53" s="257" t="s">
        <v>123</v>
      </c>
      <c r="AA53" s="257" t="s">
        <v>123</v>
      </c>
      <c r="AB53" s="257" t="s">
        <v>123</v>
      </c>
      <c r="AC53" s="257" t="s">
        <v>123</v>
      </c>
      <c r="AD53" s="257" t="s">
        <v>123</v>
      </c>
      <c r="AE53" s="257" t="s">
        <v>123</v>
      </c>
      <c r="AF53" s="257" t="s">
        <v>123</v>
      </c>
      <c r="AG53" s="257" t="s">
        <v>123</v>
      </c>
      <c r="AH53" s="257" t="s">
        <v>123</v>
      </c>
      <c r="AI53" s="257" t="s">
        <v>123</v>
      </c>
      <c r="AJ53" s="257" t="s">
        <v>123</v>
      </c>
      <c r="AK53" s="257" t="s">
        <v>123</v>
      </c>
      <c r="AL53" s="257" t="s">
        <v>123</v>
      </c>
      <c r="AM53" s="257" t="s">
        <v>123</v>
      </c>
      <c r="AN53" s="257" t="s">
        <v>123</v>
      </c>
      <c r="AO53" s="257" t="s">
        <v>123</v>
      </c>
      <c r="AP53" s="257" t="s">
        <v>123</v>
      </c>
      <c r="AQ53" s="257" t="s">
        <v>123</v>
      </c>
      <c r="AR53" s="257" t="s">
        <v>123</v>
      </c>
      <c r="AS53" s="257" t="s">
        <v>123</v>
      </c>
      <c r="AT53" s="257" t="s">
        <v>123</v>
      </c>
      <c r="AU53" s="257" t="s">
        <v>123</v>
      </c>
      <c r="AV53" s="257" t="s">
        <v>123</v>
      </c>
      <c r="AW53" s="257" t="s">
        <v>123</v>
      </c>
      <c r="AX53" s="257" t="s">
        <v>123</v>
      </c>
      <c r="AY53" s="257" t="s">
        <v>123</v>
      </c>
      <c r="AZ53" s="257" t="s">
        <v>123</v>
      </c>
      <c r="BA53" s="257" t="s">
        <v>123</v>
      </c>
      <c r="BB53" s="257" t="s">
        <v>123</v>
      </c>
      <c r="BC53" s="257" t="s">
        <v>123</v>
      </c>
      <c r="BD53" s="257" t="s">
        <v>123</v>
      </c>
      <c r="BE53" s="257" t="s">
        <v>123</v>
      </c>
      <c r="BF53" s="257" t="s">
        <v>123</v>
      </c>
      <c r="BG53" s="257" t="s">
        <v>123</v>
      </c>
      <c r="BH53" s="257" t="s">
        <v>123</v>
      </c>
      <c r="BI53" s="257" t="s">
        <v>123</v>
      </c>
      <c r="BJ53" s="257" t="s">
        <v>123</v>
      </c>
      <c r="BK53" s="257" t="s">
        <v>123</v>
      </c>
      <c r="BL53" s="257" t="s">
        <v>123</v>
      </c>
      <c r="BM53" s="257" t="s">
        <v>123</v>
      </c>
      <c r="BN53" s="257" t="s">
        <v>123</v>
      </c>
      <c r="BO53" s="257" t="s">
        <v>123</v>
      </c>
      <c r="BP53" s="257" t="s">
        <v>123</v>
      </c>
      <c r="BQ53" s="257" t="s">
        <v>123</v>
      </c>
      <c r="BR53" s="257" t="s">
        <v>123</v>
      </c>
      <c r="BS53" s="257" t="s">
        <v>123</v>
      </c>
      <c r="BT53" s="257" t="s">
        <v>123</v>
      </c>
      <c r="BU53" s="257" t="s">
        <v>123</v>
      </c>
      <c r="BV53" s="257" t="s">
        <v>123</v>
      </c>
      <c r="BW53" s="257" t="s">
        <v>123</v>
      </c>
    </row>
    <row r="54" spans="1:75" s="42" customFormat="1" x14ac:dyDescent="0.2">
      <c r="A54" s="40"/>
      <c r="B54" s="268" t="s">
        <v>454</v>
      </c>
      <c r="C54" s="40"/>
      <c r="D54" s="257" t="s">
        <v>407</v>
      </c>
      <c r="E54" s="257" t="s">
        <v>407</v>
      </c>
      <c r="F54" s="257" t="s">
        <v>407</v>
      </c>
      <c r="G54" s="257" t="s">
        <v>407</v>
      </c>
      <c r="H54" s="257" t="s">
        <v>407</v>
      </c>
      <c r="I54" s="257" t="s">
        <v>407</v>
      </c>
      <c r="J54" s="257" t="s">
        <v>407</v>
      </c>
      <c r="K54" s="257" t="s">
        <v>407</v>
      </c>
      <c r="L54" s="257" t="s">
        <v>407</v>
      </c>
      <c r="M54" s="257" t="s">
        <v>407</v>
      </c>
      <c r="N54" s="257" t="s">
        <v>407</v>
      </c>
      <c r="O54" s="257" t="s">
        <v>407</v>
      </c>
      <c r="P54" s="257" t="s">
        <v>407</v>
      </c>
      <c r="Q54" s="257" t="s">
        <v>407</v>
      </c>
      <c r="R54" s="257" t="s">
        <v>407</v>
      </c>
      <c r="S54" s="257" t="s">
        <v>407</v>
      </c>
      <c r="T54" s="257" t="s">
        <v>407</v>
      </c>
      <c r="U54" s="257" t="s">
        <v>407</v>
      </c>
      <c r="V54" s="257" t="s">
        <v>407</v>
      </c>
      <c r="W54" s="257" t="s">
        <v>407</v>
      </c>
      <c r="X54" s="257" t="s">
        <v>407</v>
      </c>
      <c r="Y54" s="257" t="s">
        <v>407</v>
      </c>
      <c r="Z54" s="257">
        <v>270.94932881847865</v>
      </c>
      <c r="AA54" s="257">
        <v>229.36936936936937</v>
      </c>
      <c r="AB54" s="257">
        <v>955.04845264145058</v>
      </c>
      <c r="AC54" s="257">
        <v>1921.3244778130718</v>
      </c>
      <c r="AD54" s="257">
        <v>1002.297515327525</v>
      </c>
      <c r="AE54" s="257">
        <v>1070.8171610307004</v>
      </c>
      <c r="AF54" s="257">
        <v>1014.6097910105926</v>
      </c>
      <c r="AG54" s="257">
        <v>2776.8479411319995</v>
      </c>
      <c r="AH54" s="257">
        <v>2657.9438912381215</v>
      </c>
      <c r="AI54" s="257">
        <v>2524.2698468373674</v>
      </c>
      <c r="AJ54" s="257">
        <v>2810.9698381961994</v>
      </c>
      <c r="AK54" s="257">
        <v>4220.9178307558859</v>
      </c>
      <c r="AL54" s="257">
        <v>5071.0253033317458</v>
      </c>
      <c r="AM54" s="257">
        <v>5408.3038300611524</v>
      </c>
      <c r="AN54" s="257">
        <v>5541.5751305847152</v>
      </c>
      <c r="AO54" s="257">
        <v>5589.6117804551541</v>
      </c>
      <c r="AP54" s="257">
        <v>5665.5848397037853</v>
      </c>
      <c r="AQ54" s="257">
        <v>5561.7285941552072</v>
      </c>
      <c r="AR54" s="257">
        <v>5521.458497383911</v>
      </c>
      <c r="AS54" s="257">
        <v>5536.5610770018393</v>
      </c>
      <c r="AT54" s="257">
        <v>5936.4885056303738</v>
      </c>
      <c r="AU54" s="257">
        <v>6646.3234817706616</v>
      </c>
      <c r="AV54" s="257">
        <v>7501.2500937232826</v>
      </c>
      <c r="AW54" s="257">
        <v>8062.7048053911085</v>
      </c>
      <c r="AX54" s="257">
        <v>8285.0751988447446</v>
      </c>
      <c r="AY54" s="257">
        <v>8361.4023805540128</v>
      </c>
      <c r="AZ54" s="257">
        <v>8227.7888907821725</v>
      </c>
      <c r="BA54" s="257">
        <v>7979.618231104143</v>
      </c>
      <c r="BB54" s="257">
        <v>7722.5474689132843</v>
      </c>
      <c r="BC54" s="257">
        <v>7557.723973996417</v>
      </c>
      <c r="BD54" s="257">
        <v>7268.5190765130628</v>
      </c>
      <c r="BE54" s="257">
        <v>7192.9394904304472</v>
      </c>
      <c r="BF54" s="257">
        <v>7171.3836006260763</v>
      </c>
      <c r="BG54" s="257">
        <v>6540.2322570228607</v>
      </c>
      <c r="BH54" s="257">
        <v>6554.9206579034171</v>
      </c>
      <c r="BI54" s="257">
        <v>6453.3189873621604</v>
      </c>
      <c r="BJ54" s="257">
        <v>6410.9442205720979</v>
      </c>
      <c r="BK54" s="257">
        <v>6326.2913845906414</v>
      </c>
      <c r="BL54" s="257">
        <v>6074.2251997360008</v>
      </c>
      <c r="BM54" s="257">
        <v>6033.1637826845881</v>
      </c>
      <c r="BN54" s="257">
        <v>5801.8630804283212</v>
      </c>
      <c r="BO54" s="257">
        <v>5881.4360804953421</v>
      </c>
      <c r="BP54" s="257">
        <v>6088.086218138711</v>
      </c>
      <c r="BQ54" s="257">
        <v>6058.8650279576013</v>
      </c>
      <c r="BR54" s="257">
        <v>5989.1352045955537</v>
      </c>
      <c r="BS54" s="257">
        <v>5883.2405611879167</v>
      </c>
      <c r="BT54" s="257">
        <v>5876.6500984812901</v>
      </c>
      <c r="BU54" s="257">
        <v>5899.2876524176736</v>
      </c>
      <c r="BV54" s="257">
        <v>5918.7400183590389</v>
      </c>
      <c r="BW54" s="257">
        <v>5905.6750146756503</v>
      </c>
    </row>
    <row r="55" spans="1:75" s="42" customFormat="1" x14ac:dyDescent="0.2">
      <c r="A55" s="40"/>
      <c r="B55" s="268" t="s">
        <v>455</v>
      </c>
      <c r="C55" s="40"/>
      <c r="D55" s="257" t="s">
        <v>407</v>
      </c>
      <c r="E55" s="257" t="s">
        <v>407</v>
      </c>
      <c r="F55" s="257" t="s">
        <v>407</v>
      </c>
      <c r="G55" s="257" t="s">
        <v>407</v>
      </c>
      <c r="H55" s="257" t="s">
        <v>407</v>
      </c>
      <c r="I55" s="257" t="s">
        <v>407</v>
      </c>
      <c r="J55" s="257" t="s">
        <v>407</v>
      </c>
      <c r="K55" s="257" t="s">
        <v>407</v>
      </c>
      <c r="L55" s="257" t="s">
        <v>407</v>
      </c>
      <c r="M55" s="257" t="s">
        <v>407</v>
      </c>
      <c r="N55" s="257" t="s">
        <v>407</v>
      </c>
      <c r="O55" s="257" t="s">
        <v>407</v>
      </c>
      <c r="P55" s="257" t="s">
        <v>407</v>
      </c>
      <c r="Q55" s="257" t="s">
        <v>407</v>
      </c>
      <c r="R55" s="257" t="s">
        <v>407</v>
      </c>
      <c r="S55" s="257" t="s">
        <v>407</v>
      </c>
      <c r="T55" s="257" t="s">
        <v>407</v>
      </c>
      <c r="U55" s="257" t="s">
        <v>407</v>
      </c>
      <c r="V55" s="257" t="s">
        <v>407</v>
      </c>
      <c r="W55" s="257" t="s">
        <v>407</v>
      </c>
      <c r="X55" s="257" t="s">
        <v>407</v>
      </c>
      <c r="Y55" s="257" t="s">
        <v>407</v>
      </c>
      <c r="Z55" s="257" t="s">
        <v>407</v>
      </c>
      <c r="AA55" s="257" t="s">
        <v>407</v>
      </c>
      <c r="AB55" s="257" t="s">
        <v>407</v>
      </c>
      <c r="AC55" s="257" t="s">
        <v>407</v>
      </c>
      <c r="AD55" s="257" t="s">
        <v>407</v>
      </c>
      <c r="AE55" s="257" t="s">
        <v>407</v>
      </c>
      <c r="AF55" s="257" t="s">
        <v>407</v>
      </c>
      <c r="AG55" s="257" t="s">
        <v>407</v>
      </c>
      <c r="AH55" s="257" t="s">
        <v>407</v>
      </c>
      <c r="AI55" s="257" t="s">
        <v>407</v>
      </c>
      <c r="AJ55" s="257" t="s">
        <v>407</v>
      </c>
      <c r="AK55" s="257" t="s">
        <v>407</v>
      </c>
      <c r="AL55" s="257" t="s">
        <v>407</v>
      </c>
      <c r="AM55" s="257" t="s">
        <v>407</v>
      </c>
      <c r="AN55" s="257" t="s">
        <v>407</v>
      </c>
      <c r="AO55" s="257" t="s">
        <v>407</v>
      </c>
      <c r="AP55" s="257" t="s">
        <v>407</v>
      </c>
      <c r="AQ55" s="257" t="s">
        <v>407</v>
      </c>
      <c r="AR55" s="257" t="s">
        <v>407</v>
      </c>
      <c r="AS55" s="257" t="s">
        <v>407</v>
      </c>
      <c r="AT55" s="257" t="s">
        <v>407</v>
      </c>
      <c r="AU55" s="257" t="s">
        <v>407</v>
      </c>
      <c r="AV55" s="257" t="s">
        <v>407</v>
      </c>
      <c r="AW55" s="257" t="s">
        <v>407</v>
      </c>
      <c r="AX55" s="257">
        <v>2073.7298435068997</v>
      </c>
      <c r="AY55" s="257">
        <v>2525.7924251013869</v>
      </c>
      <c r="AZ55" s="257">
        <v>2940.9411692067079</v>
      </c>
      <c r="BA55" s="257">
        <v>3254.5242570376195</v>
      </c>
      <c r="BB55" s="257">
        <v>3543.6790130992181</v>
      </c>
      <c r="BC55" s="257">
        <v>3892.8879412729534</v>
      </c>
      <c r="BD55" s="257">
        <v>4220.2743342441499</v>
      </c>
      <c r="BE55" s="257">
        <v>4741.2656878144071</v>
      </c>
      <c r="BF55" s="257">
        <v>5571.4644619831015</v>
      </c>
      <c r="BG55" s="257">
        <v>5581.1085288225158</v>
      </c>
      <c r="BH55" s="257">
        <v>5802.6766478512136</v>
      </c>
      <c r="BI55" s="257">
        <v>6069.4880990993552</v>
      </c>
      <c r="BJ55" s="257">
        <v>6202.3705093846074</v>
      </c>
      <c r="BK55" s="257">
        <v>6472.2393218601137</v>
      </c>
      <c r="BL55" s="257">
        <v>6915.8557685967535</v>
      </c>
      <c r="BM55" s="257">
        <v>7662.9731790399355</v>
      </c>
      <c r="BN55" s="257">
        <v>7888.7686078444003</v>
      </c>
      <c r="BO55" s="257">
        <v>8463.2873385223102</v>
      </c>
      <c r="BP55" s="257">
        <v>9075.0655434085202</v>
      </c>
      <c r="BQ55" s="257">
        <v>9095.5483295613922</v>
      </c>
      <c r="BR55" s="257">
        <v>9196.0930291833211</v>
      </c>
      <c r="BS55" s="257">
        <v>9167.206723911042</v>
      </c>
      <c r="BT55" s="257">
        <v>9142.2156677620533</v>
      </c>
      <c r="BU55" s="257">
        <v>9189.6709221277688</v>
      </c>
      <c r="BV55" s="257">
        <v>9252.2083239774875</v>
      </c>
      <c r="BW55" s="257">
        <v>9262.692024413338</v>
      </c>
    </row>
    <row r="56" spans="1:75" s="42" customFormat="1" x14ac:dyDescent="0.2">
      <c r="A56" s="40"/>
      <c r="B56" s="268" t="s">
        <v>456</v>
      </c>
      <c r="C56" s="40"/>
      <c r="D56" s="257" t="s">
        <v>407</v>
      </c>
      <c r="E56" s="257" t="s">
        <v>407</v>
      </c>
      <c r="F56" s="257" t="s">
        <v>407</v>
      </c>
      <c r="G56" s="257" t="s">
        <v>407</v>
      </c>
      <c r="H56" s="257" t="s">
        <v>407</v>
      </c>
      <c r="I56" s="257" t="s">
        <v>407</v>
      </c>
      <c r="J56" s="257" t="s">
        <v>407</v>
      </c>
      <c r="K56" s="257" t="s">
        <v>407</v>
      </c>
      <c r="L56" s="257" t="s">
        <v>407</v>
      </c>
      <c r="M56" s="257" t="s">
        <v>407</v>
      </c>
      <c r="N56" s="257" t="s">
        <v>407</v>
      </c>
      <c r="O56" s="257" t="s">
        <v>407</v>
      </c>
      <c r="P56" s="257" t="s">
        <v>407</v>
      </c>
      <c r="Q56" s="257" t="s">
        <v>407</v>
      </c>
      <c r="R56" s="257" t="s">
        <v>407</v>
      </c>
      <c r="S56" s="257" t="s">
        <v>407</v>
      </c>
      <c r="T56" s="257" t="s">
        <v>407</v>
      </c>
      <c r="U56" s="257" t="s">
        <v>407</v>
      </c>
      <c r="V56" s="257" t="s">
        <v>407</v>
      </c>
      <c r="W56" s="257" t="s">
        <v>407</v>
      </c>
      <c r="X56" s="257" t="s">
        <v>407</v>
      </c>
      <c r="Y56" s="257" t="s">
        <v>407</v>
      </c>
      <c r="Z56" s="257" t="s">
        <v>407</v>
      </c>
      <c r="AA56" s="257" t="s">
        <v>407</v>
      </c>
      <c r="AB56" s="257" t="s">
        <v>407</v>
      </c>
      <c r="AC56" s="257" t="s">
        <v>407</v>
      </c>
      <c r="AD56" s="257" t="s">
        <v>407</v>
      </c>
      <c r="AE56" s="257" t="s">
        <v>407</v>
      </c>
      <c r="AF56" s="257" t="s">
        <v>407</v>
      </c>
      <c r="AG56" s="257" t="s">
        <v>407</v>
      </c>
      <c r="AH56" s="257" t="s">
        <v>407</v>
      </c>
      <c r="AI56" s="257" t="s">
        <v>407</v>
      </c>
      <c r="AJ56" s="257" t="s">
        <v>407</v>
      </c>
      <c r="AK56" s="257" t="s">
        <v>407</v>
      </c>
      <c r="AL56" s="257" t="s">
        <v>407</v>
      </c>
      <c r="AM56" s="257" t="s">
        <v>407</v>
      </c>
      <c r="AN56" s="257" t="s">
        <v>407</v>
      </c>
      <c r="AO56" s="257" t="s">
        <v>407</v>
      </c>
      <c r="AP56" s="257" t="s">
        <v>407</v>
      </c>
      <c r="AQ56" s="257" t="s">
        <v>407</v>
      </c>
      <c r="AR56" s="257" t="s">
        <v>407</v>
      </c>
      <c r="AS56" s="257" t="s">
        <v>407</v>
      </c>
      <c r="AT56" s="257" t="s">
        <v>407</v>
      </c>
      <c r="AU56" s="257" t="s">
        <v>407</v>
      </c>
      <c r="AV56" s="257" t="s">
        <v>407</v>
      </c>
      <c r="AW56" s="257" t="s">
        <v>407</v>
      </c>
      <c r="AX56" s="257">
        <v>5652.173998352956</v>
      </c>
      <c r="AY56" s="257">
        <v>5858.2396947220068</v>
      </c>
      <c r="AZ56" s="257">
        <v>5642.7321443107558</v>
      </c>
      <c r="BA56" s="257">
        <v>4988.142493491293</v>
      </c>
      <c r="BB56" s="257">
        <v>4543.0761228221581</v>
      </c>
      <c r="BC56" s="257">
        <v>4194.6192653073931</v>
      </c>
      <c r="BD56" s="257">
        <v>3941.0301318013139</v>
      </c>
      <c r="BE56" s="257">
        <v>3845.6886526563612</v>
      </c>
      <c r="BF56" s="257">
        <v>4022.2169446713729</v>
      </c>
      <c r="BG56" s="257">
        <v>3936.6850822107249</v>
      </c>
      <c r="BH56" s="257">
        <v>4227.7947322377931</v>
      </c>
      <c r="BI56" s="257">
        <v>4556.8496336483004</v>
      </c>
      <c r="BJ56" s="257">
        <v>5104.8724465760097</v>
      </c>
      <c r="BK56" s="257">
        <v>5449.7559193044017</v>
      </c>
      <c r="BL56" s="257">
        <v>6363.4128976459178</v>
      </c>
      <c r="BM56" s="257">
        <v>8352.7036067713652</v>
      </c>
      <c r="BN56" s="257">
        <v>9307.668223763696</v>
      </c>
      <c r="BO56" s="257">
        <v>9718.4195311409803</v>
      </c>
      <c r="BP56" s="257">
        <v>9616.6535629420359</v>
      </c>
      <c r="BQ56" s="257">
        <v>9467.4767889706072</v>
      </c>
      <c r="BR56" s="257">
        <v>9329.5113481547887</v>
      </c>
      <c r="BS56" s="257">
        <v>9377.45650632871</v>
      </c>
      <c r="BT56" s="257">
        <v>9414.9298477963239</v>
      </c>
      <c r="BU56" s="257">
        <v>9500.0119391268363</v>
      </c>
      <c r="BV56" s="257">
        <v>9562.5235837606324</v>
      </c>
      <c r="BW56" s="257">
        <v>9490.5425969136286</v>
      </c>
    </row>
    <row r="57" spans="1:75" s="42" customFormat="1" x14ac:dyDescent="0.2">
      <c r="A57" s="40"/>
      <c r="B57" s="268" t="s">
        <v>457</v>
      </c>
      <c r="C57" s="40"/>
      <c r="D57" s="257" t="s">
        <v>407</v>
      </c>
      <c r="E57" s="257" t="s">
        <v>407</v>
      </c>
      <c r="F57" s="257" t="s">
        <v>407</v>
      </c>
      <c r="G57" s="257" t="s">
        <v>407</v>
      </c>
      <c r="H57" s="257" t="s">
        <v>407</v>
      </c>
      <c r="I57" s="257" t="s">
        <v>407</v>
      </c>
      <c r="J57" s="257" t="s">
        <v>407</v>
      </c>
      <c r="K57" s="257" t="s">
        <v>407</v>
      </c>
      <c r="L57" s="257" t="s">
        <v>407</v>
      </c>
      <c r="M57" s="257" t="s">
        <v>407</v>
      </c>
      <c r="N57" s="257" t="s">
        <v>407</v>
      </c>
      <c r="O57" s="257" t="s">
        <v>407</v>
      </c>
      <c r="P57" s="257" t="s">
        <v>407</v>
      </c>
      <c r="Q57" s="257" t="s">
        <v>407</v>
      </c>
      <c r="R57" s="257" t="s">
        <v>407</v>
      </c>
      <c r="S57" s="257" t="s">
        <v>407</v>
      </c>
      <c r="T57" s="257" t="s">
        <v>407</v>
      </c>
      <c r="U57" s="257" t="s">
        <v>407</v>
      </c>
      <c r="V57" s="257" t="s">
        <v>407</v>
      </c>
      <c r="W57" s="257" t="s">
        <v>407</v>
      </c>
      <c r="X57" s="257" t="s">
        <v>407</v>
      </c>
      <c r="Y57" s="257" t="s">
        <v>407</v>
      </c>
      <c r="Z57" s="257" t="s">
        <v>407</v>
      </c>
      <c r="AA57" s="257" t="s">
        <v>407</v>
      </c>
      <c r="AB57" s="257" t="s">
        <v>407</v>
      </c>
      <c r="AC57" s="257" t="s">
        <v>407</v>
      </c>
      <c r="AD57" s="257" t="s">
        <v>407</v>
      </c>
      <c r="AE57" s="257" t="s">
        <v>407</v>
      </c>
      <c r="AF57" s="257" t="s">
        <v>407</v>
      </c>
      <c r="AG57" s="257" t="s">
        <v>407</v>
      </c>
      <c r="AH57" s="257" t="s">
        <v>407</v>
      </c>
      <c r="AI57" s="257" t="s">
        <v>407</v>
      </c>
      <c r="AJ57" s="257" t="s">
        <v>407</v>
      </c>
      <c r="AK57" s="257" t="s">
        <v>407</v>
      </c>
      <c r="AL57" s="257" t="s">
        <v>407</v>
      </c>
      <c r="AM57" s="257" t="s">
        <v>407</v>
      </c>
      <c r="AN57" s="257" t="s">
        <v>407</v>
      </c>
      <c r="AO57" s="257" t="s">
        <v>407</v>
      </c>
      <c r="AP57" s="257" t="s">
        <v>407</v>
      </c>
      <c r="AQ57" s="257" t="s">
        <v>407</v>
      </c>
      <c r="AR57" s="257" t="s">
        <v>407</v>
      </c>
      <c r="AS57" s="257" t="s">
        <v>407</v>
      </c>
      <c r="AT57" s="257" t="s">
        <v>407</v>
      </c>
      <c r="AU57" s="257" t="s">
        <v>407</v>
      </c>
      <c r="AV57" s="257" t="s">
        <v>407</v>
      </c>
      <c r="AW57" s="257" t="s">
        <v>407</v>
      </c>
      <c r="AX57" s="257" t="s">
        <v>407</v>
      </c>
      <c r="AY57" s="257" t="s">
        <v>407</v>
      </c>
      <c r="AZ57" s="257" t="s">
        <v>407</v>
      </c>
      <c r="BA57" s="257" t="s">
        <v>407</v>
      </c>
      <c r="BB57" s="257" t="s">
        <v>407</v>
      </c>
      <c r="BC57" s="257" t="s">
        <v>407</v>
      </c>
      <c r="BD57" s="257" t="s">
        <v>407</v>
      </c>
      <c r="BE57" s="257" t="s">
        <v>407</v>
      </c>
      <c r="BF57" s="257" t="s">
        <v>407</v>
      </c>
      <c r="BG57" s="257" t="s">
        <v>407</v>
      </c>
      <c r="BH57" s="257" t="s">
        <v>407</v>
      </c>
      <c r="BI57" s="257" t="s">
        <v>407</v>
      </c>
      <c r="BJ57" s="257">
        <v>452.10008494724502</v>
      </c>
      <c r="BK57" s="257">
        <v>489.13039667501931</v>
      </c>
      <c r="BL57" s="257">
        <v>2108.3299872058728</v>
      </c>
      <c r="BM57" s="257">
        <v>5261.2761344924029</v>
      </c>
      <c r="BN57" s="257">
        <v>6824.9343971433982</v>
      </c>
      <c r="BO57" s="257">
        <v>7593.6502416591438</v>
      </c>
      <c r="BP57" s="257">
        <v>7758.1859392630613</v>
      </c>
      <c r="BQ57" s="257">
        <v>7833.5646015767998</v>
      </c>
      <c r="BR57" s="257">
        <v>8059.124001938113</v>
      </c>
      <c r="BS57" s="257">
        <v>8238.5041000007786</v>
      </c>
      <c r="BT57" s="257">
        <v>8378.9483080264999</v>
      </c>
      <c r="BU57" s="257">
        <v>8554.2587506173695</v>
      </c>
      <c r="BV57" s="257">
        <v>8693.7453597853309</v>
      </c>
      <c r="BW57" s="257">
        <v>8685.5864116267112</v>
      </c>
    </row>
    <row r="58" spans="1:75" s="42" customFormat="1" ht="26.1" customHeight="1" x14ac:dyDescent="0.2">
      <c r="A58" s="40"/>
      <c r="B58" s="268" t="s">
        <v>458</v>
      </c>
      <c r="C58" s="40"/>
      <c r="D58" s="257" t="s">
        <v>407</v>
      </c>
      <c r="E58" s="257" t="s">
        <v>407</v>
      </c>
      <c r="F58" s="257" t="s">
        <v>407</v>
      </c>
      <c r="G58" s="257" t="s">
        <v>407</v>
      </c>
      <c r="H58" s="257" t="s">
        <v>407</v>
      </c>
      <c r="I58" s="257" t="s">
        <v>407</v>
      </c>
      <c r="J58" s="257" t="s">
        <v>407</v>
      </c>
      <c r="K58" s="257" t="s">
        <v>407</v>
      </c>
      <c r="L58" s="257" t="s">
        <v>407</v>
      </c>
      <c r="M58" s="257" t="s">
        <v>407</v>
      </c>
      <c r="N58" s="257" t="s">
        <v>407</v>
      </c>
      <c r="O58" s="257" t="s">
        <v>407</v>
      </c>
      <c r="P58" s="257" t="s">
        <v>407</v>
      </c>
      <c r="Q58" s="257" t="s">
        <v>407</v>
      </c>
      <c r="R58" s="257" t="s">
        <v>407</v>
      </c>
      <c r="S58" s="257" t="s">
        <v>407</v>
      </c>
      <c r="T58" s="257" t="s">
        <v>407</v>
      </c>
      <c r="U58" s="257" t="s">
        <v>407</v>
      </c>
      <c r="V58" s="257" t="s">
        <v>407</v>
      </c>
      <c r="W58" s="257" t="s">
        <v>407</v>
      </c>
      <c r="X58" s="257" t="s">
        <v>407</v>
      </c>
      <c r="Y58" s="257" t="s">
        <v>407</v>
      </c>
      <c r="Z58" s="257" t="s">
        <v>407</v>
      </c>
      <c r="AA58" s="257" t="s">
        <v>407</v>
      </c>
      <c r="AB58" s="257" t="s">
        <v>407</v>
      </c>
      <c r="AC58" s="257" t="s">
        <v>407</v>
      </c>
      <c r="AD58" s="257" t="s">
        <v>407</v>
      </c>
      <c r="AE58" s="257" t="s">
        <v>407</v>
      </c>
      <c r="AF58" s="257" t="s">
        <v>407</v>
      </c>
      <c r="AG58" s="257" t="s">
        <v>407</v>
      </c>
      <c r="AH58" s="257" t="s">
        <v>407</v>
      </c>
      <c r="AI58" s="257" t="s">
        <v>407</v>
      </c>
      <c r="AJ58" s="257" t="s">
        <v>407</v>
      </c>
      <c r="AK58" s="257" t="s">
        <v>407</v>
      </c>
      <c r="AL58" s="257" t="s">
        <v>407</v>
      </c>
      <c r="AM58" s="257" t="s">
        <v>407</v>
      </c>
      <c r="AN58" s="257" t="s">
        <v>407</v>
      </c>
      <c r="AO58" s="257" t="s">
        <v>407</v>
      </c>
      <c r="AP58" s="257" t="s">
        <v>407</v>
      </c>
      <c r="AQ58" s="257" t="s">
        <v>407</v>
      </c>
      <c r="AR58" s="257" t="s">
        <v>407</v>
      </c>
      <c r="AS58" s="257" t="s">
        <v>407</v>
      </c>
      <c r="AT58" s="257" t="s">
        <v>407</v>
      </c>
      <c r="AU58" s="257" t="s">
        <v>407</v>
      </c>
      <c r="AV58" s="257" t="s">
        <v>407</v>
      </c>
      <c r="AW58" s="257" t="s">
        <v>407</v>
      </c>
      <c r="AX58" s="257">
        <v>10358.805042351643</v>
      </c>
      <c r="AY58" s="257">
        <v>10887.194805655399</v>
      </c>
      <c r="AZ58" s="257">
        <v>11168.730059988879</v>
      </c>
      <c r="BA58" s="257">
        <v>11234.142488141762</v>
      </c>
      <c r="BB58" s="257">
        <v>11266.226482012504</v>
      </c>
      <c r="BC58" s="257">
        <v>11450.61191526937</v>
      </c>
      <c r="BD58" s="257">
        <v>11488.793410757215</v>
      </c>
      <c r="BE58" s="257">
        <v>11934.205178244854</v>
      </c>
      <c r="BF58" s="257">
        <v>12742.848062609177</v>
      </c>
      <c r="BG58" s="257">
        <v>12121.340785845376</v>
      </c>
      <c r="BH58" s="257">
        <v>12357.597305754631</v>
      </c>
      <c r="BI58" s="257">
        <v>12522.807086461515</v>
      </c>
      <c r="BJ58" s="257">
        <v>12613.314729956706</v>
      </c>
      <c r="BK58" s="257">
        <v>12798.530706450754</v>
      </c>
      <c r="BL58" s="257">
        <v>12990.080968332755</v>
      </c>
      <c r="BM58" s="257">
        <v>13696.136961724522</v>
      </c>
      <c r="BN58" s="257">
        <v>13690.631688272721</v>
      </c>
      <c r="BO58" s="257">
        <v>14344.723419017653</v>
      </c>
      <c r="BP58" s="257">
        <v>15163.151761547231</v>
      </c>
      <c r="BQ58" s="257">
        <v>15154.413357518994</v>
      </c>
      <c r="BR58" s="257">
        <v>15185.228233778875</v>
      </c>
      <c r="BS58" s="257">
        <v>15050.447285098959</v>
      </c>
      <c r="BT58" s="257">
        <v>15018.865766243343</v>
      </c>
      <c r="BU58" s="257">
        <v>15088.958574545442</v>
      </c>
      <c r="BV58" s="257">
        <v>15170.948342336527</v>
      </c>
      <c r="BW58" s="257">
        <v>15168.367039088989</v>
      </c>
    </row>
    <row r="59" spans="1:75" s="42" customFormat="1" x14ac:dyDescent="0.2">
      <c r="A59" s="40"/>
      <c r="B59" s="268" t="s">
        <v>459</v>
      </c>
      <c r="C59" s="40"/>
      <c r="D59" s="257" t="s">
        <v>407</v>
      </c>
      <c r="E59" s="257" t="s">
        <v>407</v>
      </c>
      <c r="F59" s="257" t="s">
        <v>407</v>
      </c>
      <c r="G59" s="257" t="s">
        <v>407</v>
      </c>
      <c r="H59" s="257" t="s">
        <v>407</v>
      </c>
      <c r="I59" s="257" t="s">
        <v>407</v>
      </c>
      <c r="J59" s="257" t="s">
        <v>407</v>
      </c>
      <c r="K59" s="257" t="s">
        <v>407</v>
      </c>
      <c r="L59" s="257" t="s">
        <v>407</v>
      </c>
      <c r="M59" s="257" t="s">
        <v>407</v>
      </c>
      <c r="N59" s="257" t="s">
        <v>407</v>
      </c>
      <c r="O59" s="257" t="s">
        <v>407</v>
      </c>
      <c r="P59" s="257" t="s">
        <v>407</v>
      </c>
      <c r="Q59" s="257" t="s">
        <v>407</v>
      </c>
      <c r="R59" s="257" t="s">
        <v>407</v>
      </c>
      <c r="S59" s="257" t="s">
        <v>407</v>
      </c>
      <c r="T59" s="257" t="s">
        <v>407</v>
      </c>
      <c r="U59" s="257" t="s">
        <v>407</v>
      </c>
      <c r="V59" s="257" t="s">
        <v>407</v>
      </c>
      <c r="W59" s="257" t="s">
        <v>407</v>
      </c>
      <c r="X59" s="257" t="s">
        <v>407</v>
      </c>
      <c r="Y59" s="257" t="s">
        <v>407</v>
      </c>
      <c r="Z59" s="257" t="s">
        <v>407</v>
      </c>
      <c r="AA59" s="257" t="s">
        <v>407</v>
      </c>
      <c r="AB59" s="257">
        <v>159.17474210690844</v>
      </c>
      <c r="AC59" s="257">
        <v>284.27760130907694</v>
      </c>
      <c r="AD59" s="257">
        <v>131.4488544691836</v>
      </c>
      <c r="AE59" s="257">
        <v>211.51943921594079</v>
      </c>
      <c r="AF59" s="257">
        <v>157.43945032922989</v>
      </c>
      <c r="AG59" s="257">
        <v>733.99123028073177</v>
      </c>
      <c r="AH59" s="257">
        <v>680.69294775610422</v>
      </c>
      <c r="AI59" s="257">
        <v>623.12950621614254</v>
      </c>
      <c r="AJ59" s="257">
        <v>611.66168892973189</v>
      </c>
      <c r="AK59" s="257">
        <v>822.49409230953324</v>
      </c>
      <c r="AL59" s="257">
        <v>1001.6487796676662</v>
      </c>
      <c r="AM59" s="257">
        <v>1464.0660873296856</v>
      </c>
      <c r="AN59" s="257">
        <v>1774.0270804807546</v>
      </c>
      <c r="AO59" s="257">
        <v>2144.794415758271</v>
      </c>
      <c r="AP59" s="257">
        <v>2332.7501034910997</v>
      </c>
      <c r="AQ59" s="257">
        <v>2285.9459106064896</v>
      </c>
      <c r="AR59" s="257">
        <v>2228.6241988227603</v>
      </c>
      <c r="AS59" s="257">
        <v>2636.5474021122886</v>
      </c>
      <c r="AT59" s="257">
        <v>3151.08487206879</v>
      </c>
      <c r="AU59" s="257">
        <v>4065.7310355323239</v>
      </c>
      <c r="AV59" s="257">
        <v>5332.6105737929711</v>
      </c>
      <c r="AW59" s="257">
        <v>6716.2896334550951</v>
      </c>
      <c r="AX59" s="257">
        <v>7725.9038418598557</v>
      </c>
      <c r="AY59" s="257">
        <v>8384.0321198233942</v>
      </c>
      <c r="AZ59" s="257">
        <v>8583.6733135174636</v>
      </c>
      <c r="BA59" s="257">
        <v>8242.6667505289133</v>
      </c>
      <c r="BB59" s="257">
        <v>8086.7551359213767</v>
      </c>
      <c r="BC59" s="257">
        <v>8087.5072065803461</v>
      </c>
      <c r="BD59" s="257">
        <v>8161.3044660454589</v>
      </c>
      <c r="BE59" s="257">
        <v>8586.9543404707729</v>
      </c>
      <c r="BF59" s="257">
        <v>9593.6814066544739</v>
      </c>
      <c r="BG59" s="257">
        <v>9517.7936110332448</v>
      </c>
      <c r="BH59" s="257">
        <v>10030.471380089013</v>
      </c>
      <c r="BI59" s="257">
        <v>10626.337732747654</v>
      </c>
      <c r="BJ59" s="257">
        <v>11307.242955960617</v>
      </c>
      <c r="BK59" s="257">
        <v>11921.995241164515</v>
      </c>
      <c r="BL59" s="257">
        <v>13279.268666242673</v>
      </c>
      <c r="BM59" s="257">
        <v>16015.676785811302</v>
      </c>
      <c r="BN59" s="257">
        <v>17196.436831608098</v>
      </c>
      <c r="BO59" s="257">
        <v>18181.706869663289</v>
      </c>
      <c r="BP59" s="257">
        <v>18691.719106350556</v>
      </c>
      <c r="BQ59" s="257">
        <v>18563.025118531998</v>
      </c>
      <c r="BR59" s="257">
        <v>18525.60437733811</v>
      </c>
      <c r="BS59" s="257">
        <v>18544.663230239748</v>
      </c>
      <c r="BT59" s="257">
        <v>18557.145515558375</v>
      </c>
      <c r="BU59" s="257">
        <v>18689.682861254605</v>
      </c>
      <c r="BV59" s="257">
        <v>18814.731907738118</v>
      </c>
      <c r="BW59" s="257">
        <v>18753.234621326963</v>
      </c>
    </row>
    <row r="60" spans="1:75" s="42" customFormat="1" ht="26.1" customHeight="1" x14ac:dyDescent="0.2">
      <c r="A60" s="263"/>
      <c r="B60" s="263" t="s">
        <v>416</v>
      </c>
      <c r="C60" s="40"/>
      <c r="D60" s="257" t="s">
        <v>123</v>
      </c>
      <c r="E60" s="257" t="s">
        <v>123</v>
      </c>
      <c r="F60" s="257" t="s">
        <v>123</v>
      </c>
      <c r="G60" s="257" t="s">
        <v>123</v>
      </c>
      <c r="H60" s="257" t="s">
        <v>123</v>
      </c>
      <c r="I60" s="257" t="s">
        <v>123</v>
      </c>
      <c r="J60" s="257" t="s">
        <v>123</v>
      </c>
      <c r="K60" s="257" t="s">
        <v>123</v>
      </c>
      <c r="L60" s="257" t="s">
        <v>123</v>
      </c>
      <c r="M60" s="257" t="s">
        <v>123</v>
      </c>
      <c r="N60" s="257" t="s">
        <v>123</v>
      </c>
      <c r="O60" s="257" t="s">
        <v>123</v>
      </c>
      <c r="P60" s="257" t="s">
        <v>123</v>
      </c>
      <c r="Q60" s="257" t="s">
        <v>123</v>
      </c>
      <c r="R60" s="257" t="s">
        <v>123</v>
      </c>
      <c r="S60" s="257" t="s">
        <v>123</v>
      </c>
      <c r="T60" s="257" t="s">
        <v>123</v>
      </c>
      <c r="U60" s="257" t="s">
        <v>123</v>
      </c>
      <c r="V60" s="257" t="s">
        <v>123</v>
      </c>
      <c r="W60" s="257" t="s">
        <v>123</v>
      </c>
      <c r="X60" s="257" t="s">
        <v>123</v>
      </c>
      <c r="Y60" s="257" t="s">
        <v>123</v>
      </c>
      <c r="Z60" s="257" t="s">
        <v>123</v>
      </c>
      <c r="AA60" s="257" t="s">
        <v>123</v>
      </c>
      <c r="AB60" s="257" t="s">
        <v>123</v>
      </c>
      <c r="AC60" s="257" t="s">
        <v>123</v>
      </c>
      <c r="AD60" s="257" t="s">
        <v>123</v>
      </c>
      <c r="AE60" s="257" t="s">
        <v>123</v>
      </c>
      <c r="AF60" s="257" t="s">
        <v>123</v>
      </c>
      <c r="AG60" s="257" t="s">
        <v>123</v>
      </c>
      <c r="AH60" s="257" t="s">
        <v>123</v>
      </c>
      <c r="AI60" s="257" t="s">
        <v>123</v>
      </c>
      <c r="AJ60" s="257" t="s">
        <v>123</v>
      </c>
      <c r="AK60" s="257" t="s">
        <v>123</v>
      </c>
      <c r="AL60" s="257" t="s">
        <v>123</v>
      </c>
      <c r="AM60" s="257" t="s">
        <v>123</v>
      </c>
      <c r="AN60" s="257" t="s">
        <v>123</v>
      </c>
      <c r="AO60" s="257" t="s">
        <v>123</v>
      </c>
      <c r="AP60" s="257" t="s">
        <v>123</v>
      </c>
      <c r="AQ60" s="257" t="s">
        <v>123</v>
      </c>
      <c r="AR60" s="257" t="s">
        <v>123</v>
      </c>
      <c r="AS60" s="257" t="s">
        <v>123</v>
      </c>
      <c r="AT60" s="257" t="s">
        <v>123</v>
      </c>
      <c r="AU60" s="257" t="s">
        <v>123</v>
      </c>
      <c r="AV60" s="257" t="s">
        <v>123</v>
      </c>
      <c r="AW60" s="257" t="s">
        <v>123</v>
      </c>
      <c r="AX60" s="257" t="s">
        <v>123</v>
      </c>
      <c r="AY60" s="257" t="s">
        <v>123</v>
      </c>
      <c r="AZ60" s="257" t="s">
        <v>123</v>
      </c>
      <c r="BA60" s="257" t="s">
        <v>123</v>
      </c>
      <c r="BB60" s="257" t="s">
        <v>123</v>
      </c>
      <c r="BC60" s="257" t="s">
        <v>123</v>
      </c>
      <c r="BD60" s="257" t="s">
        <v>123</v>
      </c>
      <c r="BE60" s="257" t="s">
        <v>123</v>
      </c>
      <c r="BF60" s="257" t="s">
        <v>123</v>
      </c>
      <c r="BG60" s="257" t="s">
        <v>123</v>
      </c>
      <c r="BH60" s="257" t="s">
        <v>123</v>
      </c>
      <c r="BI60" s="257" t="s">
        <v>123</v>
      </c>
      <c r="BJ60" s="257" t="s">
        <v>123</v>
      </c>
      <c r="BK60" s="257" t="s">
        <v>123</v>
      </c>
      <c r="BL60" s="257" t="s">
        <v>123</v>
      </c>
      <c r="BM60" s="257" t="s">
        <v>123</v>
      </c>
      <c r="BN60" s="257" t="s">
        <v>123</v>
      </c>
      <c r="BO60" s="257" t="s">
        <v>123</v>
      </c>
      <c r="BP60" s="257" t="s">
        <v>123</v>
      </c>
      <c r="BQ60" s="257" t="s">
        <v>123</v>
      </c>
      <c r="BR60" s="257" t="s">
        <v>123</v>
      </c>
      <c r="BS60" s="257" t="s">
        <v>123</v>
      </c>
      <c r="BT60" s="257" t="s">
        <v>123</v>
      </c>
      <c r="BU60" s="257" t="s">
        <v>123</v>
      </c>
      <c r="BV60" s="257" t="s">
        <v>123</v>
      </c>
      <c r="BW60" s="257" t="s">
        <v>123</v>
      </c>
    </row>
    <row r="61" spans="1:75" s="42" customFormat="1" x14ac:dyDescent="0.2">
      <c r="A61" s="266"/>
      <c r="B61" s="264" t="s">
        <v>470</v>
      </c>
      <c r="C61" s="40"/>
      <c r="D61" s="257" t="s">
        <v>407</v>
      </c>
      <c r="E61" s="257" t="s">
        <v>407</v>
      </c>
      <c r="F61" s="257" t="s">
        <v>407</v>
      </c>
      <c r="G61" s="257" t="s">
        <v>407</v>
      </c>
      <c r="H61" s="257" t="s">
        <v>407</v>
      </c>
      <c r="I61" s="257" t="s">
        <v>407</v>
      </c>
      <c r="J61" s="257" t="s">
        <v>407</v>
      </c>
      <c r="K61" s="257" t="s">
        <v>407</v>
      </c>
      <c r="L61" s="257" t="s">
        <v>407</v>
      </c>
      <c r="M61" s="257" t="s">
        <v>407</v>
      </c>
      <c r="N61" s="257" t="s">
        <v>407</v>
      </c>
      <c r="O61" s="257" t="s">
        <v>407</v>
      </c>
      <c r="P61" s="257" t="s">
        <v>407</v>
      </c>
      <c r="Q61" s="257" t="s">
        <v>407</v>
      </c>
      <c r="R61" s="257" t="s">
        <v>407</v>
      </c>
      <c r="S61" s="257" t="s">
        <v>407</v>
      </c>
      <c r="T61" s="257" t="s">
        <v>407</v>
      </c>
      <c r="U61" s="257" t="s">
        <v>407</v>
      </c>
      <c r="V61" s="257" t="s">
        <v>407</v>
      </c>
      <c r="W61" s="257" t="s">
        <v>407</v>
      </c>
      <c r="X61" s="257" t="s">
        <v>407</v>
      </c>
      <c r="Y61" s="257" t="s">
        <v>407</v>
      </c>
      <c r="Z61" s="257" t="s">
        <v>407</v>
      </c>
      <c r="AA61" s="257" t="s">
        <v>407</v>
      </c>
      <c r="AB61" s="257" t="s">
        <v>407</v>
      </c>
      <c r="AC61" s="257" t="s">
        <v>407</v>
      </c>
      <c r="AD61" s="257" t="s">
        <v>407</v>
      </c>
      <c r="AE61" s="257" t="s">
        <v>407</v>
      </c>
      <c r="AF61" s="257" t="s">
        <v>407</v>
      </c>
      <c r="AG61" s="257" t="s">
        <v>407</v>
      </c>
      <c r="AH61" s="257" t="s">
        <v>407</v>
      </c>
      <c r="AI61" s="257" t="s">
        <v>407</v>
      </c>
      <c r="AJ61" s="257" t="s">
        <v>407</v>
      </c>
      <c r="AK61" s="257" t="s">
        <v>407</v>
      </c>
      <c r="AL61" s="257" t="s">
        <v>407</v>
      </c>
      <c r="AM61" s="257" t="s">
        <v>407</v>
      </c>
      <c r="AN61" s="257" t="s">
        <v>407</v>
      </c>
      <c r="AO61" s="257" t="s">
        <v>407</v>
      </c>
      <c r="AP61" s="257" t="s">
        <v>407</v>
      </c>
      <c r="AQ61" s="257" t="s">
        <v>407</v>
      </c>
      <c r="AR61" s="257" t="s">
        <v>407</v>
      </c>
      <c r="AS61" s="257" t="s">
        <v>407</v>
      </c>
      <c r="AT61" s="257" t="s">
        <v>407</v>
      </c>
      <c r="AU61" s="257" t="s">
        <v>407</v>
      </c>
      <c r="AV61" s="257" t="s">
        <v>407</v>
      </c>
      <c r="AW61" s="257" t="s">
        <v>407</v>
      </c>
      <c r="AX61" s="257" t="s">
        <v>407</v>
      </c>
      <c r="AY61" s="257" t="s">
        <v>407</v>
      </c>
      <c r="AZ61" s="257" t="s">
        <v>407</v>
      </c>
      <c r="BA61" s="257" t="s">
        <v>407</v>
      </c>
      <c r="BB61" s="257" t="s">
        <v>407</v>
      </c>
      <c r="BC61" s="257" t="s">
        <v>407</v>
      </c>
      <c r="BD61" s="257" t="s">
        <v>407</v>
      </c>
      <c r="BE61" s="257" t="s">
        <v>407</v>
      </c>
      <c r="BF61" s="257" t="s">
        <v>407</v>
      </c>
      <c r="BG61" s="257" t="s">
        <v>407</v>
      </c>
      <c r="BH61" s="257" t="s">
        <v>407</v>
      </c>
      <c r="BI61" s="257" t="s">
        <v>407</v>
      </c>
      <c r="BJ61" s="257" t="s">
        <v>407</v>
      </c>
      <c r="BK61" s="257" t="s">
        <v>407</v>
      </c>
      <c r="BL61" s="257">
        <v>1863.6251064451726</v>
      </c>
      <c r="BM61" s="257">
        <v>3014.2868231824086</v>
      </c>
      <c r="BN61" s="257">
        <v>3293.8922533582577</v>
      </c>
      <c r="BO61" s="257">
        <v>3584.224593477597</v>
      </c>
      <c r="BP61" s="257">
        <v>3778.5924003930636</v>
      </c>
      <c r="BQ61" s="257">
        <v>3303.5435925833772</v>
      </c>
      <c r="BR61" s="257">
        <v>2542.5238941647949</v>
      </c>
      <c r="BS61" s="257">
        <v>2190.3219123720778</v>
      </c>
      <c r="BT61" s="257">
        <v>2005.4729983503912</v>
      </c>
      <c r="BU61" s="257">
        <v>2013.372114942734</v>
      </c>
      <c r="BV61" s="257">
        <v>2057.240096524431</v>
      </c>
      <c r="BW61" s="257">
        <v>2080.7988933654365</v>
      </c>
    </row>
    <row r="62" spans="1:75" s="42" customFormat="1" x14ac:dyDescent="0.2">
      <c r="A62" s="266"/>
      <c r="B62" s="264" t="s">
        <v>471</v>
      </c>
      <c r="C62" s="40"/>
      <c r="D62" s="257" t="s">
        <v>407</v>
      </c>
      <c r="E62" s="257" t="s">
        <v>407</v>
      </c>
      <c r="F62" s="257" t="s">
        <v>407</v>
      </c>
      <c r="G62" s="257" t="s">
        <v>407</v>
      </c>
      <c r="H62" s="257" t="s">
        <v>407</v>
      </c>
      <c r="I62" s="257" t="s">
        <v>407</v>
      </c>
      <c r="J62" s="257" t="s">
        <v>407</v>
      </c>
      <c r="K62" s="257" t="s">
        <v>407</v>
      </c>
      <c r="L62" s="257" t="s">
        <v>407</v>
      </c>
      <c r="M62" s="257" t="s">
        <v>407</v>
      </c>
      <c r="N62" s="257" t="s">
        <v>407</v>
      </c>
      <c r="O62" s="257" t="s">
        <v>407</v>
      </c>
      <c r="P62" s="257" t="s">
        <v>407</v>
      </c>
      <c r="Q62" s="257" t="s">
        <v>407</v>
      </c>
      <c r="R62" s="257" t="s">
        <v>407</v>
      </c>
      <c r="S62" s="257" t="s">
        <v>407</v>
      </c>
      <c r="T62" s="257" t="s">
        <v>407</v>
      </c>
      <c r="U62" s="257" t="s">
        <v>407</v>
      </c>
      <c r="V62" s="257" t="s">
        <v>407</v>
      </c>
      <c r="W62" s="257" t="s">
        <v>407</v>
      </c>
      <c r="X62" s="257" t="s">
        <v>407</v>
      </c>
      <c r="Y62" s="257" t="s">
        <v>407</v>
      </c>
      <c r="Z62" s="257" t="s">
        <v>407</v>
      </c>
      <c r="AA62" s="257" t="s">
        <v>407</v>
      </c>
      <c r="AB62" s="257" t="s">
        <v>407</v>
      </c>
      <c r="AC62" s="257" t="s">
        <v>407</v>
      </c>
      <c r="AD62" s="257" t="s">
        <v>407</v>
      </c>
      <c r="AE62" s="257" t="s">
        <v>407</v>
      </c>
      <c r="AF62" s="257" t="s">
        <v>407</v>
      </c>
      <c r="AG62" s="257" t="s">
        <v>407</v>
      </c>
      <c r="AH62" s="257" t="s">
        <v>407</v>
      </c>
      <c r="AI62" s="257" t="s">
        <v>407</v>
      </c>
      <c r="AJ62" s="257" t="s">
        <v>407</v>
      </c>
      <c r="AK62" s="257" t="s">
        <v>407</v>
      </c>
      <c r="AL62" s="257" t="s">
        <v>407</v>
      </c>
      <c r="AM62" s="257" t="s">
        <v>407</v>
      </c>
      <c r="AN62" s="257" t="s">
        <v>407</v>
      </c>
      <c r="AO62" s="257" t="s">
        <v>407</v>
      </c>
      <c r="AP62" s="257" t="s">
        <v>407</v>
      </c>
      <c r="AQ62" s="257" t="s">
        <v>407</v>
      </c>
      <c r="AR62" s="257" t="s">
        <v>407</v>
      </c>
      <c r="AS62" s="257" t="s">
        <v>407</v>
      </c>
      <c r="AT62" s="257" t="s">
        <v>407</v>
      </c>
      <c r="AU62" s="257" t="s">
        <v>407</v>
      </c>
      <c r="AV62" s="257" t="s">
        <v>407</v>
      </c>
      <c r="AW62" s="257" t="s">
        <v>407</v>
      </c>
      <c r="AX62" s="257" t="s">
        <v>407</v>
      </c>
      <c r="AY62" s="257" t="s">
        <v>407</v>
      </c>
      <c r="AZ62" s="257" t="s">
        <v>407</v>
      </c>
      <c r="BA62" s="257" t="s">
        <v>407</v>
      </c>
      <c r="BB62" s="257" t="s">
        <v>407</v>
      </c>
      <c r="BC62" s="257" t="s">
        <v>407</v>
      </c>
      <c r="BD62" s="257" t="s">
        <v>407</v>
      </c>
      <c r="BE62" s="257" t="s">
        <v>407</v>
      </c>
      <c r="BF62" s="257" t="s">
        <v>407</v>
      </c>
      <c r="BG62" s="257" t="s">
        <v>407</v>
      </c>
      <c r="BH62" s="257" t="s">
        <v>407</v>
      </c>
      <c r="BI62" s="257" t="s">
        <v>407</v>
      </c>
      <c r="BJ62" s="257" t="s">
        <v>407</v>
      </c>
      <c r="BK62" s="257" t="s">
        <v>407</v>
      </c>
      <c r="BL62" s="257">
        <v>5065.8849121835201</v>
      </c>
      <c r="BM62" s="257">
        <v>5591.4313218665784</v>
      </c>
      <c r="BN62" s="257">
        <v>5774.5665376449724</v>
      </c>
      <c r="BO62" s="257">
        <v>6064.6680589707357</v>
      </c>
      <c r="BP62" s="257">
        <v>6277.3630265205702</v>
      </c>
      <c r="BQ62" s="257">
        <v>6308.7136089097958</v>
      </c>
      <c r="BR62" s="257">
        <v>6702.8772088020287</v>
      </c>
      <c r="BS62" s="257">
        <v>6942.4625456393696</v>
      </c>
      <c r="BT62" s="257">
        <v>7055.9204903459213</v>
      </c>
      <c r="BU62" s="257">
        <v>7171.0783775832015</v>
      </c>
      <c r="BV62" s="257">
        <v>7308.7830726300099</v>
      </c>
      <c r="BW62" s="257">
        <v>7434.6802460387744</v>
      </c>
    </row>
    <row r="63" spans="1:75" s="42" customFormat="1" x14ac:dyDescent="0.2">
      <c r="A63" s="266"/>
      <c r="B63" s="264" t="s">
        <v>472</v>
      </c>
      <c r="C63" s="40"/>
      <c r="D63" s="257" t="s">
        <v>407</v>
      </c>
      <c r="E63" s="257" t="s">
        <v>407</v>
      </c>
      <c r="F63" s="257" t="s">
        <v>407</v>
      </c>
      <c r="G63" s="257" t="s">
        <v>407</v>
      </c>
      <c r="H63" s="257" t="s">
        <v>407</v>
      </c>
      <c r="I63" s="257" t="s">
        <v>407</v>
      </c>
      <c r="J63" s="257" t="s">
        <v>407</v>
      </c>
      <c r="K63" s="257" t="s">
        <v>407</v>
      </c>
      <c r="L63" s="257" t="s">
        <v>407</v>
      </c>
      <c r="M63" s="257" t="s">
        <v>407</v>
      </c>
      <c r="N63" s="257" t="s">
        <v>407</v>
      </c>
      <c r="O63" s="257" t="s">
        <v>407</v>
      </c>
      <c r="P63" s="257" t="s">
        <v>407</v>
      </c>
      <c r="Q63" s="257" t="s">
        <v>407</v>
      </c>
      <c r="R63" s="257" t="s">
        <v>407</v>
      </c>
      <c r="S63" s="257" t="s">
        <v>407</v>
      </c>
      <c r="T63" s="257" t="s">
        <v>407</v>
      </c>
      <c r="U63" s="257" t="s">
        <v>407</v>
      </c>
      <c r="V63" s="257" t="s">
        <v>407</v>
      </c>
      <c r="W63" s="257" t="s">
        <v>407</v>
      </c>
      <c r="X63" s="257" t="s">
        <v>407</v>
      </c>
      <c r="Y63" s="257" t="s">
        <v>407</v>
      </c>
      <c r="Z63" s="257" t="s">
        <v>407</v>
      </c>
      <c r="AA63" s="257" t="s">
        <v>407</v>
      </c>
      <c r="AB63" s="257" t="s">
        <v>407</v>
      </c>
      <c r="AC63" s="257" t="s">
        <v>407</v>
      </c>
      <c r="AD63" s="257" t="s">
        <v>407</v>
      </c>
      <c r="AE63" s="257" t="s">
        <v>407</v>
      </c>
      <c r="AF63" s="257" t="s">
        <v>407</v>
      </c>
      <c r="AG63" s="257" t="s">
        <v>407</v>
      </c>
      <c r="AH63" s="257" t="s">
        <v>407</v>
      </c>
      <c r="AI63" s="257" t="s">
        <v>407</v>
      </c>
      <c r="AJ63" s="257" t="s">
        <v>407</v>
      </c>
      <c r="AK63" s="257" t="s">
        <v>407</v>
      </c>
      <c r="AL63" s="257" t="s">
        <v>407</v>
      </c>
      <c r="AM63" s="257" t="s">
        <v>407</v>
      </c>
      <c r="AN63" s="257" t="s">
        <v>407</v>
      </c>
      <c r="AO63" s="257" t="s">
        <v>407</v>
      </c>
      <c r="AP63" s="257" t="s">
        <v>407</v>
      </c>
      <c r="AQ63" s="257" t="s">
        <v>407</v>
      </c>
      <c r="AR63" s="257" t="s">
        <v>407</v>
      </c>
      <c r="AS63" s="257" t="s">
        <v>407</v>
      </c>
      <c r="AT63" s="257" t="s">
        <v>407</v>
      </c>
      <c r="AU63" s="257" t="s">
        <v>407</v>
      </c>
      <c r="AV63" s="257" t="s">
        <v>407</v>
      </c>
      <c r="AW63" s="257" t="s">
        <v>407</v>
      </c>
      <c r="AX63" s="257" t="s">
        <v>407</v>
      </c>
      <c r="AY63" s="257" t="s">
        <v>407</v>
      </c>
      <c r="AZ63" s="257" t="s">
        <v>407</v>
      </c>
      <c r="BA63" s="257" t="s">
        <v>407</v>
      </c>
      <c r="BB63" s="257" t="s">
        <v>407</v>
      </c>
      <c r="BC63" s="257" t="s">
        <v>407</v>
      </c>
      <c r="BD63" s="257" t="s">
        <v>407</v>
      </c>
      <c r="BE63" s="257" t="s">
        <v>407</v>
      </c>
      <c r="BF63" s="257" t="s">
        <v>407</v>
      </c>
      <c r="BG63" s="257" t="s">
        <v>407</v>
      </c>
      <c r="BH63" s="257" t="s">
        <v>407</v>
      </c>
      <c r="BI63" s="257" t="s">
        <v>407</v>
      </c>
      <c r="BJ63" s="257" t="s">
        <v>407</v>
      </c>
      <c r="BK63" s="257" t="s">
        <v>407</v>
      </c>
      <c r="BL63" s="257">
        <v>3709.9996529571936</v>
      </c>
      <c r="BM63" s="257">
        <v>3766.5363653496988</v>
      </c>
      <c r="BN63" s="257">
        <v>3485.0059674300014</v>
      </c>
      <c r="BO63" s="257">
        <v>3166.5813142491725</v>
      </c>
      <c r="BP63" s="257">
        <v>2856.1401570329267</v>
      </c>
      <c r="BQ63" s="257">
        <v>2552.1735456592933</v>
      </c>
      <c r="BR63" s="257">
        <v>2421.7341894693045</v>
      </c>
      <c r="BS63" s="257">
        <v>2395.3683052874057</v>
      </c>
      <c r="BT63" s="257">
        <v>2380.580734851631</v>
      </c>
      <c r="BU63" s="257">
        <v>2387.4118558658902</v>
      </c>
      <c r="BV63" s="257">
        <v>2412.3468671438131</v>
      </c>
      <c r="BW63" s="257">
        <v>2419.5987701122071</v>
      </c>
    </row>
    <row r="64" spans="1:75" s="42" customFormat="1" x14ac:dyDescent="0.2">
      <c r="A64" s="266"/>
      <c r="B64" s="264" t="s">
        <v>473</v>
      </c>
      <c r="C64" s="40"/>
      <c r="D64" s="257" t="s">
        <v>407</v>
      </c>
      <c r="E64" s="257" t="s">
        <v>407</v>
      </c>
      <c r="F64" s="257" t="s">
        <v>407</v>
      </c>
      <c r="G64" s="257" t="s">
        <v>407</v>
      </c>
      <c r="H64" s="257" t="s">
        <v>407</v>
      </c>
      <c r="I64" s="257" t="s">
        <v>407</v>
      </c>
      <c r="J64" s="257" t="s">
        <v>407</v>
      </c>
      <c r="K64" s="257" t="s">
        <v>407</v>
      </c>
      <c r="L64" s="257" t="s">
        <v>407</v>
      </c>
      <c r="M64" s="257" t="s">
        <v>407</v>
      </c>
      <c r="N64" s="257" t="s">
        <v>407</v>
      </c>
      <c r="O64" s="257" t="s">
        <v>407</v>
      </c>
      <c r="P64" s="257" t="s">
        <v>407</v>
      </c>
      <c r="Q64" s="257" t="s">
        <v>407</v>
      </c>
      <c r="R64" s="257" t="s">
        <v>407</v>
      </c>
      <c r="S64" s="257" t="s">
        <v>407</v>
      </c>
      <c r="T64" s="257" t="s">
        <v>407</v>
      </c>
      <c r="U64" s="257" t="s">
        <v>407</v>
      </c>
      <c r="V64" s="257" t="s">
        <v>407</v>
      </c>
      <c r="W64" s="257" t="s">
        <v>407</v>
      </c>
      <c r="X64" s="257" t="s">
        <v>407</v>
      </c>
      <c r="Y64" s="257" t="s">
        <v>407</v>
      </c>
      <c r="Z64" s="257" t="s">
        <v>407</v>
      </c>
      <c r="AA64" s="257" t="s">
        <v>407</v>
      </c>
      <c r="AB64" s="257" t="s">
        <v>407</v>
      </c>
      <c r="AC64" s="257" t="s">
        <v>407</v>
      </c>
      <c r="AD64" s="257" t="s">
        <v>407</v>
      </c>
      <c r="AE64" s="257" t="s">
        <v>407</v>
      </c>
      <c r="AF64" s="257" t="s">
        <v>407</v>
      </c>
      <c r="AG64" s="257" t="s">
        <v>407</v>
      </c>
      <c r="AH64" s="257" t="s">
        <v>407</v>
      </c>
      <c r="AI64" s="257" t="s">
        <v>407</v>
      </c>
      <c r="AJ64" s="257" t="s">
        <v>407</v>
      </c>
      <c r="AK64" s="257" t="s">
        <v>407</v>
      </c>
      <c r="AL64" s="257" t="s">
        <v>407</v>
      </c>
      <c r="AM64" s="257" t="s">
        <v>407</v>
      </c>
      <c r="AN64" s="257" t="s">
        <v>407</v>
      </c>
      <c r="AO64" s="257" t="s">
        <v>407</v>
      </c>
      <c r="AP64" s="257" t="s">
        <v>407</v>
      </c>
      <c r="AQ64" s="257" t="s">
        <v>407</v>
      </c>
      <c r="AR64" s="257" t="s">
        <v>407</v>
      </c>
      <c r="AS64" s="257" t="s">
        <v>407</v>
      </c>
      <c r="AT64" s="257" t="s">
        <v>407</v>
      </c>
      <c r="AU64" s="257" t="s">
        <v>407</v>
      </c>
      <c r="AV64" s="257" t="s">
        <v>407</v>
      </c>
      <c r="AW64" s="257" t="s">
        <v>407</v>
      </c>
      <c r="AX64" s="257" t="s">
        <v>407</v>
      </c>
      <c r="AY64" s="257" t="s">
        <v>407</v>
      </c>
      <c r="AZ64" s="257" t="s">
        <v>407</v>
      </c>
      <c r="BA64" s="257" t="s">
        <v>407</v>
      </c>
      <c r="BB64" s="257" t="s">
        <v>407</v>
      </c>
      <c r="BC64" s="257" t="s">
        <v>407</v>
      </c>
      <c r="BD64" s="257" t="s">
        <v>407</v>
      </c>
      <c r="BE64" s="257" t="s">
        <v>407</v>
      </c>
      <c r="BF64" s="257" t="s">
        <v>407</v>
      </c>
      <c r="BG64" s="257" t="s">
        <v>407</v>
      </c>
      <c r="BH64" s="257" t="s">
        <v>407</v>
      </c>
      <c r="BI64" s="257" t="s">
        <v>407</v>
      </c>
      <c r="BJ64" s="257" t="s">
        <v>407</v>
      </c>
      <c r="BK64" s="257" t="s">
        <v>407</v>
      </c>
      <c r="BL64" s="257">
        <v>356.80989425045669</v>
      </c>
      <c r="BM64" s="257">
        <v>432.31756931434006</v>
      </c>
      <c r="BN64" s="257">
        <v>499.1983219054764</v>
      </c>
      <c r="BO64" s="257">
        <v>569.93862308965367</v>
      </c>
      <c r="BP64" s="257">
        <v>649.12984640135778</v>
      </c>
      <c r="BQ64" s="257">
        <v>708.2526863358936</v>
      </c>
      <c r="BR64" s="257">
        <v>776.68683113762256</v>
      </c>
      <c r="BS64" s="257">
        <v>821.11730614985288</v>
      </c>
      <c r="BT64" s="257">
        <v>859.76427271575074</v>
      </c>
      <c r="BU64" s="257">
        <v>905.47975787487201</v>
      </c>
      <c r="BV64" s="257">
        <v>960.62927745487855</v>
      </c>
      <c r="BW64" s="257">
        <v>1006.3393503799382</v>
      </c>
    </row>
    <row r="65" spans="1:75" s="42" customFormat="1" x14ac:dyDescent="0.2">
      <c r="A65" s="266"/>
      <c r="B65" s="263" t="s">
        <v>474</v>
      </c>
      <c r="C65" s="40"/>
      <c r="D65" s="257" t="s">
        <v>407</v>
      </c>
      <c r="E65" s="257" t="s">
        <v>407</v>
      </c>
      <c r="F65" s="257" t="s">
        <v>407</v>
      </c>
      <c r="G65" s="257" t="s">
        <v>407</v>
      </c>
      <c r="H65" s="257" t="s">
        <v>407</v>
      </c>
      <c r="I65" s="257" t="s">
        <v>407</v>
      </c>
      <c r="J65" s="257" t="s">
        <v>407</v>
      </c>
      <c r="K65" s="257" t="s">
        <v>407</v>
      </c>
      <c r="L65" s="257" t="s">
        <v>407</v>
      </c>
      <c r="M65" s="257" t="s">
        <v>407</v>
      </c>
      <c r="N65" s="257" t="s">
        <v>407</v>
      </c>
      <c r="O65" s="257" t="s">
        <v>407</v>
      </c>
      <c r="P65" s="257" t="s">
        <v>407</v>
      </c>
      <c r="Q65" s="257" t="s">
        <v>407</v>
      </c>
      <c r="R65" s="257" t="s">
        <v>407</v>
      </c>
      <c r="S65" s="257" t="s">
        <v>407</v>
      </c>
      <c r="T65" s="257" t="s">
        <v>407</v>
      </c>
      <c r="U65" s="257" t="s">
        <v>407</v>
      </c>
      <c r="V65" s="257" t="s">
        <v>407</v>
      </c>
      <c r="W65" s="257" t="s">
        <v>407</v>
      </c>
      <c r="X65" s="257" t="s">
        <v>407</v>
      </c>
      <c r="Y65" s="257" t="s">
        <v>407</v>
      </c>
      <c r="Z65" s="257" t="s">
        <v>407</v>
      </c>
      <c r="AA65" s="257" t="s">
        <v>407</v>
      </c>
      <c r="AB65" s="257" t="s">
        <v>407</v>
      </c>
      <c r="AC65" s="257" t="s">
        <v>407</v>
      </c>
      <c r="AD65" s="257" t="s">
        <v>407</v>
      </c>
      <c r="AE65" s="257" t="s">
        <v>407</v>
      </c>
      <c r="AF65" s="257" t="s">
        <v>407</v>
      </c>
      <c r="AG65" s="257" t="s">
        <v>407</v>
      </c>
      <c r="AH65" s="257" t="s">
        <v>407</v>
      </c>
      <c r="AI65" s="257" t="s">
        <v>407</v>
      </c>
      <c r="AJ65" s="257" t="s">
        <v>407</v>
      </c>
      <c r="AK65" s="257" t="s">
        <v>407</v>
      </c>
      <c r="AL65" s="257" t="s">
        <v>407</v>
      </c>
      <c r="AM65" s="257" t="s">
        <v>407</v>
      </c>
      <c r="AN65" s="257" t="s">
        <v>407</v>
      </c>
      <c r="AO65" s="257" t="s">
        <v>407</v>
      </c>
      <c r="AP65" s="257" t="s">
        <v>407</v>
      </c>
      <c r="AQ65" s="257" t="s">
        <v>407</v>
      </c>
      <c r="AR65" s="257" t="s">
        <v>407</v>
      </c>
      <c r="AS65" s="257" t="s">
        <v>407</v>
      </c>
      <c r="AT65" s="257" t="s">
        <v>407</v>
      </c>
      <c r="AU65" s="257" t="s">
        <v>407</v>
      </c>
      <c r="AV65" s="257" t="s">
        <v>407</v>
      </c>
      <c r="AW65" s="257" t="s">
        <v>407</v>
      </c>
      <c r="AX65" s="257" t="s">
        <v>407</v>
      </c>
      <c r="AY65" s="257" t="s">
        <v>407</v>
      </c>
      <c r="AZ65" s="257" t="s">
        <v>407</v>
      </c>
      <c r="BA65" s="257" t="s">
        <v>407</v>
      </c>
      <c r="BB65" s="257" t="s">
        <v>407</v>
      </c>
      <c r="BC65" s="257" t="s">
        <v>407</v>
      </c>
      <c r="BD65" s="257" t="s">
        <v>407</v>
      </c>
      <c r="BE65" s="257" t="s">
        <v>407</v>
      </c>
      <c r="BF65" s="257" t="s">
        <v>407</v>
      </c>
      <c r="BG65" s="257" t="s">
        <v>407</v>
      </c>
      <c r="BH65" s="257" t="s">
        <v>407</v>
      </c>
      <c r="BI65" s="257" t="s">
        <v>407</v>
      </c>
      <c r="BJ65" s="257" t="s">
        <v>407</v>
      </c>
      <c r="BK65" s="257" t="s">
        <v>407</v>
      </c>
      <c r="BL65" s="257">
        <v>733.69912879069284</v>
      </c>
      <c r="BM65" s="257">
        <v>747.38076350289055</v>
      </c>
      <c r="BN65" s="257">
        <v>711.70679374284009</v>
      </c>
      <c r="BO65" s="257">
        <v>660.91715519102502</v>
      </c>
      <c r="BP65" s="257">
        <v>571.21450960223399</v>
      </c>
      <c r="BQ65" s="257">
        <v>500.37305132899553</v>
      </c>
      <c r="BR65" s="257">
        <v>421.52241974440358</v>
      </c>
      <c r="BS65" s="257">
        <v>364.131930867949</v>
      </c>
      <c r="BT65" s="257">
        <v>312.45330182835096</v>
      </c>
      <c r="BU65" s="257">
        <v>264.80204888836181</v>
      </c>
      <c r="BV65" s="257">
        <v>213.50344805179324</v>
      </c>
      <c r="BW65" s="257">
        <v>210.68245951765476</v>
      </c>
    </row>
    <row r="66" spans="1:75" s="42" customFormat="1" ht="26.1" customHeight="1" x14ac:dyDescent="0.2">
      <c r="A66" s="266"/>
      <c r="B66" s="264" t="s">
        <v>475</v>
      </c>
      <c r="C66" s="40"/>
      <c r="D66" s="257" t="s">
        <v>407</v>
      </c>
      <c r="E66" s="257" t="s">
        <v>407</v>
      </c>
      <c r="F66" s="257" t="s">
        <v>407</v>
      </c>
      <c r="G66" s="257" t="s">
        <v>407</v>
      </c>
      <c r="H66" s="257" t="s">
        <v>407</v>
      </c>
      <c r="I66" s="257" t="s">
        <v>407</v>
      </c>
      <c r="J66" s="257" t="s">
        <v>407</v>
      </c>
      <c r="K66" s="257" t="s">
        <v>407</v>
      </c>
      <c r="L66" s="257" t="s">
        <v>407</v>
      </c>
      <c r="M66" s="257" t="s">
        <v>407</v>
      </c>
      <c r="N66" s="257" t="s">
        <v>407</v>
      </c>
      <c r="O66" s="257" t="s">
        <v>407</v>
      </c>
      <c r="P66" s="257" t="s">
        <v>407</v>
      </c>
      <c r="Q66" s="257" t="s">
        <v>407</v>
      </c>
      <c r="R66" s="257" t="s">
        <v>407</v>
      </c>
      <c r="S66" s="257" t="s">
        <v>407</v>
      </c>
      <c r="T66" s="257" t="s">
        <v>407</v>
      </c>
      <c r="U66" s="257" t="s">
        <v>407</v>
      </c>
      <c r="V66" s="257" t="s">
        <v>407</v>
      </c>
      <c r="W66" s="257" t="s">
        <v>407</v>
      </c>
      <c r="X66" s="257" t="s">
        <v>407</v>
      </c>
      <c r="Y66" s="257" t="s">
        <v>407</v>
      </c>
      <c r="Z66" s="257" t="s">
        <v>407</v>
      </c>
      <c r="AA66" s="257" t="s">
        <v>407</v>
      </c>
      <c r="AB66" s="257" t="s">
        <v>407</v>
      </c>
      <c r="AC66" s="257" t="s">
        <v>407</v>
      </c>
      <c r="AD66" s="257" t="s">
        <v>407</v>
      </c>
      <c r="AE66" s="257" t="s">
        <v>407</v>
      </c>
      <c r="AF66" s="257" t="s">
        <v>407</v>
      </c>
      <c r="AG66" s="257" t="s">
        <v>407</v>
      </c>
      <c r="AH66" s="257" t="s">
        <v>407</v>
      </c>
      <c r="AI66" s="257" t="s">
        <v>407</v>
      </c>
      <c r="AJ66" s="257" t="s">
        <v>407</v>
      </c>
      <c r="AK66" s="257" t="s">
        <v>407</v>
      </c>
      <c r="AL66" s="257" t="s">
        <v>407</v>
      </c>
      <c r="AM66" s="257" t="s">
        <v>407</v>
      </c>
      <c r="AN66" s="257" t="s">
        <v>407</v>
      </c>
      <c r="AO66" s="257" t="s">
        <v>407</v>
      </c>
      <c r="AP66" s="257" t="s">
        <v>407</v>
      </c>
      <c r="AQ66" s="257" t="s">
        <v>407</v>
      </c>
      <c r="AR66" s="257" t="s">
        <v>407</v>
      </c>
      <c r="AS66" s="257" t="s">
        <v>407</v>
      </c>
      <c r="AT66" s="257" t="s">
        <v>407</v>
      </c>
      <c r="AU66" s="257" t="s">
        <v>407</v>
      </c>
      <c r="AV66" s="257" t="s">
        <v>407</v>
      </c>
      <c r="AW66" s="257" t="s">
        <v>407</v>
      </c>
      <c r="AX66" s="257" t="s">
        <v>407</v>
      </c>
      <c r="AY66" s="257" t="s">
        <v>407</v>
      </c>
      <c r="AZ66" s="257" t="s">
        <v>407</v>
      </c>
      <c r="BA66" s="257" t="s">
        <v>407</v>
      </c>
      <c r="BB66" s="257" t="s">
        <v>407</v>
      </c>
      <c r="BC66" s="257" t="s">
        <v>407</v>
      </c>
      <c r="BD66" s="257" t="s">
        <v>407</v>
      </c>
      <c r="BE66" s="257" t="s">
        <v>407</v>
      </c>
      <c r="BF66" s="257" t="s">
        <v>407</v>
      </c>
      <c r="BG66" s="257" t="s">
        <v>407</v>
      </c>
      <c r="BH66" s="257" t="s">
        <v>407</v>
      </c>
      <c r="BI66" s="257" t="s">
        <v>407</v>
      </c>
      <c r="BJ66" s="257" t="s">
        <v>407</v>
      </c>
      <c r="BK66" s="257" t="s">
        <v>407</v>
      </c>
      <c r="BL66" s="257">
        <v>4698.8742591675891</v>
      </c>
      <c r="BM66" s="257">
        <v>4757.6571301448776</v>
      </c>
      <c r="BN66" s="257">
        <v>4768.9833671979786</v>
      </c>
      <c r="BO66" s="257">
        <v>4874.308320044257</v>
      </c>
      <c r="BP66" s="257">
        <v>4919.7405499164333</v>
      </c>
      <c r="BQ66" s="257">
        <v>4933.6028969893914</v>
      </c>
      <c r="BR66" s="257">
        <v>4835.0679984700946</v>
      </c>
      <c r="BS66" s="257">
        <v>4686.247902539506</v>
      </c>
      <c r="BT66" s="257">
        <v>4579.0015103550213</v>
      </c>
      <c r="BU66" s="257">
        <v>4461.1568380443632</v>
      </c>
      <c r="BV66" s="257">
        <v>4324.1932823621019</v>
      </c>
      <c r="BW66" s="257">
        <v>4154.5456543906121</v>
      </c>
    </row>
    <row r="67" spans="1:75" s="42" customFormat="1" x14ac:dyDescent="0.2">
      <c r="A67" s="266"/>
      <c r="B67" s="264" t="s">
        <v>476</v>
      </c>
      <c r="C67" s="40"/>
      <c r="D67" s="257" t="s">
        <v>407</v>
      </c>
      <c r="E67" s="257" t="s">
        <v>407</v>
      </c>
      <c r="F67" s="257" t="s">
        <v>407</v>
      </c>
      <c r="G67" s="257" t="s">
        <v>407</v>
      </c>
      <c r="H67" s="257" t="s">
        <v>407</v>
      </c>
      <c r="I67" s="257" t="s">
        <v>407</v>
      </c>
      <c r="J67" s="257" t="s">
        <v>407</v>
      </c>
      <c r="K67" s="257" t="s">
        <v>407</v>
      </c>
      <c r="L67" s="257" t="s">
        <v>407</v>
      </c>
      <c r="M67" s="257" t="s">
        <v>407</v>
      </c>
      <c r="N67" s="257" t="s">
        <v>407</v>
      </c>
      <c r="O67" s="257" t="s">
        <v>407</v>
      </c>
      <c r="P67" s="257" t="s">
        <v>407</v>
      </c>
      <c r="Q67" s="257" t="s">
        <v>407</v>
      </c>
      <c r="R67" s="257" t="s">
        <v>407</v>
      </c>
      <c r="S67" s="257" t="s">
        <v>407</v>
      </c>
      <c r="T67" s="257" t="s">
        <v>407</v>
      </c>
      <c r="U67" s="257" t="s">
        <v>407</v>
      </c>
      <c r="V67" s="257" t="s">
        <v>407</v>
      </c>
      <c r="W67" s="257" t="s">
        <v>407</v>
      </c>
      <c r="X67" s="257" t="s">
        <v>407</v>
      </c>
      <c r="Y67" s="257" t="s">
        <v>407</v>
      </c>
      <c r="Z67" s="257" t="s">
        <v>407</v>
      </c>
      <c r="AA67" s="257" t="s">
        <v>407</v>
      </c>
      <c r="AB67" s="257" t="s">
        <v>407</v>
      </c>
      <c r="AC67" s="257" t="s">
        <v>407</v>
      </c>
      <c r="AD67" s="257" t="s">
        <v>407</v>
      </c>
      <c r="AE67" s="257" t="s">
        <v>407</v>
      </c>
      <c r="AF67" s="257" t="s">
        <v>407</v>
      </c>
      <c r="AG67" s="257" t="s">
        <v>407</v>
      </c>
      <c r="AH67" s="257" t="s">
        <v>407</v>
      </c>
      <c r="AI67" s="257" t="s">
        <v>407</v>
      </c>
      <c r="AJ67" s="257" t="s">
        <v>407</v>
      </c>
      <c r="AK67" s="257" t="s">
        <v>407</v>
      </c>
      <c r="AL67" s="257" t="s">
        <v>407</v>
      </c>
      <c r="AM67" s="257" t="s">
        <v>407</v>
      </c>
      <c r="AN67" s="257" t="s">
        <v>407</v>
      </c>
      <c r="AO67" s="257" t="s">
        <v>407</v>
      </c>
      <c r="AP67" s="257" t="s">
        <v>407</v>
      </c>
      <c r="AQ67" s="257" t="s">
        <v>407</v>
      </c>
      <c r="AR67" s="257" t="s">
        <v>407</v>
      </c>
      <c r="AS67" s="257" t="s">
        <v>407</v>
      </c>
      <c r="AT67" s="257" t="s">
        <v>407</v>
      </c>
      <c r="AU67" s="257" t="s">
        <v>407</v>
      </c>
      <c r="AV67" s="257" t="s">
        <v>407</v>
      </c>
      <c r="AW67" s="257" t="s">
        <v>407</v>
      </c>
      <c r="AX67" s="257" t="s">
        <v>407</v>
      </c>
      <c r="AY67" s="257" t="s">
        <v>407</v>
      </c>
      <c r="AZ67" s="257" t="s">
        <v>407</v>
      </c>
      <c r="BA67" s="257" t="s">
        <v>407</v>
      </c>
      <c r="BB67" s="257" t="s">
        <v>407</v>
      </c>
      <c r="BC67" s="257" t="s">
        <v>407</v>
      </c>
      <c r="BD67" s="257" t="s">
        <v>407</v>
      </c>
      <c r="BE67" s="257" t="s">
        <v>407</v>
      </c>
      <c r="BF67" s="257" t="s">
        <v>407</v>
      </c>
      <c r="BG67" s="257" t="s">
        <v>407</v>
      </c>
      <c r="BH67" s="257" t="s">
        <v>407</v>
      </c>
      <c r="BI67" s="257" t="s">
        <v>407</v>
      </c>
      <c r="BJ67" s="257" t="s">
        <v>407</v>
      </c>
      <c r="BK67" s="257" t="s">
        <v>407</v>
      </c>
      <c r="BL67" s="257">
        <v>112.54444650273224</v>
      </c>
      <c r="BM67" s="257">
        <v>139.09709695256214</v>
      </c>
      <c r="BN67" s="257">
        <v>164.20499512177065</v>
      </c>
      <c r="BO67" s="257">
        <v>189.19976496413608</v>
      </c>
      <c r="BP67" s="257">
        <v>229.00614587457491</v>
      </c>
      <c r="BQ67" s="257">
        <v>256.97153494554692</v>
      </c>
      <c r="BR67" s="257">
        <v>286.86493909381733</v>
      </c>
      <c r="BS67" s="257">
        <v>317.41601230359362</v>
      </c>
      <c r="BT67" s="257">
        <v>346.39047392030517</v>
      </c>
      <c r="BU67" s="257">
        <v>377.85929244555763</v>
      </c>
      <c r="BV67" s="257">
        <v>403.27007901263914</v>
      </c>
      <c r="BW67" s="257">
        <v>424.55932473515588</v>
      </c>
    </row>
    <row r="68" spans="1:75" s="42" customFormat="1" x14ac:dyDescent="0.2">
      <c r="A68" s="266"/>
      <c r="B68" s="264" t="s">
        <v>477</v>
      </c>
      <c r="C68" s="40"/>
      <c r="D68" s="257" t="s">
        <v>407</v>
      </c>
      <c r="E68" s="257" t="s">
        <v>407</v>
      </c>
      <c r="F68" s="257" t="s">
        <v>407</v>
      </c>
      <c r="G68" s="257" t="s">
        <v>407</v>
      </c>
      <c r="H68" s="257" t="s">
        <v>407</v>
      </c>
      <c r="I68" s="257" t="s">
        <v>407</v>
      </c>
      <c r="J68" s="257" t="s">
        <v>407</v>
      </c>
      <c r="K68" s="257" t="s">
        <v>407</v>
      </c>
      <c r="L68" s="257" t="s">
        <v>407</v>
      </c>
      <c r="M68" s="257" t="s">
        <v>407</v>
      </c>
      <c r="N68" s="257" t="s">
        <v>407</v>
      </c>
      <c r="O68" s="257" t="s">
        <v>407</v>
      </c>
      <c r="P68" s="257" t="s">
        <v>407</v>
      </c>
      <c r="Q68" s="257" t="s">
        <v>407</v>
      </c>
      <c r="R68" s="257" t="s">
        <v>407</v>
      </c>
      <c r="S68" s="257" t="s">
        <v>407</v>
      </c>
      <c r="T68" s="257" t="s">
        <v>407</v>
      </c>
      <c r="U68" s="257" t="s">
        <v>407</v>
      </c>
      <c r="V68" s="257" t="s">
        <v>407</v>
      </c>
      <c r="W68" s="257" t="s">
        <v>407</v>
      </c>
      <c r="X68" s="257" t="s">
        <v>407</v>
      </c>
      <c r="Y68" s="257" t="s">
        <v>407</v>
      </c>
      <c r="Z68" s="257" t="s">
        <v>407</v>
      </c>
      <c r="AA68" s="257" t="s">
        <v>407</v>
      </c>
      <c r="AB68" s="257" t="s">
        <v>407</v>
      </c>
      <c r="AC68" s="257" t="s">
        <v>407</v>
      </c>
      <c r="AD68" s="257" t="s">
        <v>407</v>
      </c>
      <c r="AE68" s="257" t="s">
        <v>407</v>
      </c>
      <c r="AF68" s="257" t="s">
        <v>407</v>
      </c>
      <c r="AG68" s="257" t="s">
        <v>407</v>
      </c>
      <c r="AH68" s="257" t="s">
        <v>407</v>
      </c>
      <c r="AI68" s="257" t="s">
        <v>407</v>
      </c>
      <c r="AJ68" s="257" t="s">
        <v>407</v>
      </c>
      <c r="AK68" s="257" t="s">
        <v>407</v>
      </c>
      <c r="AL68" s="257" t="s">
        <v>407</v>
      </c>
      <c r="AM68" s="257" t="s">
        <v>407</v>
      </c>
      <c r="AN68" s="257" t="s">
        <v>407</v>
      </c>
      <c r="AO68" s="257" t="s">
        <v>407</v>
      </c>
      <c r="AP68" s="257" t="s">
        <v>407</v>
      </c>
      <c r="AQ68" s="257" t="s">
        <v>407</v>
      </c>
      <c r="AR68" s="257" t="s">
        <v>407</v>
      </c>
      <c r="AS68" s="257" t="s">
        <v>407</v>
      </c>
      <c r="AT68" s="257" t="s">
        <v>407</v>
      </c>
      <c r="AU68" s="257" t="s">
        <v>407</v>
      </c>
      <c r="AV68" s="257" t="s">
        <v>407</v>
      </c>
      <c r="AW68" s="257" t="s">
        <v>407</v>
      </c>
      <c r="AX68" s="257" t="s">
        <v>407</v>
      </c>
      <c r="AY68" s="257" t="s">
        <v>407</v>
      </c>
      <c r="AZ68" s="257" t="s">
        <v>407</v>
      </c>
      <c r="BA68" s="257" t="s">
        <v>407</v>
      </c>
      <c r="BB68" s="257" t="s">
        <v>407</v>
      </c>
      <c r="BC68" s="257" t="s">
        <v>407</v>
      </c>
      <c r="BD68" s="257" t="s">
        <v>407</v>
      </c>
      <c r="BE68" s="257" t="s">
        <v>407</v>
      </c>
      <c r="BF68" s="257" t="s">
        <v>407</v>
      </c>
      <c r="BG68" s="257" t="s">
        <v>407</v>
      </c>
      <c r="BH68" s="257" t="s">
        <v>407</v>
      </c>
      <c r="BI68" s="257" t="s">
        <v>407</v>
      </c>
      <c r="BJ68" s="257" t="s">
        <v>407</v>
      </c>
      <c r="BK68" s="257" t="s">
        <v>407</v>
      </c>
      <c r="BL68" s="257">
        <v>25.925180542936403</v>
      </c>
      <c r="BM68" s="257">
        <v>29.209928257089352</v>
      </c>
      <c r="BN68" s="257">
        <v>31.538249921413584</v>
      </c>
      <c r="BO68" s="257">
        <v>32.860537888645062</v>
      </c>
      <c r="BP68" s="257">
        <v>33.967166638239597</v>
      </c>
      <c r="BQ68" s="257">
        <v>33.125593157350153</v>
      </c>
      <c r="BR68" s="257">
        <v>32.568282245582729</v>
      </c>
      <c r="BS68" s="257">
        <v>33.5450877186315</v>
      </c>
      <c r="BT68" s="257">
        <v>34.483024525544522</v>
      </c>
      <c r="BU68" s="257">
        <v>38.694125231624291</v>
      </c>
      <c r="BV68" s="257">
        <v>43.018289930564642</v>
      </c>
      <c r="BW68" s="257">
        <v>45.243164472623157</v>
      </c>
    </row>
    <row r="69" spans="1:75" s="42" customFormat="1" x14ac:dyDescent="0.2">
      <c r="A69" s="266"/>
      <c r="B69" s="264" t="s">
        <v>478</v>
      </c>
      <c r="C69" s="40"/>
      <c r="D69" s="257" t="s">
        <v>407</v>
      </c>
      <c r="E69" s="257" t="s">
        <v>407</v>
      </c>
      <c r="F69" s="257" t="s">
        <v>407</v>
      </c>
      <c r="G69" s="257" t="s">
        <v>407</v>
      </c>
      <c r="H69" s="257" t="s">
        <v>407</v>
      </c>
      <c r="I69" s="257" t="s">
        <v>407</v>
      </c>
      <c r="J69" s="257" t="s">
        <v>407</v>
      </c>
      <c r="K69" s="257" t="s">
        <v>407</v>
      </c>
      <c r="L69" s="257" t="s">
        <v>407</v>
      </c>
      <c r="M69" s="257" t="s">
        <v>407</v>
      </c>
      <c r="N69" s="257" t="s">
        <v>407</v>
      </c>
      <c r="O69" s="257" t="s">
        <v>407</v>
      </c>
      <c r="P69" s="257" t="s">
        <v>407</v>
      </c>
      <c r="Q69" s="257" t="s">
        <v>407</v>
      </c>
      <c r="R69" s="257" t="s">
        <v>407</v>
      </c>
      <c r="S69" s="257" t="s">
        <v>407</v>
      </c>
      <c r="T69" s="257" t="s">
        <v>407</v>
      </c>
      <c r="U69" s="257" t="s">
        <v>407</v>
      </c>
      <c r="V69" s="257" t="s">
        <v>407</v>
      </c>
      <c r="W69" s="257" t="s">
        <v>407</v>
      </c>
      <c r="X69" s="257" t="s">
        <v>407</v>
      </c>
      <c r="Y69" s="257" t="s">
        <v>407</v>
      </c>
      <c r="Z69" s="257" t="s">
        <v>407</v>
      </c>
      <c r="AA69" s="257" t="s">
        <v>407</v>
      </c>
      <c r="AB69" s="257" t="s">
        <v>407</v>
      </c>
      <c r="AC69" s="257" t="s">
        <v>407</v>
      </c>
      <c r="AD69" s="257" t="s">
        <v>407</v>
      </c>
      <c r="AE69" s="257" t="s">
        <v>407</v>
      </c>
      <c r="AF69" s="257" t="s">
        <v>407</v>
      </c>
      <c r="AG69" s="257" t="s">
        <v>407</v>
      </c>
      <c r="AH69" s="257" t="s">
        <v>407</v>
      </c>
      <c r="AI69" s="257" t="s">
        <v>407</v>
      </c>
      <c r="AJ69" s="257" t="s">
        <v>407</v>
      </c>
      <c r="AK69" s="257" t="s">
        <v>407</v>
      </c>
      <c r="AL69" s="257" t="s">
        <v>407</v>
      </c>
      <c r="AM69" s="257" t="s">
        <v>407</v>
      </c>
      <c r="AN69" s="257" t="s">
        <v>407</v>
      </c>
      <c r="AO69" s="257" t="s">
        <v>407</v>
      </c>
      <c r="AP69" s="257" t="s">
        <v>407</v>
      </c>
      <c r="AQ69" s="257" t="s">
        <v>407</v>
      </c>
      <c r="AR69" s="257" t="s">
        <v>407</v>
      </c>
      <c r="AS69" s="257" t="s">
        <v>407</v>
      </c>
      <c r="AT69" s="257" t="s">
        <v>407</v>
      </c>
      <c r="AU69" s="257" t="s">
        <v>407</v>
      </c>
      <c r="AV69" s="257" t="s">
        <v>407</v>
      </c>
      <c r="AW69" s="257" t="s">
        <v>407</v>
      </c>
      <c r="AX69" s="257" t="s">
        <v>407</v>
      </c>
      <c r="AY69" s="257" t="s">
        <v>407</v>
      </c>
      <c r="AZ69" s="257" t="s">
        <v>407</v>
      </c>
      <c r="BA69" s="257" t="s">
        <v>407</v>
      </c>
      <c r="BB69" s="257" t="s">
        <v>407</v>
      </c>
      <c r="BC69" s="257" t="s">
        <v>407</v>
      </c>
      <c r="BD69" s="257" t="s">
        <v>407</v>
      </c>
      <c r="BE69" s="257" t="s">
        <v>407</v>
      </c>
      <c r="BF69" s="257" t="s">
        <v>407</v>
      </c>
      <c r="BG69" s="257" t="s">
        <v>407</v>
      </c>
      <c r="BH69" s="257" t="s">
        <v>407</v>
      </c>
      <c r="BI69" s="257" t="s">
        <v>407</v>
      </c>
      <c r="BJ69" s="257" t="s">
        <v>407</v>
      </c>
      <c r="BK69" s="257" t="s">
        <v>407</v>
      </c>
      <c r="BL69" s="257">
        <v>825.55854131060687</v>
      </c>
      <c r="BM69" s="257">
        <v>895.41302902732991</v>
      </c>
      <c r="BN69" s="257">
        <v>846.94595553808733</v>
      </c>
      <c r="BO69" s="257">
        <v>891.82762419451296</v>
      </c>
      <c r="BP69" s="257">
        <v>989.90784795504294</v>
      </c>
      <c r="BQ69" s="257">
        <v>1069.0076058156217</v>
      </c>
      <c r="BR69" s="257">
        <v>1166.3162094157603</v>
      </c>
      <c r="BS69" s="257">
        <v>1192.9880970459233</v>
      </c>
      <c r="BT69" s="257">
        <v>1189.6260451360361</v>
      </c>
      <c r="BU69" s="257">
        <v>1207.2270337786786</v>
      </c>
      <c r="BV69" s="257">
        <v>1218.2746109885752</v>
      </c>
      <c r="BW69" s="257">
        <v>1219.0528234650806</v>
      </c>
    </row>
    <row r="70" spans="1:75" s="42" customFormat="1" x14ac:dyDescent="0.2">
      <c r="A70" s="266"/>
      <c r="B70" s="264" t="s">
        <v>479</v>
      </c>
      <c r="C70" s="40"/>
      <c r="D70" s="257" t="s">
        <v>407</v>
      </c>
      <c r="E70" s="257" t="s">
        <v>407</v>
      </c>
      <c r="F70" s="257" t="s">
        <v>407</v>
      </c>
      <c r="G70" s="257" t="s">
        <v>407</v>
      </c>
      <c r="H70" s="257" t="s">
        <v>407</v>
      </c>
      <c r="I70" s="257" t="s">
        <v>407</v>
      </c>
      <c r="J70" s="257" t="s">
        <v>407</v>
      </c>
      <c r="K70" s="257" t="s">
        <v>407</v>
      </c>
      <c r="L70" s="257" t="s">
        <v>407</v>
      </c>
      <c r="M70" s="257" t="s">
        <v>407</v>
      </c>
      <c r="N70" s="257" t="s">
        <v>407</v>
      </c>
      <c r="O70" s="257" t="s">
        <v>407</v>
      </c>
      <c r="P70" s="257" t="s">
        <v>407</v>
      </c>
      <c r="Q70" s="257" t="s">
        <v>407</v>
      </c>
      <c r="R70" s="257" t="s">
        <v>407</v>
      </c>
      <c r="S70" s="257" t="s">
        <v>407</v>
      </c>
      <c r="T70" s="257" t="s">
        <v>407</v>
      </c>
      <c r="U70" s="257" t="s">
        <v>407</v>
      </c>
      <c r="V70" s="257" t="s">
        <v>407</v>
      </c>
      <c r="W70" s="257" t="s">
        <v>407</v>
      </c>
      <c r="X70" s="257" t="s">
        <v>407</v>
      </c>
      <c r="Y70" s="257" t="s">
        <v>407</v>
      </c>
      <c r="Z70" s="257" t="s">
        <v>407</v>
      </c>
      <c r="AA70" s="257" t="s">
        <v>407</v>
      </c>
      <c r="AB70" s="257" t="s">
        <v>407</v>
      </c>
      <c r="AC70" s="257" t="s">
        <v>407</v>
      </c>
      <c r="AD70" s="257" t="s">
        <v>407</v>
      </c>
      <c r="AE70" s="257" t="s">
        <v>407</v>
      </c>
      <c r="AF70" s="257" t="s">
        <v>407</v>
      </c>
      <c r="AG70" s="257" t="s">
        <v>407</v>
      </c>
      <c r="AH70" s="257" t="s">
        <v>407</v>
      </c>
      <c r="AI70" s="257" t="s">
        <v>407</v>
      </c>
      <c r="AJ70" s="257" t="s">
        <v>407</v>
      </c>
      <c r="AK70" s="257" t="s">
        <v>407</v>
      </c>
      <c r="AL70" s="257" t="s">
        <v>407</v>
      </c>
      <c r="AM70" s="257" t="s">
        <v>407</v>
      </c>
      <c r="AN70" s="257" t="s">
        <v>407</v>
      </c>
      <c r="AO70" s="257" t="s">
        <v>407</v>
      </c>
      <c r="AP70" s="257" t="s">
        <v>407</v>
      </c>
      <c r="AQ70" s="257" t="s">
        <v>407</v>
      </c>
      <c r="AR70" s="257" t="s">
        <v>407</v>
      </c>
      <c r="AS70" s="257" t="s">
        <v>407</v>
      </c>
      <c r="AT70" s="257" t="s">
        <v>407</v>
      </c>
      <c r="AU70" s="257" t="s">
        <v>407</v>
      </c>
      <c r="AV70" s="257" t="s">
        <v>407</v>
      </c>
      <c r="AW70" s="257" t="s">
        <v>407</v>
      </c>
      <c r="AX70" s="257" t="s">
        <v>407</v>
      </c>
      <c r="AY70" s="257" t="s">
        <v>407</v>
      </c>
      <c r="AZ70" s="257" t="s">
        <v>407</v>
      </c>
      <c r="BA70" s="257" t="s">
        <v>407</v>
      </c>
      <c r="BB70" s="257" t="s">
        <v>407</v>
      </c>
      <c r="BC70" s="257" t="s">
        <v>407</v>
      </c>
      <c r="BD70" s="257" t="s">
        <v>407</v>
      </c>
      <c r="BE70" s="257" t="s">
        <v>407</v>
      </c>
      <c r="BF70" s="257" t="s">
        <v>407</v>
      </c>
      <c r="BG70" s="257" t="s">
        <v>407</v>
      </c>
      <c r="BH70" s="257" t="s">
        <v>407</v>
      </c>
      <c r="BI70" s="257" t="s">
        <v>407</v>
      </c>
      <c r="BJ70" s="257" t="s">
        <v>407</v>
      </c>
      <c r="BK70" s="257" t="s">
        <v>407</v>
      </c>
      <c r="BL70" s="257">
        <v>1960.5727438277704</v>
      </c>
      <c r="BM70" s="257">
        <v>2675.510540898113</v>
      </c>
      <c r="BN70" s="257">
        <v>3422.2574701756212</v>
      </c>
      <c r="BO70" s="257">
        <v>4028.6169580888991</v>
      </c>
      <c r="BP70" s="257">
        <v>4474.7436741548245</v>
      </c>
      <c r="BQ70" s="257">
        <v>4956.1260307643352</v>
      </c>
      <c r="BR70" s="257">
        <v>5328.5776093902568</v>
      </c>
      <c r="BS70" s="257">
        <v>5484.3046915033574</v>
      </c>
      <c r="BT70" s="257">
        <v>5670.1027620107161</v>
      </c>
      <c r="BU70" s="257">
        <v>5761.8890690169983</v>
      </c>
      <c r="BV70" s="257">
        <v>5792.2129019983504</v>
      </c>
      <c r="BW70" s="257">
        <v>5663.4089495251319</v>
      </c>
    </row>
    <row r="71" spans="1:75" s="42" customFormat="1" ht="26.1" customHeight="1" x14ac:dyDescent="0.2">
      <c r="A71" s="266"/>
      <c r="B71" s="43" t="s">
        <v>425</v>
      </c>
      <c r="C71" s="40"/>
      <c r="D71" s="257">
        <v>0</v>
      </c>
      <c r="E71" s="257">
        <v>0</v>
      </c>
      <c r="F71" s="257">
        <v>0</v>
      </c>
      <c r="G71" s="257">
        <v>0</v>
      </c>
      <c r="H71" s="257">
        <v>0</v>
      </c>
      <c r="I71" s="257">
        <v>0</v>
      </c>
      <c r="J71" s="257">
        <v>0</v>
      </c>
      <c r="K71" s="257">
        <v>0</v>
      </c>
      <c r="L71" s="257">
        <v>0</v>
      </c>
      <c r="M71" s="257">
        <v>0</v>
      </c>
      <c r="N71" s="257">
        <v>0</v>
      </c>
      <c r="O71" s="257">
        <v>0</v>
      </c>
      <c r="P71" s="257">
        <v>0</v>
      </c>
      <c r="Q71" s="257">
        <v>0</v>
      </c>
      <c r="R71" s="257">
        <v>0</v>
      </c>
      <c r="S71" s="257">
        <v>0</v>
      </c>
      <c r="T71" s="257">
        <v>0</v>
      </c>
      <c r="U71" s="257">
        <v>0</v>
      </c>
      <c r="V71" s="257">
        <v>0</v>
      </c>
      <c r="W71" s="257">
        <v>0</v>
      </c>
      <c r="X71" s="257">
        <v>0</v>
      </c>
      <c r="Y71" s="257">
        <v>0</v>
      </c>
      <c r="Z71" s="257">
        <v>0</v>
      </c>
      <c r="AA71" s="257">
        <v>0</v>
      </c>
      <c r="AB71" s="257">
        <v>0</v>
      </c>
      <c r="AC71" s="257">
        <v>0</v>
      </c>
      <c r="AD71" s="257">
        <v>0</v>
      </c>
      <c r="AE71" s="257">
        <v>0</v>
      </c>
      <c r="AF71" s="257">
        <v>0</v>
      </c>
      <c r="AG71" s="257">
        <v>0</v>
      </c>
      <c r="AH71" s="257">
        <v>1486.1313984762351</v>
      </c>
      <c r="AI71" s="257">
        <v>1400.0891918779807</v>
      </c>
      <c r="AJ71" s="257">
        <v>1521.978840477122</v>
      </c>
      <c r="AK71" s="257">
        <v>2243.2933217885507</v>
      </c>
      <c r="AL71" s="257">
        <v>2700.6257257498928</v>
      </c>
      <c r="AM71" s="257">
        <v>3056.747716635341</v>
      </c>
      <c r="AN71" s="257">
        <v>3254.7127730233728</v>
      </c>
      <c r="AO71" s="257">
        <v>3441.0582205360965</v>
      </c>
      <c r="AP71" s="257">
        <v>3556.2529532492854</v>
      </c>
      <c r="AQ71" s="257">
        <v>3490.6430454280389</v>
      </c>
      <c r="AR71" s="257">
        <v>3787.9492903858736</v>
      </c>
      <c r="AS71" s="257">
        <v>3948.9005995563057</v>
      </c>
      <c r="AT71" s="257">
        <v>4144.0128334004658</v>
      </c>
      <c r="AU71" s="257">
        <v>4334.8004287699341</v>
      </c>
      <c r="AV71" s="257">
        <v>4612.7485925376268</v>
      </c>
      <c r="AW71" s="257">
        <v>5113.4946025947856</v>
      </c>
      <c r="AX71" s="257">
        <v>5391.618272553219</v>
      </c>
      <c r="AY71" s="257">
        <v>5566.348947783762</v>
      </c>
      <c r="AZ71" s="257">
        <v>5542.7585196507416</v>
      </c>
      <c r="BA71" s="257">
        <v>5498.2171267893855</v>
      </c>
      <c r="BB71" s="257">
        <v>5503.3374608113591</v>
      </c>
      <c r="BC71" s="257">
        <v>5652.3503333025819</v>
      </c>
      <c r="BD71" s="257">
        <v>5815.8330205786415</v>
      </c>
      <c r="BE71" s="257">
        <v>6071.118852884314</v>
      </c>
      <c r="BF71" s="257">
        <v>6345.5880331435346</v>
      </c>
      <c r="BG71" s="257">
        <v>5773.1386354243014</v>
      </c>
      <c r="BH71" s="257">
        <v>5733.4287841340902</v>
      </c>
      <c r="BI71" s="257">
        <v>5596.5935303349561</v>
      </c>
      <c r="BJ71" s="257">
        <v>5804.1384781915531</v>
      </c>
      <c r="BK71" s="257">
        <v>5711.1907129277206</v>
      </c>
      <c r="BL71" s="257">
        <v>6228.0186609960301</v>
      </c>
      <c r="BM71" s="257">
        <v>6356.1781805774581</v>
      </c>
      <c r="BN71" s="257">
        <v>6385.2374420680999</v>
      </c>
      <c r="BO71" s="257">
        <v>6581.5580958134187</v>
      </c>
      <c r="BP71" s="257">
        <v>6662.7852280613752</v>
      </c>
      <c r="BQ71" s="257">
        <v>6662.280589029665</v>
      </c>
      <c r="BR71" s="257">
        <v>6578.7999586507394</v>
      </c>
      <c r="BS71" s="257">
        <v>6372.8955744128743</v>
      </c>
      <c r="BT71" s="257">
        <v>6127.0128187486926</v>
      </c>
      <c r="BU71" s="257">
        <v>5860.0548767663795</v>
      </c>
      <c r="BV71" s="257">
        <v>5574.6848296863509</v>
      </c>
      <c r="BW71" s="257">
        <v>5373.5984778556976</v>
      </c>
    </row>
    <row r="72" spans="1:75" s="42" customFormat="1" x14ac:dyDescent="0.2">
      <c r="A72" s="266"/>
      <c r="B72" s="43" t="s">
        <v>426</v>
      </c>
      <c r="C72" s="40"/>
      <c r="D72" s="257">
        <v>0</v>
      </c>
      <c r="E72" s="257">
        <v>0</v>
      </c>
      <c r="F72" s="257">
        <v>0</v>
      </c>
      <c r="G72" s="257">
        <v>0</v>
      </c>
      <c r="H72" s="257">
        <v>0</v>
      </c>
      <c r="I72" s="257">
        <v>0</v>
      </c>
      <c r="J72" s="257">
        <v>0</v>
      </c>
      <c r="K72" s="257">
        <v>0</v>
      </c>
      <c r="L72" s="257">
        <v>0</v>
      </c>
      <c r="M72" s="257">
        <v>0</v>
      </c>
      <c r="N72" s="257">
        <v>0</v>
      </c>
      <c r="O72" s="257">
        <v>0</v>
      </c>
      <c r="P72" s="257">
        <v>0</v>
      </c>
      <c r="Q72" s="257">
        <v>0</v>
      </c>
      <c r="R72" s="257">
        <v>0</v>
      </c>
      <c r="S72" s="257">
        <v>0</v>
      </c>
      <c r="T72" s="257">
        <v>0</v>
      </c>
      <c r="U72" s="257">
        <v>0</v>
      </c>
      <c r="V72" s="257">
        <v>0</v>
      </c>
      <c r="W72" s="257">
        <v>0</v>
      </c>
      <c r="X72" s="257">
        <v>0</v>
      </c>
      <c r="Y72" s="257">
        <v>0</v>
      </c>
      <c r="Z72" s="257">
        <v>0</v>
      </c>
      <c r="AA72" s="257">
        <v>0</v>
      </c>
      <c r="AB72" s="257">
        <v>0</v>
      </c>
      <c r="AC72" s="257">
        <v>0</v>
      </c>
      <c r="AD72" s="257">
        <v>0</v>
      </c>
      <c r="AE72" s="257">
        <v>0</v>
      </c>
      <c r="AF72" s="257">
        <v>0</v>
      </c>
      <c r="AG72" s="257">
        <v>0</v>
      </c>
      <c r="AH72" s="257">
        <v>1852.5054405179903</v>
      </c>
      <c r="AI72" s="257">
        <v>1747.3101611755287</v>
      </c>
      <c r="AJ72" s="257">
        <v>1900.6526866488095</v>
      </c>
      <c r="AK72" s="257">
        <v>2800.1186012768685</v>
      </c>
      <c r="AL72" s="257">
        <v>3372.0483572495195</v>
      </c>
      <c r="AM72" s="257">
        <v>3815.622200755497</v>
      </c>
      <c r="AN72" s="257">
        <v>4060.8894380420975</v>
      </c>
      <c r="AO72" s="257">
        <v>4293.3479756773277</v>
      </c>
      <c r="AP72" s="257">
        <v>4442.081989945601</v>
      </c>
      <c r="AQ72" s="257">
        <v>4357.0314593336589</v>
      </c>
      <c r="AR72" s="257">
        <v>3962.1334058207972</v>
      </c>
      <c r="AS72" s="257">
        <v>4224.2078795578227</v>
      </c>
      <c r="AT72" s="257">
        <v>4943.5605442986989</v>
      </c>
      <c r="AU72" s="257">
        <v>6377.2540885330536</v>
      </c>
      <c r="AV72" s="257">
        <v>8221.112074978626</v>
      </c>
      <c r="AW72" s="257">
        <v>9665.4998362514198</v>
      </c>
      <c r="AX72" s="257">
        <v>10619.360768151384</v>
      </c>
      <c r="AY72" s="257">
        <v>11179.085552593642</v>
      </c>
      <c r="AZ72" s="257">
        <v>11268.703684648892</v>
      </c>
      <c r="BA72" s="257">
        <v>10724.067854843672</v>
      </c>
      <c r="BB72" s="257">
        <v>10305.965144023299</v>
      </c>
      <c r="BC72" s="257">
        <v>9992.8639500928784</v>
      </c>
      <c r="BD72" s="257">
        <v>9613.9747324092768</v>
      </c>
      <c r="BE72" s="257">
        <v>9708.7572303481593</v>
      </c>
      <c r="BF72" s="257">
        <v>10419.516868762952</v>
      </c>
      <c r="BG72" s="257">
        <v>10281.820106858922</v>
      </c>
      <c r="BH72" s="257">
        <v>10851.962530068424</v>
      </c>
      <c r="BI72" s="257">
        <v>11483.063189774857</v>
      </c>
      <c r="BJ72" s="257">
        <v>11914.048698341159</v>
      </c>
      <c r="BK72" s="257">
        <v>12537.095912827437</v>
      </c>
      <c r="BL72" s="257">
        <v>13125.47520498264</v>
      </c>
      <c r="BM72" s="257">
        <v>15692.662387918428</v>
      </c>
      <c r="BN72" s="257">
        <v>16613.062469968318</v>
      </c>
      <c r="BO72" s="257">
        <v>17481.584854345216</v>
      </c>
      <c r="BP72" s="257">
        <v>18117.020096427892</v>
      </c>
      <c r="BQ72" s="257">
        <v>17959.609557459935</v>
      </c>
      <c r="BR72" s="257">
        <v>17935.939623282924</v>
      </c>
      <c r="BS72" s="257">
        <v>18055.008217014794</v>
      </c>
      <c r="BT72" s="257">
        <v>18306.782795290976</v>
      </c>
      <c r="BU72" s="257">
        <v>18728.915636905898</v>
      </c>
      <c r="BV72" s="257">
        <v>19158.787096410808</v>
      </c>
      <c r="BW72" s="257">
        <v>19285.31115814692</v>
      </c>
    </row>
    <row r="73" spans="1:75" s="42" customFormat="1" ht="26.1" customHeight="1" x14ac:dyDescent="0.2">
      <c r="A73" s="59"/>
      <c r="B73" s="59" t="s">
        <v>427</v>
      </c>
      <c r="C73" s="40"/>
      <c r="D73" s="257" t="s">
        <v>123</v>
      </c>
      <c r="E73" s="257" t="s">
        <v>123</v>
      </c>
      <c r="F73" s="257" t="s">
        <v>123</v>
      </c>
      <c r="G73" s="257" t="s">
        <v>123</v>
      </c>
      <c r="H73" s="257" t="s">
        <v>123</v>
      </c>
      <c r="I73" s="257" t="s">
        <v>123</v>
      </c>
      <c r="J73" s="257" t="s">
        <v>123</v>
      </c>
      <c r="K73" s="257" t="s">
        <v>123</v>
      </c>
      <c r="L73" s="257" t="s">
        <v>123</v>
      </c>
      <c r="M73" s="257" t="s">
        <v>123</v>
      </c>
      <c r="N73" s="257" t="s">
        <v>123</v>
      </c>
      <c r="O73" s="257" t="s">
        <v>123</v>
      </c>
      <c r="P73" s="257" t="s">
        <v>123</v>
      </c>
      <c r="Q73" s="257" t="s">
        <v>123</v>
      </c>
      <c r="R73" s="257" t="s">
        <v>123</v>
      </c>
      <c r="S73" s="257" t="s">
        <v>123</v>
      </c>
      <c r="T73" s="257" t="s">
        <v>123</v>
      </c>
      <c r="U73" s="257" t="s">
        <v>123</v>
      </c>
      <c r="V73" s="257" t="s">
        <v>123</v>
      </c>
      <c r="W73" s="257" t="s">
        <v>123</v>
      </c>
      <c r="X73" s="257" t="s">
        <v>123</v>
      </c>
      <c r="Y73" s="257" t="s">
        <v>123</v>
      </c>
      <c r="Z73" s="257" t="s">
        <v>123</v>
      </c>
      <c r="AA73" s="257" t="s">
        <v>123</v>
      </c>
      <c r="AB73" s="257" t="s">
        <v>123</v>
      </c>
      <c r="AC73" s="257" t="s">
        <v>123</v>
      </c>
      <c r="AD73" s="257" t="s">
        <v>123</v>
      </c>
      <c r="AE73" s="257" t="s">
        <v>123</v>
      </c>
      <c r="AF73" s="257" t="s">
        <v>123</v>
      </c>
      <c r="AG73" s="257" t="s">
        <v>123</v>
      </c>
      <c r="AH73" s="257" t="s">
        <v>123</v>
      </c>
      <c r="AI73" s="257" t="s">
        <v>123</v>
      </c>
      <c r="AJ73" s="257" t="s">
        <v>123</v>
      </c>
      <c r="AK73" s="257" t="s">
        <v>123</v>
      </c>
      <c r="AL73" s="257" t="s">
        <v>123</v>
      </c>
      <c r="AM73" s="257" t="s">
        <v>123</v>
      </c>
      <c r="AN73" s="257" t="s">
        <v>123</v>
      </c>
      <c r="AO73" s="257" t="s">
        <v>123</v>
      </c>
      <c r="AP73" s="257" t="s">
        <v>123</v>
      </c>
      <c r="AQ73" s="257" t="s">
        <v>123</v>
      </c>
      <c r="AR73" s="257" t="s">
        <v>123</v>
      </c>
      <c r="AS73" s="257" t="s">
        <v>123</v>
      </c>
      <c r="AT73" s="257" t="s">
        <v>123</v>
      </c>
      <c r="AU73" s="257" t="s">
        <v>123</v>
      </c>
      <c r="AV73" s="257" t="s">
        <v>123</v>
      </c>
      <c r="AW73" s="257" t="s">
        <v>123</v>
      </c>
      <c r="AX73" s="257" t="s">
        <v>123</v>
      </c>
      <c r="AY73" s="257" t="s">
        <v>123</v>
      </c>
      <c r="AZ73" s="257" t="s">
        <v>123</v>
      </c>
      <c r="BA73" s="257" t="s">
        <v>123</v>
      </c>
      <c r="BB73" s="257" t="s">
        <v>123</v>
      </c>
      <c r="BC73" s="257" t="s">
        <v>123</v>
      </c>
      <c r="BD73" s="257" t="s">
        <v>123</v>
      </c>
      <c r="BE73" s="257" t="s">
        <v>123</v>
      </c>
      <c r="BF73" s="257" t="s">
        <v>123</v>
      </c>
      <c r="BG73" s="257" t="s">
        <v>123</v>
      </c>
      <c r="BH73" s="257" t="s">
        <v>123</v>
      </c>
      <c r="BI73" s="257" t="s">
        <v>123</v>
      </c>
      <c r="BJ73" s="257" t="s">
        <v>123</v>
      </c>
      <c r="BK73" s="257" t="s">
        <v>123</v>
      </c>
      <c r="BL73" s="257" t="s">
        <v>123</v>
      </c>
      <c r="BM73" s="257" t="s">
        <v>123</v>
      </c>
      <c r="BN73" s="257" t="s">
        <v>123</v>
      </c>
      <c r="BO73" s="257" t="s">
        <v>123</v>
      </c>
      <c r="BP73" s="257" t="s">
        <v>123</v>
      </c>
      <c r="BQ73" s="257" t="s">
        <v>123</v>
      </c>
      <c r="BR73" s="257" t="s">
        <v>123</v>
      </c>
      <c r="BS73" s="257" t="s">
        <v>123</v>
      </c>
      <c r="BT73" s="257" t="s">
        <v>123</v>
      </c>
      <c r="BU73" s="257" t="s">
        <v>123</v>
      </c>
      <c r="BV73" s="257" t="s">
        <v>123</v>
      </c>
      <c r="BW73" s="257" t="s">
        <v>123</v>
      </c>
    </row>
    <row r="74" spans="1:75" s="42" customFormat="1" x14ac:dyDescent="0.2">
      <c r="A74" s="40"/>
      <c r="B74" s="43" t="s">
        <v>461</v>
      </c>
      <c r="C74" s="40"/>
      <c r="D74" s="257">
        <v>0</v>
      </c>
      <c r="E74" s="257">
        <v>0</v>
      </c>
      <c r="F74" s="257">
        <v>0</v>
      </c>
      <c r="G74" s="257">
        <v>0</v>
      </c>
      <c r="H74" s="257">
        <v>0</v>
      </c>
      <c r="I74" s="257">
        <v>0</v>
      </c>
      <c r="J74" s="257">
        <v>0</v>
      </c>
      <c r="K74" s="257">
        <v>0</v>
      </c>
      <c r="L74" s="257">
        <v>0</v>
      </c>
      <c r="M74" s="257">
        <v>0</v>
      </c>
      <c r="N74" s="257">
        <v>0</v>
      </c>
      <c r="O74" s="257">
        <v>0</v>
      </c>
      <c r="P74" s="257">
        <v>0</v>
      </c>
      <c r="Q74" s="257">
        <v>0</v>
      </c>
      <c r="R74" s="257">
        <v>0</v>
      </c>
      <c r="S74" s="257">
        <v>0</v>
      </c>
      <c r="T74" s="257">
        <v>0</v>
      </c>
      <c r="U74" s="257">
        <v>0</v>
      </c>
      <c r="V74" s="257">
        <v>0</v>
      </c>
      <c r="W74" s="257">
        <v>0</v>
      </c>
      <c r="X74" s="257">
        <v>0</v>
      </c>
      <c r="Y74" s="257">
        <v>0</v>
      </c>
      <c r="Z74" s="257">
        <v>0</v>
      </c>
      <c r="AA74" s="257">
        <v>0</v>
      </c>
      <c r="AB74" s="257">
        <v>0</v>
      </c>
      <c r="AC74" s="257">
        <v>0</v>
      </c>
      <c r="AD74" s="257">
        <v>0</v>
      </c>
      <c r="AE74" s="257">
        <v>0</v>
      </c>
      <c r="AF74" s="257">
        <v>0</v>
      </c>
      <c r="AG74" s="257">
        <v>0</v>
      </c>
      <c r="AH74" s="257">
        <v>1486.1313984762351</v>
      </c>
      <c r="AI74" s="257">
        <v>1400.0891918779807</v>
      </c>
      <c r="AJ74" s="257">
        <v>1521.978840477122</v>
      </c>
      <c r="AK74" s="257">
        <v>2243.2933217885507</v>
      </c>
      <c r="AL74" s="257">
        <v>2700.6257257498928</v>
      </c>
      <c r="AM74" s="257">
        <v>3056.747716635341</v>
      </c>
      <c r="AN74" s="257">
        <v>3254.7127730233728</v>
      </c>
      <c r="AO74" s="257">
        <v>3441.0582205360965</v>
      </c>
      <c r="AP74" s="257">
        <v>3556.2529532492854</v>
      </c>
      <c r="AQ74" s="257">
        <v>3490.6430454280389</v>
      </c>
      <c r="AR74" s="257">
        <v>3787.9492903858736</v>
      </c>
      <c r="AS74" s="257">
        <v>3948.9005995563057</v>
      </c>
      <c r="AT74" s="257">
        <v>4144.0128334004658</v>
      </c>
      <c r="AU74" s="257">
        <v>4334.8004287699341</v>
      </c>
      <c r="AV74" s="257">
        <v>4612.7485925376268</v>
      </c>
      <c r="AW74" s="257">
        <v>5113.4946025947856</v>
      </c>
      <c r="AX74" s="257">
        <v>5391.618272553219</v>
      </c>
      <c r="AY74" s="257">
        <v>5566.348947783762</v>
      </c>
      <c r="AZ74" s="257">
        <v>5542.7585196507416</v>
      </c>
      <c r="BA74" s="257">
        <v>5498.2171267893855</v>
      </c>
      <c r="BB74" s="257">
        <v>5503.3374608113591</v>
      </c>
      <c r="BC74" s="257">
        <v>5652.3503333025819</v>
      </c>
      <c r="BD74" s="257">
        <v>5815.8330205786415</v>
      </c>
      <c r="BE74" s="257">
        <v>6071.118852884314</v>
      </c>
      <c r="BF74" s="257">
        <v>6345.5880331435346</v>
      </c>
      <c r="BG74" s="257">
        <v>5773.1386354243014</v>
      </c>
      <c r="BH74" s="257">
        <v>5733.4287841340902</v>
      </c>
      <c r="BI74" s="257">
        <v>5596.5935303349561</v>
      </c>
      <c r="BJ74" s="257">
        <v>5804.1384781915531</v>
      </c>
      <c r="BK74" s="257">
        <v>5711.1907129277206</v>
      </c>
      <c r="BL74" s="257">
        <v>6228.0186609960301</v>
      </c>
      <c r="BM74" s="257">
        <v>6356.1781805774581</v>
      </c>
      <c r="BN74" s="257">
        <v>6385.2374420680999</v>
      </c>
      <c r="BO74" s="257">
        <v>6581.5580958134187</v>
      </c>
      <c r="BP74" s="257">
        <v>6662.7852280613752</v>
      </c>
      <c r="BQ74" s="257">
        <v>6662.280589029665</v>
      </c>
      <c r="BR74" s="257">
        <v>0</v>
      </c>
      <c r="BS74" s="257">
        <v>0</v>
      </c>
      <c r="BT74" s="257">
        <v>0</v>
      </c>
      <c r="BU74" s="257">
        <v>0</v>
      </c>
      <c r="BV74" s="257">
        <v>0</v>
      </c>
      <c r="BW74" s="257">
        <v>0</v>
      </c>
    </row>
    <row r="75" spans="1:75" s="42" customFormat="1" x14ac:dyDescent="0.2">
      <c r="A75" s="40"/>
      <c r="B75" s="43" t="s">
        <v>429</v>
      </c>
      <c r="C75" s="40"/>
      <c r="D75" s="257">
        <v>0</v>
      </c>
      <c r="E75" s="257">
        <v>0</v>
      </c>
      <c r="F75" s="257">
        <v>0</v>
      </c>
      <c r="G75" s="257">
        <v>0</v>
      </c>
      <c r="H75" s="257">
        <v>0</v>
      </c>
      <c r="I75" s="257">
        <v>0</v>
      </c>
      <c r="J75" s="257">
        <v>0</v>
      </c>
      <c r="K75" s="257">
        <v>0</v>
      </c>
      <c r="L75" s="257">
        <v>0</v>
      </c>
      <c r="M75" s="257">
        <v>0</v>
      </c>
      <c r="N75" s="257">
        <v>0</v>
      </c>
      <c r="O75" s="257">
        <v>0</v>
      </c>
      <c r="P75" s="257">
        <v>0</v>
      </c>
      <c r="Q75" s="257">
        <v>0</v>
      </c>
      <c r="R75" s="257">
        <v>0</v>
      </c>
      <c r="S75" s="257">
        <v>0</v>
      </c>
      <c r="T75" s="257">
        <v>0</v>
      </c>
      <c r="U75" s="257">
        <v>0</v>
      </c>
      <c r="V75" s="257">
        <v>0</v>
      </c>
      <c r="W75" s="257">
        <v>0</v>
      </c>
      <c r="X75" s="257">
        <v>0</v>
      </c>
      <c r="Y75" s="257">
        <v>0</v>
      </c>
      <c r="Z75" s="257">
        <v>0</v>
      </c>
      <c r="AA75" s="257">
        <v>0</v>
      </c>
      <c r="AB75" s="257">
        <v>0</v>
      </c>
      <c r="AC75" s="257">
        <v>0</v>
      </c>
      <c r="AD75" s="257">
        <v>0</v>
      </c>
      <c r="AE75" s="257">
        <v>0</v>
      </c>
      <c r="AF75" s="257">
        <v>0</v>
      </c>
      <c r="AG75" s="257">
        <v>0</v>
      </c>
      <c r="AH75" s="257">
        <v>238.46096806036363</v>
      </c>
      <c r="AI75" s="257">
        <v>223.90649783182903</v>
      </c>
      <c r="AJ75" s="257">
        <v>242.71076033967077</v>
      </c>
      <c r="AK75" s="257">
        <v>358.81128935471429</v>
      </c>
      <c r="AL75" s="257">
        <v>431.54688974844152</v>
      </c>
      <c r="AM75" s="257">
        <v>488.12693329699403</v>
      </c>
      <c r="AN75" s="257">
        <v>521.10480821372141</v>
      </c>
      <c r="AO75" s="257">
        <v>548.63607036627582</v>
      </c>
      <c r="AP75" s="257">
        <v>569.05487320082875</v>
      </c>
      <c r="AQ75" s="257">
        <v>557.89741234194059</v>
      </c>
      <c r="AR75" s="257">
        <v>457.10399444081099</v>
      </c>
      <c r="AS75" s="257">
        <v>583.75856652572099</v>
      </c>
      <c r="AT75" s="257">
        <v>741.0522673858602</v>
      </c>
      <c r="AU75" s="257">
        <v>926.25174750215069</v>
      </c>
      <c r="AV75" s="257">
        <v>1187.7007242986888</v>
      </c>
      <c r="AW75" s="257">
        <v>1545.0025305454089</v>
      </c>
      <c r="AX75" s="257">
        <v>1961.4331365749817</v>
      </c>
      <c r="AY75" s="257">
        <v>2218.5764049643722</v>
      </c>
      <c r="AZ75" s="257">
        <v>2411.1469739521285</v>
      </c>
      <c r="BA75" s="257">
        <v>2588.2764454995277</v>
      </c>
      <c r="BB75" s="257">
        <v>2809.398285546451</v>
      </c>
      <c r="BC75" s="257">
        <v>3030.9750852388311</v>
      </c>
      <c r="BD75" s="257">
        <v>3183.6946204887199</v>
      </c>
      <c r="BE75" s="257">
        <v>3447.3223642847342</v>
      </c>
      <c r="BF75" s="257">
        <v>3979.5354031401166</v>
      </c>
      <c r="BG75" s="257">
        <v>3857.4831530899478</v>
      </c>
      <c r="BH75" s="257">
        <v>4035.5738729104091</v>
      </c>
      <c r="BI75" s="257">
        <v>4258.2588309272842</v>
      </c>
      <c r="BJ75" s="257">
        <v>4490.1819210561034</v>
      </c>
      <c r="BK75" s="257">
        <v>4635.7035359377405</v>
      </c>
      <c r="BL75" s="257">
        <v>4803.0065438948313</v>
      </c>
      <c r="BM75" s="257">
        <v>5312.9236325027623</v>
      </c>
      <c r="BN75" s="257">
        <v>5491.4171982967919</v>
      </c>
      <c r="BO75" s="257">
        <v>5766.8893602518119</v>
      </c>
      <c r="BP75" s="257">
        <v>5949.1959606821329</v>
      </c>
      <c r="BQ75" s="257">
        <v>6016.2836718003628</v>
      </c>
      <c r="BR75" s="257">
        <v>0</v>
      </c>
      <c r="BS75" s="257">
        <v>0</v>
      </c>
      <c r="BT75" s="257">
        <v>0</v>
      </c>
      <c r="BU75" s="257">
        <v>0</v>
      </c>
      <c r="BV75" s="257">
        <v>0</v>
      </c>
      <c r="BW75" s="257">
        <v>0</v>
      </c>
    </row>
    <row r="76" spans="1:75" s="42" customFormat="1" x14ac:dyDescent="0.2">
      <c r="A76" s="40"/>
      <c r="B76" s="43" t="s">
        <v>430</v>
      </c>
      <c r="C76" s="40"/>
      <c r="D76" s="257">
        <v>0</v>
      </c>
      <c r="E76" s="257">
        <v>0</v>
      </c>
      <c r="F76" s="257">
        <v>0</v>
      </c>
      <c r="G76" s="257">
        <v>0</v>
      </c>
      <c r="H76" s="257">
        <v>0</v>
      </c>
      <c r="I76" s="257">
        <v>0</v>
      </c>
      <c r="J76" s="257">
        <v>0</v>
      </c>
      <c r="K76" s="257">
        <v>0</v>
      </c>
      <c r="L76" s="257">
        <v>0</v>
      </c>
      <c r="M76" s="257">
        <v>0</v>
      </c>
      <c r="N76" s="257">
        <v>0</v>
      </c>
      <c r="O76" s="257">
        <v>0</v>
      </c>
      <c r="P76" s="257">
        <v>0</v>
      </c>
      <c r="Q76" s="257">
        <v>0</v>
      </c>
      <c r="R76" s="257">
        <v>0</v>
      </c>
      <c r="S76" s="257">
        <v>0</v>
      </c>
      <c r="T76" s="257">
        <v>0</v>
      </c>
      <c r="U76" s="257">
        <v>0</v>
      </c>
      <c r="V76" s="257">
        <v>0</v>
      </c>
      <c r="W76" s="257">
        <v>0</v>
      </c>
      <c r="X76" s="257">
        <v>0</v>
      </c>
      <c r="Y76" s="257">
        <v>0</v>
      </c>
      <c r="Z76" s="257">
        <v>0</v>
      </c>
      <c r="AA76" s="257">
        <v>0</v>
      </c>
      <c r="AB76" s="257">
        <v>0</v>
      </c>
      <c r="AC76" s="257">
        <v>0</v>
      </c>
      <c r="AD76" s="257">
        <v>0</v>
      </c>
      <c r="AE76" s="257">
        <v>0</v>
      </c>
      <c r="AF76" s="257">
        <v>0</v>
      </c>
      <c r="AG76" s="257">
        <v>0</v>
      </c>
      <c r="AH76" s="257">
        <v>778.33906111193085</v>
      </c>
      <c r="AI76" s="257">
        <v>734.25103011927843</v>
      </c>
      <c r="AJ76" s="257">
        <v>799.62146785760444</v>
      </c>
      <c r="AK76" s="257">
        <v>1177.3539587764476</v>
      </c>
      <c r="AL76" s="257">
        <v>1418.3645558947251</v>
      </c>
      <c r="AM76" s="257">
        <v>1604.9503129976083</v>
      </c>
      <c r="AN76" s="257">
        <v>1707.5882204005502</v>
      </c>
      <c r="AO76" s="257">
        <v>1806.0930398454307</v>
      </c>
      <c r="AP76" s="257">
        <v>1868.0661443989111</v>
      </c>
      <c r="AQ76" s="257">
        <v>1831.6567379697506</v>
      </c>
      <c r="AR76" s="257">
        <v>1259.6538979725312</v>
      </c>
      <c r="AS76" s="257">
        <v>1400.9097191831472</v>
      </c>
      <c r="AT76" s="257">
        <v>1683.5854713577696</v>
      </c>
      <c r="AU76" s="257">
        <v>2177.9881916231066</v>
      </c>
      <c r="AV76" s="257">
        <v>2685.959974835057</v>
      </c>
      <c r="AW76" s="257">
        <v>3126.322200529034</v>
      </c>
      <c r="AX76" s="257">
        <v>3452.8801515992227</v>
      </c>
      <c r="AY76" s="257">
        <v>3711.5811399837617</v>
      </c>
      <c r="AZ76" s="257">
        <v>3844.0667069585948</v>
      </c>
      <c r="BA76" s="257">
        <v>3793.2556761157898</v>
      </c>
      <c r="BB76" s="257">
        <v>3792.0265784374155</v>
      </c>
      <c r="BC76" s="257">
        <v>3842.3362964613962</v>
      </c>
      <c r="BD76" s="257">
        <v>3637.8462041919161</v>
      </c>
      <c r="BE76" s="257">
        <v>3644.4625604720645</v>
      </c>
      <c r="BF76" s="257">
        <v>3798.7768748599178</v>
      </c>
      <c r="BG76" s="257">
        <v>3904.5119550829945</v>
      </c>
      <c r="BH76" s="257">
        <v>4072.9111164344954</v>
      </c>
      <c r="BI76" s="257">
        <v>4319.9425009994084</v>
      </c>
      <c r="BJ76" s="257">
        <v>4389.3789951913859</v>
      </c>
      <c r="BK76" s="257">
        <v>4558.7875335037716</v>
      </c>
      <c r="BL76" s="257">
        <v>4664.8204221638289</v>
      </c>
      <c r="BM76" s="257">
        <v>5219.5327123089673</v>
      </c>
      <c r="BN76" s="257">
        <v>5530.1514027772491</v>
      </c>
      <c r="BO76" s="257">
        <v>5787.5652745193984</v>
      </c>
      <c r="BP76" s="257">
        <v>5897.7959886381641</v>
      </c>
      <c r="BQ76" s="257">
        <v>5801.5230497184812</v>
      </c>
      <c r="BR76" s="257">
        <v>0</v>
      </c>
      <c r="BS76" s="257">
        <v>0</v>
      </c>
      <c r="BT76" s="257">
        <v>0</v>
      </c>
      <c r="BU76" s="257">
        <v>0</v>
      </c>
      <c r="BV76" s="257">
        <v>0</v>
      </c>
      <c r="BW76" s="257">
        <v>0</v>
      </c>
    </row>
    <row r="77" spans="1:75" s="42" customFormat="1" x14ac:dyDescent="0.2">
      <c r="A77" s="40"/>
      <c r="B77" s="43" t="s">
        <v>264</v>
      </c>
      <c r="C77" s="40"/>
      <c r="D77" s="257">
        <v>0</v>
      </c>
      <c r="E77" s="257">
        <v>0</v>
      </c>
      <c r="F77" s="257">
        <v>0</v>
      </c>
      <c r="G77" s="257">
        <v>0</v>
      </c>
      <c r="H77" s="257">
        <v>0</v>
      </c>
      <c r="I77" s="257">
        <v>0</v>
      </c>
      <c r="J77" s="257">
        <v>0</v>
      </c>
      <c r="K77" s="257">
        <v>0</v>
      </c>
      <c r="L77" s="257">
        <v>0</v>
      </c>
      <c r="M77" s="257">
        <v>0</v>
      </c>
      <c r="N77" s="257">
        <v>0</v>
      </c>
      <c r="O77" s="257">
        <v>0</v>
      </c>
      <c r="P77" s="257">
        <v>0</v>
      </c>
      <c r="Q77" s="257">
        <v>0</v>
      </c>
      <c r="R77" s="257">
        <v>0</v>
      </c>
      <c r="S77" s="257">
        <v>0</v>
      </c>
      <c r="T77" s="257">
        <v>0</v>
      </c>
      <c r="U77" s="257">
        <v>0</v>
      </c>
      <c r="V77" s="257">
        <v>0</v>
      </c>
      <c r="W77" s="257">
        <v>0</v>
      </c>
      <c r="X77" s="257">
        <v>0</v>
      </c>
      <c r="Y77" s="257">
        <v>0</v>
      </c>
      <c r="Z77" s="257">
        <v>0</v>
      </c>
      <c r="AA77" s="257">
        <v>0</v>
      </c>
      <c r="AB77" s="257">
        <v>0</v>
      </c>
      <c r="AC77" s="257">
        <v>0</v>
      </c>
      <c r="AD77" s="257">
        <v>0</v>
      </c>
      <c r="AE77" s="257">
        <v>0</v>
      </c>
      <c r="AF77" s="257">
        <v>0</v>
      </c>
      <c r="AG77" s="257">
        <v>0</v>
      </c>
      <c r="AH77" s="257">
        <v>776.81052145115302</v>
      </c>
      <c r="AI77" s="257">
        <v>733.59376982618437</v>
      </c>
      <c r="AJ77" s="257">
        <v>797.81518425970728</v>
      </c>
      <c r="AK77" s="257">
        <v>1174.8660450129448</v>
      </c>
      <c r="AL77" s="257">
        <v>1414.8129592013363</v>
      </c>
      <c r="AM77" s="257">
        <v>1601.1025437007681</v>
      </c>
      <c r="AN77" s="257">
        <v>1702.9876554921859</v>
      </c>
      <c r="AO77" s="257">
        <v>1801.9565083573484</v>
      </c>
      <c r="AP77" s="257">
        <v>1863.6092717991553</v>
      </c>
      <c r="AQ77" s="257">
        <v>1828.8806134466272</v>
      </c>
      <c r="AR77" s="257">
        <v>1722.6857930019621</v>
      </c>
      <c r="AS77" s="257">
        <v>1653.0988422230228</v>
      </c>
      <c r="AT77" s="257">
        <v>1781.3287571145863</v>
      </c>
      <c r="AU77" s="257">
        <v>2437.7162429696295</v>
      </c>
      <c r="AV77" s="257">
        <v>3379.8670568308307</v>
      </c>
      <c r="AW77" s="257">
        <v>3738.0164189444522</v>
      </c>
      <c r="AX77" s="257">
        <v>3815.6166236301037</v>
      </c>
      <c r="AY77" s="257">
        <v>3586.7896186356393</v>
      </c>
      <c r="AZ77" s="257">
        <v>3216.4270454497282</v>
      </c>
      <c r="BA77" s="257">
        <v>2487.5774649185946</v>
      </c>
      <c r="BB77" s="257">
        <v>2015.8937440708146</v>
      </c>
      <c r="BC77" s="257">
        <v>1716.7747447846712</v>
      </c>
      <c r="BD77" s="257">
        <v>1500.8167677089127</v>
      </c>
      <c r="BE77" s="257">
        <v>1363.1721037797745</v>
      </c>
      <c r="BF77" s="257">
        <v>1397.8849816655304</v>
      </c>
      <c r="BG77" s="257">
        <v>1244.0639907813388</v>
      </c>
      <c r="BH77" s="257">
        <v>1371.2119548157532</v>
      </c>
      <c r="BI77" s="257">
        <v>1422.7036335490652</v>
      </c>
      <c r="BJ77" s="257">
        <v>1486.5908500321755</v>
      </c>
      <c r="BK77" s="257">
        <v>1526.2602388872085</v>
      </c>
      <c r="BL77" s="257">
        <v>1729.2835765823004</v>
      </c>
      <c r="BM77" s="257">
        <v>2729.4544833599134</v>
      </c>
      <c r="BN77" s="257">
        <v>2675.1459665983793</v>
      </c>
      <c r="BO77" s="257">
        <v>2743.9995811760214</v>
      </c>
      <c r="BP77" s="257">
        <v>2777.3568462516769</v>
      </c>
      <c r="BQ77" s="257">
        <v>2400.3617124145553</v>
      </c>
      <c r="BR77" s="257">
        <v>0</v>
      </c>
      <c r="BS77" s="257">
        <v>0</v>
      </c>
      <c r="BT77" s="257">
        <v>0</v>
      </c>
      <c r="BU77" s="257">
        <v>0</v>
      </c>
      <c r="BV77" s="257">
        <v>0</v>
      </c>
      <c r="BW77" s="257">
        <v>0</v>
      </c>
    </row>
    <row r="78" spans="1:75" s="42" customFormat="1" x14ac:dyDescent="0.2">
      <c r="A78" s="40"/>
      <c r="B78" s="43" t="s">
        <v>431</v>
      </c>
      <c r="C78" s="40"/>
      <c r="D78" s="257">
        <v>0</v>
      </c>
      <c r="E78" s="257">
        <v>0</v>
      </c>
      <c r="F78" s="257">
        <v>0</v>
      </c>
      <c r="G78" s="257">
        <v>0</v>
      </c>
      <c r="H78" s="257">
        <v>0</v>
      </c>
      <c r="I78" s="257">
        <v>0</v>
      </c>
      <c r="J78" s="257">
        <v>0</v>
      </c>
      <c r="K78" s="257">
        <v>0</v>
      </c>
      <c r="L78" s="257">
        <v>0</v>
      </c>
      <c r="M78" s="257">
        <v>0</v>
      </c>
      <c r="N78" s="257">
        <v>0</v>
      </c>
      <c r="O78" s="257">
        <v>0</v>
      </c>
      <c r="P78" s="257">
        <v>0</v>
      </c>
      <c r="Q78" s="257">
        <v>0</v>
      </c>
      <c r="R78" s="257">
        <v>0</v>
      </c>
      <c r="S78" s="257">
        <v>0</v>
      </c>
      <c r="T78" s="257">
        <v>0</v>
      </c>
      <c r="U78" s="257">
        <v>0</v>
      </c>
      <c r="V78" s="257">
        <v>0</v>
      </c>
      <c r="W78" s="257">
        <v>0</v>
      </c>
      <c r="X78" s="257">
        <v>0</v>
      </c>
      <c r="Y78" s="257">
        <v>0</v>
      </c>
      <c r="Z78" s="257">
        <v>0</v>
      </c>
      <c r="AA78" s="257">
        <v>0</v>
      </c>
      <c r="AB78" s="257">
        <v>0</v>
      </c>
      <c r="AC78" s="257">
        <v>0</v>
      </c>
      <c r="AD78" s="257">
        <v>0</v>
      </c>
      <c r="AE78" s="257">
        <v>0</v>
      </c>
      <c r="AF78" s="257">
        <v>0</v>
      </c>
      <c r="AG78" s="257">
        <v>0</v>
      </c>
      <c r="AH78" s="257">
        <v>58.894889894542921</v>
      </c>
      <c r="AI78" s="257">
        <v>55.558863398236774</v>
      </c>
      <c r="AJ78" s="257">
        <v>60.505274191826828</v>
      </c>
      <c r="AK78" s="257">
        <v>89.087308132761891</v>
      </c>
      <c r="AL78" s="257">
        <v>107.32395240501644</v>
      </c>
      <c r="AM78" s="257">
        <v>121.44241076012662</v>
      </c>
      <c r="AN78" s="257">
        <v>129.20875393564035</v>
      </c>
      <c r="AO78" s="257">
        <v>136.6623571082734</v>
      </c>
      <c r="AP78" s="257">
        <v>141.3517005467049</v>
      </c>
      <c r="AQ78" s="257">
        <v>138.59669557533985</v>
      </c>
      <c r="AR78" s="257">
        <v>522.68972040549306</v>
      </c>
      <c r="AS78" s="257">
        <v>586.44075162593151</v>
      </c>
      <c r="AT78" s="257">
        <v>737.59404844048208</v>
      </c>
      <c r="AU78" s="257">
        <v>835.29790643816671</v>
      </c>
      <c r="AV78" s="257">
        <v>967.58431901405004</v>
      </c>
      <c r="AW78" s="257">
        <v>1256.158686232525</v>
      </c>
      <c r="AX78" s="257">
        <v>1389.430856347077</v>
      </c>
      <c r="AY78" s="257">
        <v>1662.1383890098678</v>
      </c>
      <c r="AZ78" s="257">
        <v>1797.0629582884415</v>
      </c>
      <c r="BA78" s="257">
        <v>1854.9582683097594</v>
      </c>
      <c r="BB78" s="257">
        <v>1688.646535968619</v>
      </c>
      <c r="BC78" s="257">
        <v>1402.7778236079812</v>
      </c>
      <c r="BD78" s="257">
        <v>1291.6171400197277</v>
      </c>
      <c r="BE78" s="257">
        <v>1253.8002018115869</v>
      </c>
      <c r="BF78" s="257">
        <v>1243.3196090973872</v>
      </c>
      <c r="BG78" s="257">
        <v>1275.7610079046406</v>
      </c>
      <c r="BH78" s="257">
        <v>1372.2655859077654</v>
      </c>
      <c r="BI78" s="257">
        <v>1482.1582242990994</v>
      </c>
      <c r="BJ78" s="257">
        <v>1547.8969320614956</v>
      </c>
      <c r="BK78" s="257">
        <v>1816.3446044987149</v>
      </c>
      <c r="BL78" s="257">
        <v>1928.3646623416814</v>
      </c>
      <c r="BM78" s="257">
        <v>2430.7515597467873</v>
      </c>
      <c r="BN78" s="257">
        <v>2916.3479022958973</v>
      </c>
      <c r="BO78" s="257">
        <v>3183.1306383979841</v>
      </c>
      <c r="BP78" s="257">
        <v>3492.6713008559195</v>
      </c>
      <c r="BQ78" s="257">
        <v>3741.441123526537</v>
      </c>
      <c r="BR78" s="257">
        <v>0</v>
      </c>
      <c r="BS78" s="257">
        <v>0</v>
      </c>
      <c r="BT78" s="257">
        <v>0</v>
      </c>
      <c r="BU78" s="257">
        <v>0</v>
      </c>
      <c r="BV78" s="257">
        <v>0</v>
      </c>
      <c r="BW78" s="257">
        <v>0</v>
      </c>
    </row>
    <row r="79" spans="1:75" s="42" customFormat="1" ht="26.1" customHeight="1" x14ac:dyDescent="0.2">
      <c r="A79" s="40"/>
      <c r="B79" s="43" t="s">
        <v>426</v>
      </c>
      <c r="C79" s="40"/>
      <c r="D79" s="257">
        <v>0</v>
      </c>
      <c r="E79" s="257">
        <v>0</v>
      </c>
      <c r="F79" s="257">
        <v>0</v>
      </c>
      <c r="G79" s="257">
        <v>0</v>
      </c>
      <c r="H79" s="257">
        <v>0</v>
      </c>
      <c r="I79" s="257">
        <v>0</v>
      </c>
      <c r="J79" s="257">
        <v>0</v>
      </c>
      <c r="K79" s="257">
        <v>0</v>
      </c>
      <c r="L79" s="257">
        <v>0</v>
      </c>
      <c r="M79" s="257">
        <v>0</v>
      </c>
      <c r="N79" s="257">
        <v>0</v>
      </c>
      <c r="O79" s="257">
        <v>0</v>
      </c>
      <c r="P79" s="257">
        <v>0</v>
      </c>
      <c r="Q79" s="257">
        <v>0</v>
      </c>
      <c r="R79" s="257">
        <v>0</v>
      </c>
      <c r="S79" s="257">
        <v>0</v>
      </c>
      <c r="T79" s="257">
        <v>0</v>
      </c>
      <c r="U79" s="257">
        <v>0</v>
      </c>
      <c r="V79" s="257">
        <v>0</v>
      </c>
      <c r="W79" s="257">
        <v>0</v>
      </c>
      <c r="X79" s="257">
        <v>0</v>
      </c>
      <c r="Y79" s="257">
        <v>0</v>
      </c>
      <c r="Z79" s="257">
        <v>0</v>
      </c>
      <c r="AA79" s="257">
        <v>0</v>
      </c>
      <c r="AB79" s="257">
        <v>0</v>
      </c>
      <c r="AC79" s="257">
        <v>0</v>
      </c>
      <c r="AD79" s="257">
        <v>0</v>
      </c>
      <c r="AE79" s="257">
        <v>0</v>
      </c>
      <c r="AF79" s="257">
        <v>0</v>
      </c>
      <c r="AG79" s="257">
        <v>0</v>
      </c>
      <c r="AH79" s="257">
        <v>1852.5054405179903</v>
      </c>
      <c r="AI79" s="257">
        <v>1747.3101611755287</v>
      </c>
      <c r="AJ79" s="257">
        <v>1900.6526866488095</v>
      </c>
      <c r="AK79" s="257">
        <v>2800.1186012768685</v>
      </c>
      <c r="AL79" s="257">
        <v>3372.0483572495195</v>
      </c>
      <c r="AM79" s="257">
        <v>3815.622200755497</v>
      </c>
      <c r="AN79" s="257">
        <v>4060.8894380420975</v>
      </c>
      <c r="AO79" s="257">
        <v>4293.3479756773277</v>
      </c>
      <c r="AP79" s="257">
        <v>4442.081989945601</v>
      </c>
      <c r="AQ79" s="257">
        <v>4357.0314593336589</v>
      </c>
      <c r="AR79" s="257">
        <v>3962.1334058207972</v>
      </c>
      <c r="AS79" s="257">
        <v>4224.2078795578227</v>
      </c>
      <c r="AT79" s="257">
        <v>4943.5605442986989</v>
      </c>
      <c r="AU79" s="257">
        <v>6377.2540885330536</v>
      </c>
      <c r="AV79" s="257">
        <v>8221.112074978626</v>
      </c>
      <c r="AW79" s="257">
        <v>9665.4998362514198</v>
      </c>
      <c r="AX79" s="257">
        <v>10619.360768151384</v>
      </c>
      <c r="AY79" s="257">
        <v>11179.085552593642</v>
      </c>
      <c r="AZ79" s="257">
        <v>11268.703684648892</v>
      </c>
      <c r="BA79" s="257">
        <v>10724.067854843672</v>
      </c>
      <c r="BB79" s="257">
        <v>10305.965144023299</v>
      </c>
      <c r="BC79" s="257">
        <v>9992.8639500928784</v>
      </c>
      <c r="BD79" s="257">
        <v>9613.9747324092768</v>
      </c>
      <c r="BE79" s="257">
        <v>9708.7572303481593</v>
      </c>
      <c r="BF79" s="257">
        <v>10419.516868762952</v>
      </c>
      <c r="BG79" s="257">
        <v>10281.820106858922</v>
      </c>
      <c r="BH79" s="257">
        <v>10851.962530068424</v>
      </c>
      <c r="BI79" s="257">
        <v>11483.063189774857</v>
      </c>
      <c r="BJ79" s="257">
        <v>11914.048698341159</v>
      </c>
      <c r="BK79" s="257">
        <v>12537.095912827437</v>
      </c>
      <c r="BL79" s="257">
        <v>13125.47520498264</v>
      </c>
      <c r="BM79" s="257">
        <v>15692.662387918428</v>
      </c>
      <c r="BN79" s="257">
        <v>16613.062469968318</v>
      </c>
      <c r="BO79" s="257">
        <v>17481.584854345216</v>
      </c>
      <c r="BP79" s="257">
        <v>18117.020096427896</v>
      </c>
      <c r="BQ79" s="257">
        <v>17959.609557459931</v>
      </c>
      <c r="BR79" s="257">
        <v>0</v>
      </c>
      <c r="BS79" s="257">
        <v>0</v>
      </c>
      <c r="BT79" s="257">
        <v>0</v>
      </c>
      <c r="BU79" s="257">
        <v>0</v>
      </c>
      <c r="BV79" s="257">
        <v>0</v>
      </c>
      <c r="BW79" s="257">
        <v>0</v>
      </c>
    </row>
    <row r="80" spans="1:75" s="42" customFormat="1" ht="26.1" customHeight="1" x14ac:dyDescent="0.2">
      <c r="A80" s="59"/>
      <c r="B80" s="59" t="s">
        <v>433</v>
      </c>
      <c r="C80" s="40"/>
      <c r="D80" s="257">
        <v>0</v>
      </c>
      <c r="E80" s="257">
        <v>0</v>
      </c>
      <c r="F80" s="257">
        <v>0</v>
      </c>
      <c r="G80" s="257">
        <v>0</v>
      </c>
      <c r="H80" s="257">
        <v>0</v>
      </c>
      <c r="I80" s="257">
        <v>0</v>
      </c>
      <c r="J80" s="257">
        <v>0</v>
      </c>
      <c r="K80" s="257">
        <v>0</v>
      </c>
      <c r="L80" s="257">
        <v>0</v>
      </c>
      <c r="M80" s="257">
        <v>0</v>
      </c>
      <c r="N80" s="257">
        <v>0</v>
      </c>
      <c r="O80" s="257">
        <v>0</v>
      </c>
      <c r="P80" s="257">
        <v>0</v>
      </c>
      <c r="Q80" s="257">
        <v>0</v>
      </c>
      <c r="R80" s="257">
        <v>0</v>
      </c>
      <c r="S80" s="257">
        <v>0</v>
      </c>
      <c r="T80" s="257">
        <v>0</v>
      </c>
      <c r="U80" s="257">
        <v>0</v>
      </c>
      <c r="V80" s="257">
        <v>0</v>
      </c>
      <c r="W80" s="257">
        <v>0</v>
      </c>
      <c r="X80" s="257">
        <v>0</v>
      </c>
      <c r="Y80" s="257">
        <v>0</v>
      </c>
      <c r="Z80" s="257">
        <v>0</v>
      </c>
      <c r="AA80" s="257">
        <v>0</v>
      </c>
      <c r="AB80" s="257">
        <v>0</v>
      </c>
      <c r="AC80" s="257">
        <v>0</v>
      </c>
      <c r="AD80" s="257">
        <v>0</v>
      </c>
      <c r="AE80" s="257">
        <v>0</v>
      </c>
      <c r="AF80" s="257">
        <v>0</v>
      </c>
      <c r="AG80" s="257">
        <v>0</v>
      </c>
      <c r="AH80" s="257">
        <v>0</v>
      </c>
      <c r="AI80" s="257">
        <v>0</v>
      </c>
      <c r="AJ80" s="257">
        <v>0</v>
      </c>
      <c r="AK80" s="257">
        <v>0</v>
      </c>
      <c r="AL80" s="257">
        <v>0</v>
      </c>
      <c r="AM80" s="257">
        <v>0</v>
      </c>
      <c r="AN80" s="257">
        <v>0</v>
      </c>
      <c r="AO80" s="257">
        <v>0</v>
      </c>
      <c r="AP80" s="257">
        <v>0</v>
      </c>
      <c r="AQ80" s="257">
        <v>0</v>
      </c>
      <c r="AR80" s="257">
        <v>0</v>
      </c>
      <c r="AS80" s="257">
        <v>0</v>
      </c>
      <c r="AT80" s="257">
        <v>0</v>
      </c>
      <c r="AU80" s="257">
        <v>0</v>
      </c>
      <c r="AV80" s="257">
        <v>0</v>
      </c>
      <c r="AW80" s="257">
        <v>0</v>
      </c>
      <c r="AX80" s="257">
        <v>0</v>
      </c>
      <c r="AY80" s="257">
        <v>0</v>
      </c>
      <c r="AZ80" s="257">
        <v>0</v>
      </c>
      <c r="BA80" s="257">
        <v>0</v>
      </c>
      <c r="BB80" s="257">
        <v>0</v>
      </c>
      <c r="BC80" s="257">
        <v>0</v>
      </c>
      <c r="BD80" s="257">
        <v>0</v>
      </c>
      <c r="BE80" s="257">
        <v>0</v>
      </c>
      <c r="BF80" s="257">
        <v>0</v>
      </c>
      <c r="BG80" s="257">
        <v>0</v>
      </c>
      <c r="BH80" s="257">
        <v>0</v>
      </c>
      <c r="BI80" s="257">
        <v>0</v>
      </c>
      <c r="BJ80" s="257">
        <v>0</v>
      </c>
      <c r="BK80" s="257">
        <v>0</v>
      </c>
      <c r="BL80" s="257">
        <v>0</v>
      </c>
      <c r="BM80" s="257">
        <v>0</v>
      </c>
      <c r="BN80" s="257">
        <v>0</v>
      </c>
      <c r="BO80" s="257">
        <v>0</v>
      </c>
      <c r="BP80" s="257">
        <v>0</v>
      </c>
      <c r="BQ80" s="257">
        <v>0</v>
      </c>
      <c r="BR80" s="257">
        <v>0</v>
      </c>
      <c r="BS80" s="257">
        <v>0</v>
      </c>
      <c r="BT80" s="257">
        <v>0</v>
      </c>
      <c r="BU80" s="257">
        <v>0</v>
      </c>
      <c r="BV80" s="257">
        <v>0</v>
      </c>
      <c r="BW80" s="257">
        <v>0</v>
      </c>
    </row>
    <row r="81" spans="1:75" s="42" customFormat="1" x14ac:dyDescent="0.2">
      <c r="A81" s="40"/>
      <c r="B81" s="43" t="s">
        <v>462</v>
      </c>
      <c r="C81" s="40"/>
      <c r="D81" s="257">
        <v>0</v>
      </c>
      <c r="E81" s="257">
        <v>0</v>
      </c>
      <c r="F81" s="257">
        <v>0</v>
      </c>
      <c r="G81" s="257">
        <v>0</v>
      </c>
      <c r="H81" s="257">
        <v>0</v>
      </c>
      <c r="I81" s="257">
        <v>0</v>
      </c>
      <c r="J81" s="257">
        <v>0</v>
      </c>
      <c r="K81" s="257">
        <v>0</v>
      </c>
      <c r="L81" s="257">
        <v>0</v>
      </c>
      <c r="M81" s="257">
        <v>0</v>
      </c>
      <c r="N81" s="257">
        <v>0</v>
      </c>
      <c r="O81" s="257">
        <v>0</v>
      </c>
      <c r="P81" s="257">
        <v>0</v>
      </c>
      <c r="Q81" s="257">
        <v>0</v>
      </c>
      <c r="R81" s="257">
        <v>0</v>
      </c>
      <c r="S81" s="257">
        <v>0</v>
      </c>
      <c r="T81" s="257">
        <v>0</v>
      </c>
      <c r="U81" s="257">
        <v>0</v>
      </c>
      <c r="V81" s="257">
        <v>0</v>
      </c>
      <c r="W81" s="257">
        <v>0</v>
      </c>
      <c r="X81" s="257">
        <v>0</v>
      </c>
      <c r="Y81" s="257">
        <v>0</v>
      </c>
      <c r="Z81" s="257">
        <v>0</v>
      </c>
      <c r="AA81" s="257">
        <v>0</v>
      </c>
      <c r="AB81" s="257">
        <v>0</v>
      </c>
      <c r="AC81" s="257">
        <v>0</v>
      </c>
      <c r="AD81" s="257">
        <v>0</v>
      </c>
      <c r="AE81" s="257">
        <v>0</v>
      </c>
      <c r="AF81" s="257">
        <v>0</v>
      </c>
      <c r="AG81" s="257">
        <v>0</v>
      </c>
      <c r="AH81" s="257">
        <v>0</v>
      </c>
      <c r="AI81" s="257">
        <v>0</v>
      </c>
      <c r="AJ81" s="257">
        <v>0</v>
      </c>
      <c r="AK81" s="257">
        <v>0</v>
      </c>
      <c r="AL81" s="257">
        <v>0</v>
      </c>
      <c r="AM81" s="257">
        <v>0</v>
      </c>
      <c r="AN81" s="257">
        <v>0</v>
      </c>
      <c r="AO81" s="257">
        <v>0</v>
      </c>
      <c r="AP81" s="257">
        <v>0</v>
      </c>
      <c r="AQ81" s="257">
        <v>0</v>
      </c>
      <c r="AR81" s="257">
        <v>0</v>
      </c>
      <c r="AS81" s="257">
        <v>0</v>
      </c>
      <c r="AT81" s="257">
        <v>0</v>
      </c>
      <c r="AU81" s="257">
        <v>6646.3234817706607</v>
      </c>
      <c r="AV81" s="257">
        <v>7501.2500937232826</v>
      </c>
      <c r="AW81" s="257">
        <v>8062.7048053911085</v>
      </c>
      <c r="AX81" s="257">
        <v>8285.0751988447464</v>
      </c>
      <c r="AY81" s="257">
        <v>8361.402380554011</v>
      </c>
      <c r="AZ81" s="257">
        <v>8227.7888907821725</v>
      </c>
      <c r="BA81" s="257">
        <v>7979.6182311041439</v>
      </c>
      <c r="BB81" s="257">
        <v>7722.5474689132834</v>
      </c>
      <c r="BC81" s="257">
        <v>7557.7070768151179</v>
      </c>
      <c r="BD81" s="257">
        <v>7268.5032869424585</v>
      </c>
      <c r="BE81" s="257">
        <v>7192.9217427617032</v>
      </c>
      <c r="BF81" s="257">
        <v>7171.4234952520128</v>
      </c>
      <c r="BG81" s="257">
        <v>6537.1034430858444</v>
      </c>
      <c r="BH81" s="257">
        <v>6554.9199341135018</v>
      </c>
      <c r="BI81" s="257">
        <v>6453.3189873621604</v>
      </c>
      <c r="BJ81" s="257">
        <v>6410.9442205720979</v>
      </c>
      <c r="BK81" s="257">
        <v>6326.2913845906442</v>
      </c>
      <c r="BL81" s="257">
        <v>6074.2251997359999</v>
      </c>
      <c r="BM81" s="257">
        <v>6033.1637826845899</v>
      </c>
      <c r="BN81" s="257">
        <v>5801.8630804283193</v>
      </c>
      <c r="BO81" s="257">
        <v>5881.4360804953412</v>
      </c>
      <c r="BP81" s="257">
        <v>6088.086218138711</v>
      </c>
      <c r="BQ81" s="257">
        <v>6058.8650279576013</v>
      </c>
      <c r="BR81" s="257">
        <v>5989.1352045955555</v>
      </c>
      <c r="BS81" s="257">
        <v>5883.2405611879167</v>
      </c>
      <c r="BT81" s="257">
        <v>5876.650098481291</v>
      </c>
      <c r="BU81" s="257">
        <v>5899.2876524176736</v>
      </c>
      <c r="BV81" s="257">
        <v>5918.7400183590389</v>
      </c>
      <c r="BW81" s="257">
        <v>5905.6750146756485</v>
      </c>
    </row>
    <row r="82" spans="1:75" s="42" customFormat="1" x14ac:dyDescent="0.2">
      <c r="A82" s="40"/>
      <c r="B82" s="48" t="s">
        <v>435</v>
      </c>
      <c r="C82" s="40"/>
      <c r="D82" s="257" t="s">
        <v>407</v>
      </c>
      <c r="E82" s="257" t="s">
        <v>407</v>
      </c>
      <c r="F82" s="257" t="s">
        <v>407</v>
      </c>
      <c r="G82" s="257" t="s">
        <v>407</v>
      </c>
      <c r="H82" s="257" t="s">
        <v>407</v>
      </c>
      <c r="I82" s="257" t="s">
        <v>407</v>
      </c>
      <c r="J82" s="257" t="s">
        <v>407</v>
      </c>
      <c r="K82" s="257" t="s">
        <v>407</v>
      </c>
      <c r="L82" s="257" t="s">
        <v>407</v>
      </c>
      <c r="M82" s="257" t="s">
        <v>407</v>
      </c>
      <c r="N82" s="257" t="s">
        <v>407</v>
      </c>
      <c r="O82" s="257" t="s">
        <v>407</v>
      </c>
      <c r="P82" s="257" t="s">
        <v>407</v>
      </c>
      <c r="Q82" s="257" t="s">
        <v>407</v>
      </c>
      <c r="R82" s="257" t="s">
        <v>407</v>
      </c>
      <c r="S82" s="257" t="s">
        <v>407</v>
      </c>
      <c r="T82" s="257" t="s">
        <v>407</v>
      </c>
      <c r="U82" s="257" t="s">
        <v>407</v>
      </c>
      <c r="V82" s="257" t="s">
        <v>407</v>
      </c>
      <c r="W82" s="257" t="s">
        <v>407</v>
      </c>
      <c r="X82" s="257" t="s">
        <v>407</v>
      </c>
      <c r="Y82" s="257" t="s">
        <v>407</v>
      </c>
      <c r="Z82" s="257" t="s">
        <v>407</v>
      </c>
      <c r="AA82" s="257" t="s">
        <v>407</v>
      </c>
      <c r="AB82" s="257" t="s">
        <v>407</v>
      </c>
      <c r="AC82" s="257" t="s">
        <v>407</v>
      </c>
      <c r="AD82" s="257" t="s">
        <v>407</v>
      </c>
      <c r="AE82" s="257" t="s">
        <v>407</v>
      </c>
      <c r="AF82" s="257" t="s">
        <v>407</v>
      </c>
      <c r="AG82" s="257" t="s">
        <v>407</v>
      </c>
      <c r="AH82" s="257" t="s">
        <v>407</v>
      </c>
      <c r="AI82" s="257" t="s">
        <v>407</v>
      </c>
      <c r="AJ82" s="257" t="s">
        <v>407</v>
      </c>
      <c r="AK82" s="257" t="s">
        <v>407</v>
      </c>
      <c r="AL82" s="257" t="s">
        <v>407</v>
      </c>
      <c r="AM82" s="257" t="s">
        <v>407</v>
      </c>
      <c r="AN82" s="257" t="s">
        <v>407</v>
      </c>
      <c r="AO82" s="257" t="s">
        <v>407</v>
      </c>
      <c r="AP82" s="257" t="s">
        <v>407</v>
      </c>
      <c r="AQ82" s="257" t="s">
        <v>407</v>
      </c>
      <c r="AR82" s="257" t="s">
        <v>407</v>
      </c>
      <c r="AS82" s="257" t="s">
        <v>407</v>
      </c>
      <c r="AT82" s="257" t="s">
        <v>407</v>
      </c>
      <c r="AU82" s="257">
        <v>5452.7477568171716</v>
      </c>
      <c r="AV82" s="257">
        <v>6205.1911914569791</v>
      </c>
      <c r="AW82" s="257">
        <v>6705.1628978651188</v>
      </c>
      <c r="AX82" s="257">
        <v>6901.2602633938659</v>
      </c>
      <c r="AY82" s="257">
        <v>6987.0530499116985</v>
      </c>
      <c r="AZ82" s="257">
        <v>6846.1069316455823</v>
      </c>
      <c r="BA82" s="257">
        <v>6583.7515942613636</v>
      </c>
      <c r="BB82" s="257">
        <v>6344.217300681803</v>
      </c>
      <c r="BC82" s="257">
        <v>6187.3772525363047</v>
      </c>
      <c r="BD82" s="257">
        <v>5926.3965309905625</v>
      </c>
      <c r="BE82" s="257">
        <v>5849.3845096218874</v>
      </c>
      <c r="BF82" s="257">
        <v>5809.4609130933077</v>
      </c>
      <c r="BG82" s="257">
        <v>5481.4999980941438</v>
      </c>
      <c r="BH82" s="257">
        <v>5508.4112407408911</v>
      </c>
      <c r="BI82" s="257">
        <v>5418.4714600960888</v>
      </c>
      <c r="BJ82" s="257">
        <v>5378.0966788239148</v>
      </c>
      <c r="BK82" s="257">
        <v>5314.1509463893599</v>
      </c>
      <c r="BL82" s="257">
        <v>5103.3984001324443</v>
      </c>
      <c r="BM82" s="257">
        <v>5056.2363724422985</v>
      </c>
      <c r="BN82" s="257">
        <v>4839.6923735132032</v>
      </c>
      <c r="BO82" s="257">
        <v>4938.0406731944504</v>
      </c>
      <c r="BP82" s="257">
        <v>5134.9404372070485</v>
      </c>
      <c r="BQ82" s="257">
        <v>5140.0555534488012</v>
      </c>
      <c r="BR82" s="257">
        <v>5077.9223967627722</v>
      </c>
      <c r="BS82" s="257">
        <v>4982.2513169526846</v>
      </c>
      <c r="BT82" s="257">
        <v>4971.4607953749091</v>
      </c>
      <c r="BU82" s="257">
        <v>4984.4639122187809</v>
      </c>
      <c r="BV82" s="257">
        <v>4993.2777989004771</v>
      </c>
      <c r="BW82" s="257">
        <v>4973.8351447372124</v>
      </c>
    </row>
    <row r="83" spans="1:75" s="42" customFormat="1" x14ac:dyDescent="0.2">
      <c r="A83" s="40"/>
      <c r="B83" s="48" t="s">
        <v>436</v>
      </c>
      <c r="C83" s="40"/>
      <c r="D83" s="257" t="s">
        <v>407</v>
      </c>
      <c r="E83" s="257" t="s">
        <v>407</v>
      </c>
      <c r="F83" s="257" t="s">
        <v>407</v>
      </c>
      <c r="G83" s="257" t="s">
        <v>407</v>
      </c>
      <c r="H83" s="257" t="s">
        <v>407</v>
      </c>
      <c r="I83" s="257" t="s">
        <v>407</v>
      </c>
      <c r="J83" s="257" t="s">
        <v>407</v>
      </c>
      <c r="K83" s="257" t="s">
        <v>407</v>
      </c>
      <c r="L83" s="257" t="s">
        <v>407</v>
      </c>
      <c r="M83" s="257" t="s">
        <v>407</v>
      </c>
      <c r="N83" s="257" t="s">
        <v>407</v>
      </c>
      <c r="O83" s="257" t="s">
        <v>407</v>
      </c>
      <c r="P83" s="257" t="s">
        <v>407</v>
      </c>
      <c r="Q83" s="257" t="s">
        <v>407</v>
      </c>
      <c r="R83" s="257" t="s">
        <v>407</v>
      </c>
      <c r="S83" s="257" t="s">
        <v>407</v>
      </c>
      <c r="T83" s="257" t="s">
        <v>407</v>
      </c>
      <c r="U83" s="257" t="s">
        <v>407</v>
      </c>
      <c r="V83" s="257" t="s">
        <v>407</v>
      </c>
      <c r="W83" s="257" t="s">
        <v>407</v>
      </c>
      <c r="X83" s="257" t="s">
        <v>407</v>
      </c>
      <c r="Y83" s="257" t="s">
        <v>407</v>
      </c>
      <c r="Z83" s="257" t="s">
        <v>407</v>
      </c>
      <c r="AA83" s="257" t="s">
        <v>407</v>
      </c>
      <c r="AB83" s="257" t="s">
        <v>407</v>
      </c>
      <c r="AC83" s="257" t="s">
        <v>407</v>
      </c>
      <c r="AD83" s="257" t="s">
        <v>407</v>
      </c>
      <c r="AE83" s="257" t="s">
        <v>407</v>
      </c>
      <c r="AF83" s="257" t="s">
        <v>407</v>
      </c>
      <c r="AG83" s="257" t="s">
        <v>407</v>
      </c>
      <c r="AH83" s="257" t="s">
        <v>407</v>
      </c>
      <c r="AI83" s="257" t="s">
        <v>407</v>
      </c>
      <c r="AJ83" s="257" t="s">
        <v>407</v>
      </c>
      <c r="AK83" s="257" t="s">
        <v>407</v>
      </c>
      <c r="AL83" s="257" t="s">
        <v>407</v>
      </c>
      <c r="AM83" s="257" t="s">
        <v>407</v>
      </c>
      <c r="AN83" s="257" t="s">
        <v>407</v>
      </c>
      <c r="AO83" s="257" t="s">
        <v>407</v>
      </c>
      <c r="AP83" s="257" t="s">
        <v>407</v>
      </c>
      <c r="AQ83" s="257" t="s">
        <v>407</v>
      </c>
      <c r="AR83" s="257" t="s">
        <v>407</v>
      </c>
      <c r="AS83" s="257" t="s">
        <v>407</v>
      </c>
      <c r="AT83" s="257" t="s">
        <v>407</v>
      </c>
      <c r="AU83" s="257">
        <v>309.22033261739938</v>
      </c>
      <c r="AV83" s="257">
        <v>354.46327352671909</v>
      </c>
      <c r="AW83" s="257">
        <v>374.3815624672178</v>
      </c>
      <c r="AX83" s="257">
        <v>395.68212480338605</v>
      </c>
      <c r="AY83" s="257">
        <v>402.63885152413218</v>
      </c>
      <c r="AZ83" s="257">
        <v>399.24857607171873</v>
      </c>
      <c r="BA83" s="257">
        <v>388.71661481635624</v>
      </c>
      <c r="BB83" s="257">
        <v>380.4898113741487</v>
      </c>
      <c r="BC83" s="257">
        <v>378.8876358667037</v>
      </c>
      <c r="BD83" s="257">
        <v>373.30422240464753</v>
      </c>
      <c r="BE83" s="257">
        <v>372.24611647711617</v>
      </c>
      <c r="BF83" s="257">
        <v>376.62671553928533</v>
      </c>
      <c r="BG83" s="257">
        <v>354.81736302954471</v>
      </c>
      <c r="BH83" s="257">
        <v>345.19907218041385</v>
      </c>
      <c r="BI83" s="257">
        <v>345.33505120109822</v>
      </c>
      <c r="BJ83" s="257">
        <v>345.60441263681128</v>
      </c>
      <c r="BK83" s="257">
        <v>346.33086161009612</v>
      </c>
      <c r="BL83" s="257">
        <v>300.60278459733331</v>
      </c>
      <c r="BM83" s="257">
        <v>276.45695292947892</v>
      </c>
      <c r="BN83" s="257">
        <v>249.72495176492899</v>
      </c>
      <c r="BO83" s="257">
        <v>233.03362537419761</v>
      </c>
      <c r="BP83" s="257">
        <v>237.90924647805281</v>
      </c>
      <c r="BQ83" s="257">
        <v>234.68238943680004</v>
      </c>
      <c r="BR83" s="257">
        <v>230.61969568345353</v>
      </c>
      <c r="BS83" s="257">
        <v>227.39105378982333</v>
      </c>
      <c r="BT83" s="257">
        <v>228.18829881146399</v>
      </c>
      <c r="BU83" s="257">
        <v>230.01440816324225</v>
      </c>
      <c r="BV83" s="257">
        <v>231.58175609598524</v>
      </c>
      <c r="BW83" s="257">
        <v>231.68823427331748</v>
      </c>
    </row>
    <row r="84" spans="1:75" s="42" customFormat="1" x14ac:dyDescent="0.2">
      <c r="A84" s="40"/>
      <c r="B84" s="48" t="s">
        <v>437</v>
      </c>
      <c r="C84" s="40"/>
      <c r="D84" s="257" t="s">
        <v>407</v>
      </c>
      <c r="E84" s="257" t="s">
        <v>407</v>
      </c>
      <c r="F84" s="257" t="s">
        <v>407</v>
      </c>
      <c r="G84" s="257" t="s">
        <v>407</v>
      </c>
      <c r="H84" s="257" t="s">
        <v>407</v>
      </c>
      <c r="I84" s="257" t="s">
        <v>407</v>
      </c>
      <c r="J84" s="257" t="s">
        <v>407</v>
      </c>
      <c r="K84" s="257" t="s">
        <v>407</v>
      </c>
      <c r="L84" s="257" t="s">
        <v>407</v>
      </c>
      <c r="M84" s="257" t="s">
        <v>407</v>
      </c>
      <c r="N84" s="257" t="s">
        <v>407</v>
      </c>
      <c r="O84" s="257" t="s">
        <v>407</v>
      </c>
      <c r="P84" s="257" t="s">
        <v>407</v>
      </c>
      <c r="Q84" s="257" t="s">
        <v>407</v>
      </c>
      <c r="R84" s="257" t="s">
        <v>407</v>
      </c>
      <c r="S84" s="257" t="s">
        <v>407</v>
      </c>
      <c r="T84" s="257" t="s">
        <v>407</v>
      </c>
      <c r="U84" s="257" t="s">
        <v>407</v>
      </c>
      <c r="V84" s="257" t="s">
        <v>407</v>
      </c>
      <c r="W84" s="257" t="s">
        <v>407</v>
      </c>
      <c r="X84" s="257" t="s">
        <v>407</v>
      </c>
      <c r="Y84" s="257" t="s">
        <v>407</v>
      </c>
      <c r="Z84" s="257" t="s">
        <v>407</v>
      </c>
      <c r="AA84" s="257" t="s">
        <v>407</v>
      </c>
      <c r="AB84" s="257" t="s">
        <v>407</v>
      </c>
      <c r="AC84" s="257" t="s">
        <v>407</v>
      </c>
      <c r="AD84" s="257" t="s">
        <v>407</v>
      </c>
      <c r="AE84" s="257" t="s">
        <v>407</v>
      </c>
      <c r="AF84" s="257" t="s">
        <v>407</v>
      </c>
      <c r="AG84" s="257" t="s">
        <v>407</v>
      </c>
      <c r="AH84" s="257" t="s">
        <v>407</v>
      </c>
      <c r="AI84" s="257" t="s">
        <v>407</v>
      </c>
      <c r="AJ84" s="257" t="s">
        <v>407</v>
      </c>
      <c r="AK84" s="257" t="s">
        <v>407</v>
      </c>
      <c r="AL84" s="257" t="s">
        <v>407</v>
      </c>
      <c r="AM84" s="257" t="s">
        <v>407</v>
      </c>
      <c r="AN84" s="257" t="s">
        <v>407</v>
      </c>
      <c r="AO84" s="257" t="s">
        <v>407</v>
      </c>
      <c r="AP84" s="257" t="s">
        <v>407</v>
      </c>
      <c r="AQ84" s="257" t="s">
        <v>407</v>
      </c>
      <c r="AR84" s="257" t="s">
        <v>407</v>
      </c>
      <c r="AS84" s="257" t="s">
        <v>407</v>
      </c>
      <c r="AT84" s="257" t="s">
        <v>407</v>
      </c>
      <c r="AU84" s="257">
        <v>884.35539233609097</v>
      </c>
      <c r="AV84" s="257">
        <v>941.59562873958521</v>
      </c>
      <c r="AW84" s="257">
        <v>983.16034505877178</v>
      </c>
      <c r="AX84" s="257">
        <v>988.13281064749515</v>
      </c>
      <c r="AY84" s="257">
        <v>971.71047911818073</v>
      </c>
      <c r="AZ84" s="257">
        <v>982.43338306487158</v>
      </c>
      <c r="BA84" s="257">
        <v>1007.150022026424</v>
      </c>
      <c r="BB84" s="257">
        <v>997.84035685733136</v>
      </c>
      <c r="BC84" s="257">
        <v>991.44218841210784</v>
      </c>
      <c r="BD84" s="257">
        <v>968.80253354724869</v>
      </c>
      <c r="BE84" s="257">
        <v>971.29111666270012</v>
      </c>
      <c r="BF84" s="257">
        <v>985.33586661941922</v>
      </c>
      <c r="BG84" s="257">
        <v>700.78608196215623</v>
      </c>
      <c r="BH84" s="257">
        <v>701.30962119219737</v>
      </c>
      <c r="BI84" s="257">
        <v>689.51247606497384</v>
      </c>
      <c r="BJ84" s="257">
        <v>687.24312911137179</v>
      </c>
      <c r="BK84" s="257">
        <v>665.8095765911886</v>
      </c>
      <c r="BL84" s="257">
        <v>670.22401500622209</v>
      </c>
      <c r="BM84" s="257">
        <v>700.47045731281207</v>
      </c>
      <c r="BN84" s="257">
        <v>712.44575515018619</v>
      </c>
      <c r="BO84" s="257">
        <v>710.36178192669286</v>
      </c>
      <c r="BP84" s="257">
        <v>715.23653445361037</v>
      </c>
      <c r="BQ84" s="257">
        <v>684.12708507200011</v>
      </c>
      <c r="BR84" s="257">
        <v>680.5931121493295</v>
      </c>
      <c r="BS84" s="257">
        <v>673.59819044540905</v>
      </c>
      <c r="BT84" s="257">
        <v>677.00100429491852</v>
      </c>
      <c r="BU84" s="257">
        <v>684.80933203565041</v>
      </c>
      <c r="BV84" s="257">
        <v>693.88046336257582</v>
      </c>
      <c r="BW84" s="257">
        <v>700.1516356651191</v>
      </c>
    </row>
    <row r="85" spans="1:75" s="42" customFormat="1" ht="26.1" customHeight="1" x14ac:dyDescent="0.2">
      <c r="A85" s="40"/>
      <c r="B85" s="43" t="s">
        <v>463</v>
      </c>
      <c r="C85" s="40"/>
      <c r="D85" s="257">
        <v>0</v>
      </c>
      <c r="E85" s="257">
        <v>0</v>
      </c>
      <c r="F85" s="257">
        <v>0</v>
      </c>
      <c r="G85" s="257">
        <v>0</v>
      </c>
      <c r="H85" s="257">
        <v>0</v>
      </c>
      <c r="I85" s="257">
        <v>0</v>
      </c>
      <c r="J85" s="257">
        <v>0</v>
      </c>
      <c r="K85" s="257">
        <v>0</v>
      </c>
      <c r="L85" s="257">
        <v>0</v>
      </c>
      <c r="M85" s="257">
        <v>0</v>
      </c>
      <c r="N85" s="257">
        <v>0</v>
      </c>
      <c r="O85" s="257">
        <v>0</v>
      </c>
      <c r="P85" s="257">
        <v>0</v>
      </c>
      <c r="Q85" s="257">
        <v>0</v>
      </c>
      <c r="R85" s="257">
        <v>0</v>
      </c>
      <c r="S85" s="257">
        <v>0</v>
      </c>
      <c r="T85" s="257">
        <v>0</v>
      </c>
      <c r="U85" s="257">
        <v>0</v>
      </c>
      <c r="V85" s="257">
        <v>0</v>
      </c>
      <c r="W85" s="257">
        <v>0</v>
      </c>
      <c r="X85" s="257">
        <v>0</v>
      </c>
      <c r="Y85" s="257">
        <v>0</v>
      </c>
      <c r="Z85" s="257">
        <v>0</v>
      </c>
      <c r="AA85" s="257">
        <v>0</v>
      </c>
      <c r="AB85" s="257">
        <v>0</v>
      </c>
      <c r="AC85" s="257">
        <v>0</v>
      </c>
      <c r="AD85" s="257">
        <v>0</v>
      </c>
      <c r="AE85" s="257">
        <v>0</v>
      </c>
      <c r="AF85" s="257">
        <v>0</v>
      </c>
      <c r="AG85" s="257">
        <v>0</v>
      </c>
      <c r="AH85" s="257">
        <v>0</v>
      </c>
      <c r="AI85" s="257">
        <v>0</v>
      </c>
      <c r="AJ85" s="257">
        <v>0</v>
      </c>
      <c r="AK85" s="257">
        <v>0</v>
      </c>
      <c r="AL85" s="257">
        <v>0</v>
      </c>
      <c r="AM85" s="257">
        <v>0</v>
      </c>
      <c r="AN85" s="257">
        <v>0</v>
      </c>
      <c r="AO85" s="257">
        <v>0</v>
      </c>
      <c r="AP85" s="257">
        <v>0</v>
      </c>
      <c r="AQ85" s="257">
        <v>0</v>
      </c>
      <c r="AR85" s="257">
        <v>0</v>
      </c>
      <c r="AS85" s="257">
        <v>0</v>
      </c>
      <c r="AT85" s="257">
        <v>0</v>
      </c>
      <c r="AU85" s="257">
        <v>4065.7310355323229</v>
      </c>
      <c r="AV85" s="257">
        <v>5332.6105737929711</v>
      </c>
      <c r="AW85" s="257">
        <v>6716.2896334550951</v>
      </c>
      <c r="AX85" s="257">
        <v>7725.9038418598575</v>
      </c>
      <c r="AY85" s="257">
        <v>8384.0321198233942</v>
      </c>
      <c r="AZ85" s="257">
        <v>8583.6733135174618</v>
      </c>
      <c r="BA85" s="257">
        <v>8242.6667505289115</v>
      </c>
      <c r="BB85" s="257">
        <v>8086.7551359213794</v>
      </c>
      <c r="BC85" s="257">
        <v>8087.5072065803461</v>
      </c>
      <c r="BD85" s="257">
        <v>8161.3044660454589</v>
      </c>
      <c r="BE85" s="257">
        <v>8586.9543404707729</v>
      </c>
      <c r="BF85" s="257">
        <v>9593.6814066544739</v>
      </c>
      <c r="BG85" s="257">
        <v>9517.7936110332448</v>
      </c>
      <c r="BH85" s="257">
        <v>10030.471380089013</v>
      </c>
      <c r="BI85" s="257">
        <v>10626.337732747652</v>
      </c>
      <c r="BJ85" s="257">
        <v>11307.242955960615</v>
      </c>
      <c r="BK85" s="257">
        <v>11921.995241164515</v>
      </c>
      <c r="BL85" s="257">
        <v>13279.268666242669</v>
      </c>
      <c r="BM85" s="257">
        <v>16015.676785811303</v>
      </c>
      <c r="BN85" s="257">
        <v>17196.436831608095</v>
      </c>
      <c r="BO85" s="257">
        <v>18181.706869663292</v>
      </c>
      <c r="BP85" s="257">
        <v>18691.71910635056</v>
      </c>
      <c r="BQ85" s="257">
        <v>18563.025118532001</v>
      </c>
      <c r="BR85" s="257">
        <v>18525.604377338106</v>
      </c>
      <c r="BS85" s="257">
        <v>18544.663230239748</v>
      </c>
      <c r="BT85" s="257">
        <v>18557.145515558375</v>
      </c>
      <c r="BU85" s="257">
        <v>18689.682861254605</v>
      </c>
      <c r="BV85" s="257">
        <v>18814.731907738118</v>
      </c>
      <c r="BW85" s="257">
        <v>18753.234621326967</v>
      </c>
    </row>
    <row r="86" spans="1:75" s="42" customFormat="1" x14ac:dyDescent="0.2">
      <c r="A86" s="40"/>
      <c r="B86" s="48" t="s">
        <v>435</v>
      </c>
      <c r="C86" s="40"/>
      <c r="D86" s="257" t="s">
        <v>407</v>
      </c>
      <c r="E86" s="257" t="s">
        <v>407</v>
      </c>
      <c r="F86" s="257" t="s">
        <v>407</v>
      </c>
      <c r="G86" s="257" t="s">
        <v>407</v>
      </c>
      <c r="H86" s="257" t="s">
        <v>407</v>
      </c>
      <c r="I86" s="257" t="s">
        <v>407</v>
      </c>
      <c r="J86" s="257" t="s">
        <v>407</v>
      </c>
      <c r="K86" s="257" t="s">
        <v>407</v>
      </c>
      <c r="L86" s="257" t="s">
        <v>407</v>
      </c>
      <c r="M86" s="257" t="s">
        <v>407</v>
      </c>
      <c r="N86" s="257" t="s">
        <v>407</v>
      </c>
      <c r="O86" s="257" t="s">
        <v>407</v>
      </c>
      <c r="P86" s="257" t="s">
        <v>407</v>
      </c>
      <c r="Q86" s="257" t="s">
        <v>407</v>
      </c>
      <c r="R86" s="257" t="s">
        <v>407</v>
      </c>
      <c r="S86" s="257" t="s">
        <v>407</v>
      </c>
      <c r="T86" s="257" t="s">
        <v>407</v>
      </c>
      <c r="U86" s="257" t="s">
        <v>407</v>
      </c>
      <c r="V86" s="257" t="s">
        <v>407</v>
      </c>
      <c r="W86" s="257" t="s">
        <v>407</v>
      </c>
      <c r="X86" s="257" t="s">
        <v>407</v>
      </c>
      <c r="Y86" s="257" t="s">
        <v>407</v>
      </c>
      <c r="Z86" s="257" t="s">
        <v>407</v>
      </c>
      <c r="AA86" s="257" t="s">
        <v>407</v>
      </c>
      <c r="AB86" s="257" t="s">
        <v>407</v>
      </c>
      <c r="AC86" s="257" t="s">
        <v>407</v>
      </c>
      <c r="AD86" s="257" t="s">
        <v>407</v>
      </c>
      <c r="AE86" s="257" t="s">
        <v>407</v>
      </c>
      <c r="AF86" s="257" t="s">
        <v>407</v>
      </c>
      <c r="AG86" s="257" t="s">
        <v>407</v>
      </c>
      <c r="AH86" s="257" t="s">
        <v>407</v>
      </c>
      <c r="AI86" s="257" t="s">
        <v>407</v>
      </c>
      <c r="AJ86" s="257" t="s">
        <v>407</v>
      </c>
      <c r="AK86" s="257" t="s">
        <v>407</v>
      </c>
      <c r="AL86" s="257" t="s">
        <v>407</v>
      </c>
      <c r="AM86" s="257" t="s">
        <v>407</v>
      </c>
      <c r="AN86" s="257" t="s">
        <v>407</v>
      </c>
      <c r="AO86" s="257" t="s">
        <v>407</v>
      </c>
      <c r="AP86" s="257" t="s">
        <v>407</v>
      </c>
      <c r="AQ86" s="257" t="s">
        <v>407</v>
      </c>
      <c r="AR86" s="257" t="s">
        <v>407</v>
      </c>
      <c r="AS86" s="257" t="s">
        <v>407</v>
      </c>
      <c r="AT86" s="257" t="s">
        <v>407</v>
      </c>
      <c r="AU86" s="257">
        <v>3650.8807026898503</v>
      </c>
      <c r="AV86" s="257">
        <v>4819.9228792627027</v>
      </c>
      <c r="AW86" s="257">
        <v>6107.4975484590359</v>
      </c>
      <c r="AX86" s="257">
        <v>7023.2490212694711</v>
      </c>
      <c r="AY86" s="257">
        <v>7616.0180863807918</v>
      </c>
      <c r="AZ86" s="257">
        <v>7789.019568050363</v>
      </c>
      <c r="BA86" s="257">
        <v>7439.3917373772501</v>
      </c>
      <c r="BB86" s="257">
        <v>7266.3040941434592</v>
      </c>
      <c r="BC86" s="257">
        <v>7250.9140205814347</v>
      </c>
      <c r="BD86" s="257">
        <v>7307.4882905666545</v>
      </c>
      <c r="BE86" s="257">
        <v>7685.9082367893006</v>
      </c>
      <c r="BF86" s="257">
        <v>8545.5648540457823</v>
      </c>
      <c r="BG86" s="257">
        <v>8369.0646619755262</v>
      </c>
      <c r="BH86" s="257">
        <v>8874.2777106376016</v>
      </c>
      <c r="BI86" s="257">
        <v>9457.9325029695701</v>
      </c>
      <c r="BJ86" s="257">
        <v>10104.088519511377</v>
      </c>
      <c r="BK86" s="257">
        <v>10670.122648389444</v>
      </c>
      <c r="BL86" s="257">
        <v>11869.417933388449</v>
      </c>
      <c r="BM86" s="257">
        <v>14356.648534792208</v>
      </c>
      <c r="BN86" s="257">
        <v>15417.91621671971</v>
      </c>
      <c r="BO86" s="257">
        <v>16295.381868142478</v>
      </c>
      <c r="BP86" s="257">
        <v>16761.232831032907</v>
      </c>
      <c r="BQ86" s="257">
        <v>16656.716161889603</v>
      </c>
      <c r="BR86" s="257">
        <v>16625.127736273291</v>
      </c>
      <c r="BS86" s="257">
        <v>16635.689155083721</v>
      </c>
      <c r="BT86" s="257">
        <v>16641.253720406337</v>
      </c>
      <c r="BU86" s="257">
        <v>16752.893378517787</v>
      </c>
      <c r="BV86" s="257">
        <v>16855.333440470953</v>
      </c>
      <c r="BW86" s="257">
        <v>16787.970003310762</v>
      </c>
    </row>
    <row r="87" spans="1:75" s="42" customFormat="1" x14ac:dyDescent="0.2">
      <c r="A87" s="40"/>
      <c r="B87" s="48" t="s">
        <v>436</v>
      </c>
      <c r="C87" s="40"/>
      <c r="D87" s="257" t="s">
        <v>407</v>
      </c>
      <c r="E87" s="257" t="s">
        <v>407</v>
      </c>
      <c r="F87" s="257" t="s">
        <v>407</v>
      </c>
      <c r="G87" s="257" t="s">
        <v>407</v>
      </c>
      <c r="H87" s="257" t="s">
        <v>407</v>
      </c>
      <c r="I87" s="257" t="s">
        <v>407</v>
      </c>
      <c r="J87" s="257" t="s">
        <v>407</v>
      </c>
      <c r="K87" s="257" t="s">
        <v>407</v>
      </c>
      <c r="L87" s="257" t="s">
        <v>407</v>
      </c>
      <c r="M87" s="257" t="s">
        <v>407</v>
      </c>
      <c r="N87" s="257" t="s">
        <v>407</v>
      </c>
      <c r="O87" s="257" t="s">
        <v>407</v>
      </c>
      <c r="P87" s="257" t="s">
        <v>407</v>
      </c>
      <c r="Q87" s="257" t="s">
        <v>407</v>
      </c>
      <c r="R87" s="257" t="s">
        <v>407</v>
      </c>
      <c r="S87" s="257" t="s">
        <v>407</v>
      </c>
      <c r="T87" s="257" t="s">
        <v>407</v>
      </c>
      <c r="U87" s="257" t="s">
        <v>407</v>
      </c>
      <c r="V87" s="257" t="s">
        <v>407</v>
      </c>
      <c r="W87" s="257" t="s">
        <v>407</v>
      </c>
      <c r="X87" s="257" t="s">
        <v>407</v>
      </c>
      <c r="Y87" s="257" t="s">
        <v>407</v>
      </c>
      <c r="Z87" s="257" t="s">
        <v>407</v>
      </c>
      <c r="AA87" s="257" t="s">
        <v>407</v>
      </c>
      <c r="AB87" s="257" t="s">
        <v>407</v>
      </c>
      <c r="AC87" s="257" t="s">
        <v>407</v>
      </c>
      <c r="AD87" s="257" t="s">
        <v>407</v>
      </c>
      <c r="AE87" s="257" t="s">
        <v>407</v>
      </c>
      <c r="AF87" s="257" t="s">
        <v>407</v>
      </c>
      <c r="AG87" s="257" t="s">
        <v>407</v>
      </c>
      <c r="AH87" s="257" t="s">
        <v>407</v>
      </c>
      <c r="AI87" s="257" t="s">
        <v>407</v>
      </c>
      <c r="AJ87" s="257" t="s">
        <v>407</v>
      </c>
      <c r="AK87" s="257" t="s">
        <v>407</v>
      </c>
      <c r="AL87" s="257" t="s">
        <v>407</v>
      </c>
      <c r="AM87" s="257" t="s">
        <v>407</v>
      </c>
      <c r="AN87" s="257" t="s">
        <v>407</v>
      </c>
      <c r="AO87" s="257" t="s">
        <v>407</v>
      </c>
      <c r="AP87" s="257" t="s">
        <v>407</v>
      </c>
      <c r="AQ87" s="257" t="s">
        <v>407</v>
      </c>
      <c r="AR87" s="257" t="s">
        <v>407</v>
      </c>
      <c r="AS87" s="257" t="s">
        <v>407</v>
      </c>
      <c r="AT87" s="257" t="s">
        <v>407</v>
      </c>
      <c r="AU87" s="257">
        <v>184.97137757660852</v>
      </c>
      <c r="AV87" s="257">
        <v>232.72507572384879</v>
      </c>
      <c r="AW87" s="257">
        <v>281.67299179212205</v>
      </c>
      <c r="AX87" s="257">
        <v>320.891829089834</v>
      </c>
      <c r="AY87" s="257">
        <v>342.95794603120851</v>
      </c>
      <c r="AZ87" s="257">
        <v>348.79983130555871</v>
      </c>
      <c r="BA87" s="257">
        <v>338.91139726180472</v>
      </c>
      <c r="BB87" s="257">
        <v>334.06356683424946</v>
      </c>
      <c r="BC87" s="257">
        <v>338.19918631326959</v>
      </c>
      <c r="BD87" s="257">
        <v>338.73187400729495</v>
      </c>
      <c r="BE87" s="257">
        <v>349.87610778464119</v>
      </c>
      <c r="BF87" s="257">
        <v>383.94767977293424</v>
      </c>
      <c r="BG87" s="257">
        <v>354.38126336429792</v>
      </c>
      <c r="BH87" s="257">
        <v>359.49784186848404</v>
      </c>
      <c r="BI87" s="257">
        <v>369.699592770533</v>
      </c>
      <c r="BJ87" s="257">
        <v>387.12106817162959</v>
      </c>
      <c r="BK87" s="257">
        <v>414.83980209941217</v>
      </c>
      <c r="BL87" s="257">
        <v>505.28334336088898</v>
      </c>
      <c r="BM87" s="257">
        <v>643.31394500676936</v>
      </c>
      <c r="BN87" s="257">
        <v>708.59809178727244</v>
      </c>
      <c r="BO87" s="257">
        <v>774.84762492193033</v>
      </c>
      <c r="BP87" s="257">
        <v>790.42483117140307</v>
      </c>
      <c r="BQ87" s="257">
        <v>787.68231712480008</v>
      </c>
      <c r="BR87" s="257">
        <v>787.92113666634896</v>
      </c>
      <c r="BS87" s="257">
        <v>790.10704186874295</v>
      </c>
      <c r="BT87" s="257">
        <v>792.12427532955394</v>
      </c>
      <c r="BU87" s="257">
        <v>799.31426680355764</v>
      </c>
      <c r="BV87" s="257">
        <v>806.26997669709851</v>
      </c>
      <c r="BW87" s="257">
        <v>805.52450417673788</v>
      </c>
    </row>
    <row r="88" spans="1:75" s="42" customFormat="1" x14ac:dyDescent="0.2">
      <c r="A88" s="40"/>
      <c r="B88" s="48" t="s">
        <v>437</v>
      </c>
      <c r="C88" s="40"/>
      <c r="D88" s="257" t="s">
        <v>407</v>
      </c>
      <c r="E88" s="257" t="s">
        <v>407</v>
      </c>
      <c r="F88" s="257" t="s">
        <v>407</v>
      </c>
      <c r="G88" s="257" t="s">
        <v>407</v>
      </c>
      <c r="H88" s="257" t="s">
        <v>407</v>
      </c>
      <c r="I88" s="257" t="s">
        <v>407</v>
      </c>
      <c r="J88" s="257" t="s">
        <v>407</v>
      </c>
      <c r="K88" s="257" t="s">
        <v>407</v>
      </c>
      <c r="L88" s="257" t="s">
        <v>407</v>
      </c>
      <c r="M88" s="257" t="s">
        <v>407</v>
      </c>
      <c r="N88" s="257" t="s">
        <v>407</v>
      </c>
      <c r="O88" s="257" t="s">
        <v>407</v>
      </c>
      <c r="P88" s="257" t="s">
        <v>407</v>
      </c>
      <c r="Q88" s="257" t="s">
        <v>407</v>
      </c>
      <c r="R88" s="257" t="s">
        <v>407</v>
      </c>
      <c r="S88" s="257" t="s">
        <v>407</v>
      </c>
      <c r="T88" s="257" t="s">
        <v>407</v>
      </c>
      <c r="U88" s="257" t="s">
        <v>407</v>
      </c>
      <c r="V88" s="257" t="s">
        <v>407</v>
      </c>
      <c r="W88" s="257" t="s">
        <v>407</v>
      </c>
      <c r="X88" s="257" t="s">
        <v>407</v>
      </c>
      <c r="Y88" s="257" t="s">
        <v>407</v>
      </c>
      <c r="Z88" s="257" t="s">
        <v>407</v>
      </c>
      <c r="AA88" s="257" t="s">
        <v>407</v>
      </c>
      <c r="AB88" s="257" t="s">
        <v>407</v>
      </c>
      <c r="AC88" s="257" t="s">
        <v>407</v>
      </c>
      <c r="AD88" s="257" t="s">
        <v>407</v>
      </c>
      <c r="AE88" s="257" t="s">
        <v>407</v>
      </c>
      <c r="AF88" s="257" t="s">
        <v>407</v>
      </c>
      <c r="AG88" s="257" t="s">
        <v>407</v>
      </c>
      <c r="AH88" s="257" t="s">
        <v>407</v>
      </c>
      <c r="AI88" s="257" t="s">
        <v>407</v>
      </c>
      <c r="AJ88" s="257" t="s">
        <v>407</v>
      </c>
      <c r="AK88" s="257" t="s">
        <v>407</v>
      </c>
      <c r="AL88" s="257" t="s">
        <v>407</v>
      </c>
      <c r="AM88" s="257" t="s">
        <v>407</v>
      </c>
      <c r="AN88" s="257" t="s">
        <v>407</v>
      </c>
      <c r="AO88" s="257" t="s">
        <v>407</v>
      </c>
      <c r="AP88" s="257" t="s">
        <v>407</v>
      </c>
      <c r="AQ88" s="257" t="s">
        <v>407</v>
      </c>
      <c r="AR88" s="257" t="s">
        <v>407</v>
      </c>
      <c r="AS88" s="257" t="s">
        <v>407</v>
      </c>
      <c r="AT88" s="257" t="s">
        <v>407</v>
      </c>
      <c r="AU88" s="257">
        <v>229.87895526586445</v>
      </c>
      <c r="AV88" s="257">
        <v>279.96261880641919</v>
      </c>
      <c r="AW88" s="257">
        <v>327.11909320393778</v>
      </c>
      <c r="AX88" s="257">
        <v>381.7629915005524</v>
      </c>
      <c r="AY88" s="257">
        <v>425.0560874113948</v>
      </c>
      <c r="AZ88" s="257">
        <v>445.85391416154118</v>
      </c>
      <c r="BA88" s="257">
        <v>464.36361588985642</v>
      </c>
      <c r="BB88" s="257">
        <v>486.38747494367067</v>
      </c>
      <c r="BC88" s="257">
        <v>498.39399968564283</v>
      </c>
      <c r="BD88" s="257">
        <v>515.08430147150932</v>
      </c>
      <c r="BE88" s="257">
        <v>551.16999589683246</v>
      </c>
      <c r="BF88" s="257">
        <v>664.16887283575875</v>
      </c>
      <c r="BG88" s="257">
        <v>794.34768569341941</v>
      </c>
      <c r="BH88" s="257">
        <v>796.69582758292904</v>
      </c>
      <c r="BI88" s="257">
        <v>798.70563700754963</v>
      </c>
      <c r="BJ88" s="257">
        <v>816.03336827760836</v>
      </c>
      <c r="BK88" s="257">
        <v>837.03279067565711</v>
      </c>
      <c r="BL88" s="257">
        <v>904.56738949333339</v>
      </c>
      <c r="BM88" s="257">
        <v>1015.7143060123259</v>
      </c>
      <c r="BN88" s="257">
        <v>1069.9225231011148</v>
      </c>
      <c r="BO88" s="257">
        <v>1111.4773765988823</v>
      </c>
      <c r="BP88" s="257">
        <v>1140.0614441462483</v>
      </c>
      <c r="BQ88" s="257">
        <v>1118.6266395176001</v>
      </c>
      <c r="BR88" s="257">
        <v>1112.5555043984684</v>
      </c>
      <c r="BS88" s="257">
        <v>1118.8670332872859</v>
      </c>
      <c r="BT88" s="257">
        <v>1123.7675198224831</v>
      </c>
      <c r="BU88" s="257">
        <v>1137.4752159332606</v>
      </c>
      <c r="BV88" s="257">
        <v>1153.1284905700684</v>
      </c>
      <c r="BW88" s="257">
        <v>1159.7401138394675</v>
      </c>
    </row>
    <row r="89" spans="1:75" s="42" customFormat="1" ht="26.1" customHeight="1" x14ac:dyDescent="0.2">
      <c r="A89" s="40"/>
      <c r="B89" s="40" t="s">
        <v>440</v>
      </c>
      <c r="C89" s="40"/>
      <c r="D89" s="257" t="s">
        <v>123</v>
      </c>
      <c r="E89" s="257" t="s">
        <v>123</v>
      </c>
      <c r="F89" s="257" t="s">
        <v>123</v>
      </c>
      <c r="G89" s="257" t="s">
        <v>123</v>
      </c>
      <c r="H89" s="257" t="s">
        <v>123</v>
      </c>
      <c r="I89" s="257" t="s">
        <v>123</v>
      </c>
      <c r="J89" s="257" t="s">
        <v>123</v>
      </c>
      <c r="K89" s="257" t="s">
        <v>123</v>
      </c>
      <c r="L89" s="257" t="s">
        <v>123</v>
      </c>
      <c r="M89" s="257" t="s">
        <v>123</v>
      </c>
      <c r="N89" s="257" t="s">
        <v>123</v>
      </c>
      <c r="O89" s="257" t="s">
        <v>123</v>
      </c>
      <c r="P89" s="257" t="s">
        <v>123</v>
      </c>
      <c r="Q89" s="257" t="s">
        <v>123</v>
      </c>
      <c r="R89" s="257" t="s">
        <v>123</v>
      </c>
      <c r="S89" s="257" t="s">
        <v>123</v>
      </c>
      <c r="T89" s="257" t="s">
        <v>123</v>
      </c>
      <c r="U89" s="257" t="s">
        <v>123</v>
      </c>
      <c r="V89" s="257" t="s">
        <v>123</v>
      </c>
      <c r="W89" s="257" t="s">
        <v>123</v>
      </c>
      <c r="X89" s="257" t="s">
        <v>123</v>
      </c>
      <c r="Y89" s="257" t="s">
        <v>123</v>
      </c>
      <c r="Z89" s="257" t="s">
        <v>123</v>
      </c>
      <c r="AA89" s="257" t="s">
        <v>123</v>
      </c>
      <c r="AB89" s="257" t="s">
        <v>123</v>
      </c>
      <c r="AC89" s="257" t="s">
        <v>123</v>
      </c>
      <c r="AD89" s="257" t="s">
        <v>123</v>
      </c>
      <c r="AE89" s="257" t="s">
        <v>123</v>
      </c>
      <c r="AF89" s="257" t="s">
        <v>123</v>
      </c>
      <c r="AG89" s="257" t="s">
        <v>123</v>
      </c>
      <c r="AH89" s="257" t="s">
        <v>123</v>
      </c>
      <c r="AI89" s="257" t="s">
        <v>123</v>
      </c>
      <c r="AJ89" s="257" t="s">
        <v>123</v>
      </c>
      <c r="AK89" s="257" t="s">
        <v>123</v>
      </c>
      <c r="AL89" s="257" t="s">
        <v>123</v>
      </c>
      <c r="AM89" s="257" t="s">
        <v>123</v>
      </c>
      <c r="AN89" s="257" t="s">
        <v>123</v>
      </c>
      <c r="AO89" s="257" t="s">
        <v>123</v>
      </c>
      <c r="AP89" s="257" t="s">
        <v>123</v>
      </c>
      <c r="AQ89" s="257" t="s">
        <v>123</v>
      </c>
      <c r="AR89" s="257" t="s">
        <v>123</v>
      </c>
      <c r="AS89" s="257" t="s">
        <v>123</v>
      </c>
      <c r="AT89" s="257" t="s">
        <v>123</v>
      </c>
      <c r="AU89" s="257" t="s">
        <v>123</v>
      </c>
      <c r="AV89" s="257" t="s">
        <v>123</v>
      </c>
      <c r="AW89" s="257" t="s">
        <v>123</v>
      </c>
      <c r="AX89" s="257" t="s">
        <v>123</v>
      </c>
      <c r="AY89" s="257" t="s">
        <v>123</v>
      </c>
      <c r="AZ89" s="257" t="s">
        <v>123</v>
      </c>
      <c r="BA89" s="257" t="s">
        <v>123</v>
      </c>
      <c r="BB89" s="257" t="s">
        <v>123</v>
      </c>
      <c r="BC89" s="257" t="s">
        <v>123</v>
      </c>
      <c r="BD89" s="257" t="s">
        <v>123</v>
      </c>
      <c r="BE89" s="257" t="s">
        <v>123</v>
      </c>
      <c r="BF89" s="257" t="s">
        <v>123</v>
      </c>
      <c r="BG89" s="257" t="s">
        <v>123</v>
      </c>
      <c r="BH89" s="257" t="s">
        <v>123</v>
      </c>
      <c r="BI89" s="257" t="s">
        <v>123</v>
      </c>
      <c r="BJ89" s="257" t="s">
        <v>123</v>
      </c>
      <c r="BK89" s="257" t="s">
        <v>123</v>
      </c>
      <c r="BL89" s="257" t="s">
        <v>123</v>
      </c>
      <c r="BM89" s="257" t="s">
        <v>123</v>
      </c>
      <c r="BN89" s="257" t="s">
        <v>123</v>
      </c>
      <c r="BO89" s="257" t="s">
        <v>123</v>
      </c>
      <c r="BP89" s="257" t="s">
        <v>123</v>
      </c>
      <c r="BQ89" s="257" t="s">
        <v>123</v>
      </c>
      <c r="BR89" s="257" t="s">
        <v>123</v>
      </c>
      <c r="BS89" s="257" t="s">
        <v>123</v>
      </c>
      <c r="BT89" s="257" t="s">
        <v>123</v>
      </c>
      <c r="BU89" s="257" t="s">
        <v>123</v>
      </c>
      <c r="BV89" s="257" t="s">
        <v>123</v>
      </c>
      <c r="BW89" s="257" t="s">
        <v>123</v>
      </c>
    </row>
    <row r="90" spans="1:75" s="42" customFormat="1" x14ac:dyDescent="0.2">
      <c r="A90" s="40"/>
      <c r="B90" s="268" t="s">
        <v>480</v>
      </c>
      <c r="C90" s="40"/>
      <c r="D90" s="257">
        <v>0</v>
      </c>
      <c r="E90" s="257">
        <v>0</v>
      </c>
      <c r="F90" s="257">
        <v>0</v>
      </c>
      <c r="G90" s="257">
        <v>0</v>
      </c>
      <c r="H90" s="257">
        <v>0</v>
      </c>
      <c r="I90" s="257">
        <v>0</v>
      </c>
      <c r="J90" s="257">
        <v>0</v>
      </c>
      <c r="K90" s="257">
        <v>0</v>
      </c>
      <c r="L90" s="257">
        <v>0</v>
      </c>
      <c r="M90" s="257">
        <v>0</v>
      </c>
      <c r="N90" s="257">
        <v>0</v>
      </c>
      <c r="O90" s="257">
        <v>0</v>
      </c>
      <c r="P90" s="257">
        <v>0</v>
      </c>
      <c r="Q90" s="257">
        <v>0</v>
      </c>
      <c r="R90" s="257">
        <v>0</v>
      </c>
      <c r="S90" s="257">
        <v>0</v>
      </c>
      <c r="T90" s="257">
        <v>0</v>
      </c>
      <c r="U90" s="257">
        <v>0</v>
      </c>
      <c r="V90" s="257">
        <v>0</v>
      </c>
      <c r="W90" s="257">
        <v>0</v>
      </c>
      <c r="X90" s="257">
        <v>0</v>
      </c>
      <c r="Y90" s="257">
        <v>0</v>
      </c>
      <c r="Z90" s="257">
        <v>0</v>
      </c>
      <c r="AA90" s="257">
        <v>0</v>
      </c>
      <c r="AB90" s="257">
        <v>0</v>
      </c>
      <c r="AC90" s="257">
        <v>0</v>
      </c>
      <c r="AD90" s="257">
        <v>0</v>
      </c>
      <c r="AE90" s="257">
        <v>0</v>
      </c>
      <c r="AF90" s="257">
        <v>0</v>
      </c>
      <c r="AG90" s="257">
        <v>0</v>
      </c>
      <c r="AH90" s="257">
        <v>0</v>
      </c>
      <c r="AI90" s="257">
        <v>0</v>
      </c>
      <c r="AJ90" s="257">
        <v>0</v>
      </c>
      <c r="AK90" s="257">
        <v>0</v>
      </c>
      <c r="AL90" s="257">
        <v>0</v>
      </c>
      <c r="AM90" s="257">
        <v>0</v>
      </c>
      <c r="AN90" s="257">
        <v>0</v>
      </c>
      <c r="AO90" s="257">
        <v>0</v>
      </c>
      <c r="AP90" s="257">
        <v>0</v>
      </c>
      <c r="AQ90" s="257">
        <v>0</v>
      </c>
      <c r="AR90" s="257">
        <v>0</v>
      </c>
      <c r="AS90" s="257">
        <v>0</v>
      </c>
      <c r="AT90" s="257">
        <v>0</v>
      </c>
      <c r="AU90" s="257">
        <v>4563.1233772249061</v>
      </c>
      <c r="AV90" s="257">
        <v>5807.7664331919159</v>
      </c>
      <c r="AW90" s="257">
        <v>7142.2307192341605</v>
      </c>
      <c r="AX90" s="257">
        <v>8103.3260245139036</v>
      </c>
      <c r="AY90" s="257">
        <v>8702.4170032315742</v>
      </c>
      <c r="AZ90" s="257">
        <v>8906.5502586822931</v>
      </c>
      <c r="BA90" s="257">
        <v>8641.6690222260713</v>
      </c>
      <c r="BB90" s="257">
        <v>8513.7108381428607</v>
      </c>
      <c r="BC90" s="257">
        <v>8494.2962052176372</v>
      </c>
      <c r="BD90" s="257">
        <v>8544.0536814604166</v>
      </c>
      <c r="BE90" s="257">
        <v>9023.684939757597</v>
      </c>
      <c r="BF90" s="257">
        <v>10083.284258443029</v>
      </c>
      <c r="BG90" s="257">
        <v>9816.9573803237818</v>
      </c>
      <c r="BH90" s="257">
        <v>16140.68123794536</v>
      </c>
      <c r="BI90" s="257">
        <v>16624.879745595976</v>
      </c>
      <c r="BJ90" s="257">
        <v>17309.028777645017</v>
      </c>
      <c r="BK90" s="257">
        <v>17875.180125111852</v>
      </c>
      <c r="BL90" s="257">
        <v>18959.442088604446</v>
      </c>
      <c r="BM90" s="257">
        <v>21623.034761957824</v>
      </c>
      <c r="BN90" s="257">
        <v>22569.504229942871</v>
      </c>
      <c r="BO90" s="257">
        <v>23606.344840258436</v>
      </c>
      <c r="BP90" s="257">
        <v>24324.509302868319</v>
      </c>
      <c r="BQ90" s="257">
        <v>24142.028539577608</v>
      </c>
      <c r="BR90" s="257">
        <v>24038.120787365839</v>
      </c>
      <c r="BS90" s="257">
        <v>23952.678533663322</v>
      </c>
      <c r="BT90" s="257">
        <v>23959.382515569851</v>
      </c>
      <c r="BU90" s="257">
        <v>24110.134663506738</v>
      </c>
      <c r="BV90" s="257">
        <v>24250.991850449529</v>
      </c>
      <c r="BW90" s="257">
        <v>24177.636550772622</v>
      </c>
    </row>
    <row r="91" spans="1:75" s="42" customFormat="1" x14ac:dyDescent="0.2">
      <c r="A91" s="40"/>
      <c r="B91" s="43" t="s">
        <v>481</v>
      </c>
      <c r="C91" s="40"/>
      <c r="D91" s="257" t="s">
        <v>407</v>
      </c>
      <c r="E91" s="257" t="s">
        <v>407</v>
      </c>
      <c r="F91" s="257" t="s">
        <v>407</v>
      </c>
      <c r="G91" s="257" t="s">
        <v>407</v>
      </c>
      <c r="H91" s="257" t="s">
        <v>407</v>
      </c>
      <c r="I91" s="257" t="s">
        <v>407</v>
      </c>
      <c r="J91" s="257" t="s">
        <v>407</v>
      </c>
      <c r="K91" s="257" t="s">
        <v>407</v>
      </c>
      <c r="L91" s="257" t="s">
        <v>407</v>
      </c>
      <c r="M91" s="257" t="s">
        <v>407</v>
      </c>
      <c r="N91" s="257" t="s">
        <v>407</v>
      </c>
      <c r="O91" s="257" t="s">
        <v>407</v>
      </c>
      <c r="P91" s="257" t="s">
        <v>407</v>
      </c>
      <c r="Q91" s="257" t="s">
        <v>407</v>
      </c>
      <c r="R91" s="257" t="s">
        <v>407</v>
      </c>
      <c r="S91" s="257" t="s">
        <v>407</v>
      </c>
      <c r="T91" s="257" t="s">
        <v>407</v>
      </c>
      <c r="U91" s="257" t="s">
        <v>407</v>
      </c>
      <c r="V91" s="257" t="s">
        <v>407</v>
      </c>
      <c r="W91" s="257" t="s">
        <v>407</v>
      </c>
      <c r="X91" s="257" t="s">
        <v>407</v>
      </c>
      <c r="Y91" s="257" t="s">
        <v>407</v>
      </c>
      <c r="Z91" s="257" t="s">
        <v>407</v>
      </c>
      <c r="AA91" s="257" t="s">
        <v>407</v>
      </c>
      <c r="AB91" s="257" t="s">
        <v>407</v>
      </c>
      <c r="AC91" s="257" t="s">
        <v>407</v>
      </c>
      <c r="AD91" s="257" t="s">
        <v>407</v>
      </c>
      <c r="AE91" s="257" t="s">
        <v>407</v>
      </c>
      <c r="AF91" s="257" t="s">
        <v>407</v>
      </c>
      <c r="AG91" s="257" t="s">
        <v>407</v>
      </c>
      <c r="AH91" s="257" t="s">
        <v>407</v>
      </c>
      <c r="AI91" s="257" t="s">
        <v>407</v>
      </c>
      <c r="AJ91" s="257" t="s">
        <v>407</v>
      </c>
      <c r="AK91" s="257" t="s">
        <v>407</v>
      </c>
      <c r="AL91" s="257" t="s">
        <v>407</v>
      </c>
      <c r="AM91" s="257" t="s">
        <v>407</v>
      </c>
      <c r="AN91" s="257" t="s">
        <v>407</v>
      </c>
      <c r="AO91" s="257" t="s">
        <v>407</v>
      </c>
      <c r="AP91" s="257" t="s">
        <v>407</v>
      </c>
      <c r="AQ91" s="257" t="s">
        <v>407</v>
      </c>
      <c r="AR91" s="257" t="s">
        <v>407</v>
      </c>
      <c r="AS91" s="257" t="s">
        <v>407</v>
      </c>
      <c r="AT91" s="257" t="s">
        <v>407</v>
      </c>
      <c r="AU91" s="257" t="s">
        <v>407</v>
      </c>
      <c r="AV91" s="257" t="s">
        <v>407</v>
      </c>
      <c r="AW91" s="257" t="s">
        <v>407</v>
      </c>
      <c r="AX91" s="257">
        <v>7019.4616817442702</v>
      </c>
      <c r="AY91" s="257">
        <v>7650.9294483646772</v>
      </c>
      <c r="AZ91" s="257">
        <v>7850.212079738888</v>
      </c>
      <c r="BA91" s="257">
        <v>7575.8871679274807</v>
      </c>
      <c r="BB91" s="257">
        <v>7440.3672873366204</v>
      </c>
      <c r="BC91" s="257">
        <v>7420.3286651190301</v>
      </c>
      <c r="BD91" s="257">
        <v>7479.7055894198284</v>
      </c>
      <c r="BE91" s="257">
        <v>7902.9596731514293</v>
      </c>
      <c r="BF91" s="257">
        <v>8868.3619618184202</v>
      </c>
      <c r="BG91" s="257">
        <v>8786.001361119248</v>
      </c>
      <c r="BH91" s="257">
        <v>9848.2460758965753</v>
      </c>
      <c r="BI91" s="257">
        <v>10419.262077712194</v>
      </c>
      <c r="BJ91" s="257">
        <v>11095.944519269402</v>
      </c>
      <c r="BK91" s="257">
        <v>11724.591021548134</v>
      </c>
      <c r="BL91" s="257">
        <v>13062.728746691555</v>
      </c>
      <c r="BM91" s="257">
        <v>15751.756095647859</v>
      </c>
      <c r="BN91" s="257">
        <v>16909.595427702614</v>
      </c>
      <c r="BO91" s="257">
        <v>17857.568072364465</v>
      </c>
      <c r="BP91" s="257">
        <v>18361.603231041045</v>
      </c>
      <c r="BQ91" s="257">
        <v>18220.393611260806</v>
      </c>
      <c r="BR91" s="257">
        <v>18184.640241509416</v>
      </c>
      <c r="BS91" s="257">
        <v>18202.726834974808</v>
      </c>
      <c r="BT91" s="257">
        <v>18215.780136376634</v>
      </c>
      <c r="BU91" s="257">
        <v>18344.153761920217</v>
      </c>
      <c r="BV91" s="257">
        <v>18466.429584555175</v>
      </c>
      <c r="BW91" s="257">
        <v>18406.026677328278</v>
      </c>
    </row>
    <row r="92" spans="1:75" s="42" customFormat="1" x14ac:dyDescent="0.2">
      <c r="A92" s="40"/>
      <c r="B92" s="43" t="s">
        <v>482</v>
      </c>
      <c r="C92" s="40"/>
      <c r="D92" s="257" t="s">
        <v>407</v>
      </c>
      <c r="E92" s="257" t="s">
        <v>407</v>
      </c>
      <c r="F92" s="257" t="s">
        <v>407</v>
      </c>
      <c r="G92" s="257" t="s">
        <v>407</v>
      </c>
      <c r="H92" s="257" t="s">
        <v>407</v>
      </c>
      <c r="I92" s="257" t="s">
        <v>407</v>
      </c>
      <c r="J92" s="257" t="s">
        <v>407</v>
      </c>
      <c r="K92" s="257" t="s">
        <v>407</v>
      </c>
      <c r="L92" s="257" t="s">
        <v>407</v>
      </c>
      <c r="M92" s="257" t="s">
        <v>407</v>
      </c>
      <c r="N92" s="257" t="s">
        <v>407</v>
      </c>
      <c r="O92" s="257" t="s">
        <v>407</v>
      </c>
      <c r="P92" s="257" t="s">
        <v>407</v>
      </c>
      <c r="Q92" s="257" t="s">
        <v>407</v>
      </c>
      <c r="R92" s="257" t="s">
        <v>407</v>
      </c>
      <c r="S92" s="257" t="s">
        <v>407</v>
      </c>
      <c r="T92" s="257" t="s">
        <v>407</v>
      </c>
      <c r="U92" s="257" t="s">
        <v>407</v>
      </c>
      <c r="V92" s="257" t="s">
        <v>407</v>
      </c>
      <c r="W92" s="257" t="s">
        <v>407</v>
      </c>
      <c r="X92" s="257" t="s">
        <v>407</v>
      </c>
      <c r="Y92" s="257" t="s">
        <v>407</v>
      </c>
      <c r="Z92" s="257" t="s">
        <v>407</v>
      </c>
      <c r="AA92" s="257" t="s">
        <v>407</v>
      </c>
      <c r="AB92" s="257" t="s">
        <v>407</v>
      </c>
      <c r="AC92" s="257" t="s">
        <v>407</v>
      </c>
      <c r="AD92" s="257" t="s">
        <v>407</v>
      </c>
      <c r="AE92" s="257" t="s">
        <v>407</v>
      </c>
      <c r="AF92" s="257" t="s">
        <v>407</v>
      </c>
      <c r="AG92" s="257" t="s">
        <v>407</v>
      </c>
      <c r="AH92" s="257" t="s">
        <v>407</v>
      </c>
      <c r="AI92" s="257" t="s">
        <v>407</v>
      </c>
      <c r="AJ92" s="257" t="s">
        <v>407</v>
      </c>
      <c r="AK92" s="257" t="s">
        <v>407</v>
      </c>
      <c r="AL92" s="257" t="s">
        <v>407</v>
      </c>
      <c r="AM92" s="257" t="s">
        <v>407</v>
      </c>
      <c r="AN92" s="257" t="s">
        <v>407</v>
      </c>
      <c r="AO92" s="257" t="s">
        <v>407</v>
      </c>
      <c r="AP92" s="257" t="s">
        <v>407</v>
      </c>
      <c r="AQ92" s="257" t="s">
        <v>407</v>
      </c>
      <c r="AR92" s="257" t="s">
        <v>407</v>
      </c>
      <c r="AS92" s="257" t="s">
        <v>407</v>
      </c>
      <c r="AT92" s="257" t="s">
        <v>407</v>
      </c>
      <c r="AU92" s="257" t="s">
        <v>407</v>
      </c>
      <c r="AV92" s="257" t="s">
        <v>407</v>
      </c>
      <c r="AW92" s="257" t="s">
        <v>407</v>
      </c>
      <c r="AX92" s="257">
        <v>155.0442954009329</v>
      </c>
      <c r="AY92" s="257">
        <v>143.14740877418407</v>
      </c>
      <c r="AZ92" s="257">
        <v>141.31585800252736</v>
      </c>
      <c r="BA92" s="257">
        <v>131.24954786827016</v>
      </c>
      <c r="BB92" s="257">
        <v>152.29210539336816</v>
      </c>
      <c r="BC92" s="257">
        <v>164.69812800532742</v>
      </c>
      <c r="BD92" s="257">
        <v>173.85889468485288</v>
      </c>
      <c r="BE92" s="257">
        <v>229.52251653312132</v>
      </c>
      <c r="BF92" s="257">
        <v>308.52717152396855</v>
      </c>
      <c r="BG92" s="257">
        <v>391.56996134697198</v>
      </c>
      <c r="BH92" s="257">
        <v>563.1372624389212</v>
      </c>
      <c r="BI92" s="257">
        <v>666.67602745367196</v>
      </c>
      <c r="BJ92" s="257">
        <v>730.30568002907376</v>
      </c>
      <c r="BK92" s="257">
        <v>750.10184954212025</v>
      </c>
      <c r="BL92" s="257">
        <v>675.50723657955552</v>
      </c>
      <c r="BM92" s="257">
        <v>582.30900425314371</v>
      </c>
      <c r="BN92" s="257">
        <v>484.29377874749684</v>
      </c>
      <c r="BO92" s="257">
        <v>504.76427117415625</v>
      </c>
      <c r="BP92" s="257">
        <v>535.63081451064284</v>
      </c>
      <c r="BQ92" s="257">
        <v>566.47040734639995</v>
      </c>
      <c r="BR92" s="257">
        <v>559.01303452988236</v>
      </c>
      <c r="BS92" s="257">
        <v>547.36099334064522</v>
      </c>
      <c r="BT92" s="257">
        <v>539.91552224932525</v>
      </c>
      <c r="BU92" s="257">
        <v>537.08122800966157</v>
      </c>
      <c r="BV92" s="257">
        <v>536.13727789738903</v>
      </c>
      <c r="BW92" s="257">
        <v>536.75128105730209</v>
      </c>
    </row>
    <row r="93" spans="1:75" s="42" customFormat="1" x14ac:dyDescent="0.2">
      <c r="A93" s="40"/>
      <c r="B93" s="43" t="s">
        <v>483</v>
      </c>
      <c r="C93" s="40"/>
      <c r="D93" s="257" t="s">
        <v>407</v>
      </c>
      <c r="E93" s="257" t="s">
        <v>407</v>
      </c>
      <c r="F93" s="257" t="s">
        <v>407</v>
      </c>
      <c r="G93" s="257" t="s">
        <v>407</v>
      </c>
      <c r="H93" s="257" t="s">
        <v>407</v>
      </c>
      <c r="I93" s="257" t="s">
        <v>407</v>
      </c>
      <c r="J93" s="257" t="s">
        <v>407</v>
      </c>
      <c r="K93" s="257" t="s">
        <v>407</v>
      </c>
      <c r="L93" s="257" t="s">
        <v>407</v>
      </c>
      <c r="M93" s="257" t="s">
        <v>407</v>
      </c>
      <c r="N93" s="257" t="s">
        <v>407</v>
      </c>
      <c r="O93" s="257" t="s">
        <v>407</v>
      </c>
      <c r="P93" s="257" t="s">
        <v>407</v>
      </c>
      <c r="Q93" s="257" t="s">
        <v>407</v>
      </c>
      <c r="R93" s="257" t="s">
        <v>407</v>
      </c>
      <c r="S93" s="257" t="s">
        <v>407</v>
      </c>
      <c r="T93" s="257" t="s">
        <v>407</v>
      </c>
      <c r="U93" s="257" t="s">
        <v>407</v>
      </c>
      <c r="V93" s="257" t="s">
        <v>407</v>
      </c>
      <c r="W93" s="257" t="s">
        <v>407</v>
      </c>
      <c r="X93" s="257" t="s">
        <v>407</v>
      </c>
      <c r="Y93" s="257" t="s">
        <v>407</v>
      </c>
      <c r="Z93" s="257" t="s">
        <v>407</v>
      </c>
      <c r="AA93" s="257" t="s">
        <v>407</v>
      </c>
      <c r="AB93" s="257" t="s">
        <v>407</v>
      </c>
      <c r="AC93" s="257" t="s">
        <v>407</v>
      </c>
      <c r="AD93" s="257" t="s">
        <v>407</v>
      </c>
      <c r="AE93" s="257" t="s">
        <v>407</v>
      </c>
      <c r="AF93" s="257" t="s">
        <v>407</v>
      </c>
      <c r="AG93" s="257" t="s">
        <v>407</v>
      </c>
      <c r="AH93" s="257" t="s">
        <v>407</v>
      </c>
      <c r="AI93" s="257" t="s">
        <v>407</v>
      </c>
      <c r="AJ93" s="257" t="s">
        <v>407</v>
      </c>
      <c r="AK93" s="257" t="s">
        <v>407</v>
      </c>
      <c r="AL93" s="257" t="s">
        <v>407</v>
      </c>
      <c r="AM93" s="257" t="s">
        <v>407</v>
      </c>
      <c r="AN93" s="257" t="s">
        <v>407</v>
      </c>
      <c r="AO93" s="257" t="s">
        <v>407</v>
      </c>
      <c r="AP93" s="257" t="s">
        <v>407</v>
      </c>
      <c r="AQ93" s="257" t="s">
        <v>407</v>
      </c>
      <c r="AR93" s="257" t="s">
        <v>407</v>
      </c>
      <c r="AS93" s="257" t="s">
        <v>407</v>
      </c>
      <c r="AT93" s="257" t="s">
        <v>407</v>
      </c>
      <c r="AU93" s="257" t="s">
        <v>407</v>
      </c>
      <c r="AV93" s="257" t="s">
        <v>407</v>
      </c>
      <c r="AW93" s="257" t="s">
        <v>407</v>
      </c>
      <c r="AX93" s="257">
        <v>928.82004736870044</v>
      </c>
      <c r="AY93" s="257">
        <v>908.34014609271219</v>
      </c>
      <c r="AZ93" s="257">
        <v>915.02232094087833</v>
      </c>
      <c r="BA93" s="257">
        <v>934.53230643031986</v>
      </c>
      <c r="BB93" s="257">
        <v>921.05144541287291</v>
      </c>
      <c r="BC93" s="257">
        <v>909.26941209327958</v>
      </c>
      <c r="BD93" s="257">
        <v>890.48919735573475</v>
      </c>
      <c r="BE93" s="257">
        <v>891.20275007304633</v>
      </c>
      <c r="BF93" s="257">
        <v>906.39512510063969</v>
      </c>
      <c r="BG93" s="257">
        <v>639.38605785756238</v>
      </c>
      <c r="BH93" s="257">
        <v>5729.2978996098627</v>
      </c>
      <c r="BI93" s="257">
        <v>5538.9416404301082</v>
      </c>
      <c r="BJ93" s="257">
        <v>5482.7785783465433</v>
      </c>
      <c r="BK93" s="257">
        <v>5400.4872540215956</v>
      </c>
      <c r="BL93" s="257">
        <v>5221.2061053333346</v>
      </c>
      <c r="BM93" s="257">
        <v>5288.969662056822</v>
      </c>
      <c r="BN93" s="257">
        <v>5175.6150234927591</v>
      </c>
      <c r="BO93" s="257">
        <v>5244.012496719818</v>
      </c>
      <c r="BP93" s="257">
        <v>5427.2752573166317</v>
      </c>
      <c r="BQ93" s="257">
        <v>5355.1645209704011</v>
      </c>
      <c r="BR93" s="257">
        <v>5294.4675113265403</v>
      </c>
      <c r="BS93" s="257">
        <v>5202.5907053478695</v>
      </c>
      <c r="BT93" s="257">
        <v>5203.6868569438921</v>
      </c>
      <c r="BU93" s="257">
        <v>5228.8996735768596</v>
      </c>
      <c r="BV93" s="257">
        <v>5248.4249879969639</v>
      </c>
      <c r="BW93" s="257">
        <v>5234.8585923870405</v>
      </c>
    </row>
    <row r="94" spans="1:75" s="42" customFormat="1" ht="26.1" customHeight="1" x14ac:dyDescent="0.2">
      <c r="A94" s="40"/>
      <c r="B94" s="268" t="s">
        <v>484</v>
      </c>
      <c r="C94" s="40"/>
      <c r="D94" s="257">
        <v>0</v>
      </c>
      <c r="E94" s="257">
        <v>0</v>
      </c>
      <c r="F94" s="257">
        <v>0</v>
      </c>
      <c r="G94" s="257">
        <v>0</v>
      </c>
      <c r="H94" s="257">
        <v>0</v>
      </c>
      <c r="I94" s="257">
        <v>0</v>
      </c>
      <c r="J94" s="257">
        <v>0</v>
      </c>
      <c r="K94" s="257">
        <v>0</v>
      </c>
      <c r="L94" s="257">
        <v>0</v>
      </c>
      <c r="M94" s="257">
        <v>0</v>
      </c>
      <c r="N94" s="257">
        <v>0</v>
      </c>
      <c r="O94" s="257">
        <v>0</v>
      </c>
      <c r="P94" s="257">
        <v>0</v>
      </c>
      <c r="Q94" s="257">
        <v>0</v>
      </c>
      <c r="R94" s="257">
        <v>0</v>
      </c>
      <c r="S94" s="257">
        <v>0</v>
      </c>
      <c r="T94" s="257">
        <v>0</v>
      </c>
      <c r="U94" s="257">
        <v>0</v>
      </c>
      <c r="V94" s="257">
        <v>0</v>
      </c>
      <c r="W94" s="257">
        <v>0</v>
      </c>
      <c r="X94" s="257">
        <v>0</v>
      </c>
      <c r="Y94" s="257">
        <v>0</v>
      </c>
      <c r="Z94" s="257">
        <v>0</v>
      </c>
      <c r="AA94" s="257">
        <v>0</v>
      </c>
      <c r="AB94" s="257">
        <v>0</v>
      </c>
      <c r="AC94" s="257">
        <v>0</v>
      </c>
      <c r="AD94" s="257">
        <v>0</v>
      </c>
      <c r="AE94" s="257">
        <v>0</v>
      </c>
      <c r="AF94" s="257">
        <v>0</v>
      </c>
      <c r="AG94" s="257">
        <v>0</v>
      </c>
      <c r="AH94" s="257">
        <v>0</v>
      </c>
      <c r="AI94" s="257">
        <v>0</v>
      </c>
      <c r="AJ94" s="257">
        <v>0</v>
      </c>
      <c r="AK94" s="257">
        <v>0</v>
      </c>
      <c r="AL94" s="257">
        <v>0</v>
      </c>
      <c r="AM94" s="257">
        <v>0</v>
      </c>
      <c r="AN94" s="257">
        <v>0</v>
      </c>
      <c r="AO94" s="257">
        <v>0</v>
      </c>
      <c r="AP94" s="257">
        <v>0</v>
      </c>
      <c r="AQ94" s="257">
        <v>0</v>
      </c>
      <c r="AR94" s="257">
        <v>0</v>
      </c>
      <c r="AS94" s="257">
        <v>0</v>
      </c>
      <c r="AT94" s="257">
        <v>0</v>
      </c>
      <c r="AU94" s="257">
        <v>6148.9311400780789</v>
      </c>
      <c r="AV94" s="257">
        <v>7026.094234324336</v>
      </c>
      <c r="AW94" s="257">
        <v>7636.763719612045</v>
      </c>
      <c r="AX94" s="257">
        <v>7907.6530161907021</v>
      </c>
      <c r="AY94" s="257">
        <v>8043.01749714584</v>
      </c>
      <c r="AZ94" s="257">
        <v>7904.9119456173366</v>
      </c>
      <c r="BA94" s="257">
        <v>7580.6159594069823</v>
      </c>
      <c r="BB94" s="257">
        <v>7295.5917666918031</v>
      </c>
      <c r="BC94" s="257">
        <v>7150.8830993891006</v>
      </c>
      <c r="BD94" s="257">
        <v>6885.7205529977027</v>
      </c>
      <c r="BE94" s="257">
        <v>6756.1522086324394</v>
      </c>
      <c r="BF94" s="257">
        <v>6681.9139082551937</v>
      </c>
      <c r="BG94" s="257">
        <v>6230.3207511301734</v>
      </c>
      <c r="BH94" s="257">
        <v>444.75822277550748</v>
      </c>
      <c r="BI94" s="257">
        <v>454.77697451384023</v>
      </c>
      <c r="BJ94" s="257">
        <v>409.1583988876954</v>
      </c>
      <c r="BK94" s="257">
        <v>373.1065006433044</v>
      </c>
      <c r="BL94" s="257">
        <v>394.05177737422872</v>
      </c>
      <c r="BM94" s="257">
        <v>425.80580653806777</v>
      </c>
      <c r="BN94" s="257">
        <v>428.79568209354971</v>
      </c>
      <c r="BO94" s="257">
        <v>456.79810990020104</v>
      </c>
      <c r="BP94" s="257">
        <v>455.29602162094238</v>
      </c>
      <c r="BQ94" s="257">
        <v>479.86160691199763</v>
      </c>
      <c r="BR94" s="257">
        <v>476.61879456783106</v>
      </c>
      <c r="BS94" s="257">
        <v>475.2252577642297</v>
      </c>
      <c r="BT94" s="257">
        <v>474.413098470303</v>
      </c>
      <c r="BU94" s="257">
        <v>478.83585016515531</v>
      </c>
      <c r="BV94" s="257">
        <v>482.48007564769222</v>
      </c>
      <c r="BW94" s="257">
        <v>481.2730852295835</v>
      </c>
    </row>
    <row r="95" spans="1:75" s="42" customFormat="1" x14ac:dyDescent="0.2">
      <c r="A95" s="40"/>
      <c r="B95" s="43" t="s">
        <v>485</v>
      </c>
      <c r="C95" s="40"/>
      <c r="D95" s="257" t="s">
        <v>407</v>
      </c>
      <c r="E95" s="257" t="s">
        <v>407</v>
      </c>
      <c r="F95" s="257" t="s">
        <v>407</v>
      </c>
      <c r="G95" s="257" t="s">
        <v>407</v>
      </c>
      <c r="H95" s="257" t="s">
        <v>407</v>
      </c>
      <c r="I95" s="257" t="s">
        <v>407</v>
      </c>
      <c r="J95" s="257" t="s">
        <v>407</v>
      </c>
      <c r="K95" s="257" t="s">
        <v>407</v>
      </c>
      <c r="L95" s="257" t="s">
        <v>407</v>
      </c>
      <c r="M95" s="257" t="s">
        <v>407</v>
      </c>
      <c r="N95" s="257" t="s">
        <v>407</v>
      </c>
      <c r="O95" s="257" t="s">
        <v>407</v>
      </c>
      <c r="P95" s="257" t="s">
        <v>407</v>
      </c>
      <c r="Q95" s="257" t="s">
        <v>407</v>
      </c>
      <c r="R95" s="257" t="s">
        <v>407</v>
      </c>
      <c r="S95" s="257" t="s">
        <v>407</v>
      </c>
      <c r="T95" s="257" t="s">
        <v>407</v>
      </c>
      <c r="U95" s="257" t="s">
        <v>407</v>
      </c>
      <c r="V95" s="257" t="s">
        <v>407</v>
      </c>
      <c r="W95" s="257" t="s">
        <v>407</v>
      </c>
      <c r="X95" s="257" t="s">
        <v>407</v>
      </c>
      <c r="Y95" s="257" t="s">
        <v>407</v>
      </c>
      <c r="Z95" s="257" t="s">
        <v>407</v>
      </c>
      <c r="AA95" s="257" t="s">
        <v>407</v>
      </c>
      <c r="AB95" s="257" t="s">
        <v>407</v>
      </c>
      <c r="AC95" s="257" t="s">
        <v>407</v>
      </c>
      <c r="AD95" s="257" t="s">
        <v>407</v>
      </c>
      <c r="AE95" s="257" t="s">
        <v>407</v>
      </c>
      <c r="AF95" s="257" t="s">
        <v>407</v>
      </c>
      <c r="AG95" s="257" t="s">
        <v>407</v>
      </c>
      <c r="AH95" s="257" t="s">
        <v>407</v>
      </c>
      <c r="AI95" s="257" t="s">
        <v>407</v>
      </c>
      <c r="AJ95" s="257" t="s">
        <v>407</v>
      </c>
      <c r="AK95" s="257" t="s">
        <v>407</v>
      </c>
      <c r="AL95" s="257" t="s">
        <v>407</v>
      </c>
      <c r="AM95" s="257" t="s">
        <v>407</v>
      </c>
      <c r="AN95" s="257" t="s">
        <v>407</v>
      </c>
      <c r="AO95" s="257" t="s">
        <v>407</v>
      </c>
      <c r="AP95" s="257" t="s">
        <v>407</v>
      </c>
      <c r="AQ95" s="257" t="s">
        <v>407</v>
      </c>
      <c r="AR95" s="257" t="s">
        <v>407</v>
      </c>
      <c r="AS95" s="257" t="s">
        <v>407</v>
      </c>
      <c r="AT95" s="257" t="s">
        <v>407</v>
      </c>
      <c r="AU95" s="257">
        <v>5246.2374313504943</v>
      </c>
      <c r="AV95" s="257">
        <v>5969.2029823684088</v>
      </c>
      <c r="AW95" s="257">
        <v>6474.8076747701234</v>
      </c>
      <c r="AX95" s="257">
        <v>6697.5812952789038</v>
      </c>
      <c r="AY95" s="257">
        <v>6807.8019717439565</v>
      </c>
      <c r="AZ95" s="257">
        <v>6698.965704200431</v>
      </c>
      <c r="BA95" s="257">
        <v>6446.4634455777004</v>
      </c>
      <c r="BB95" s="257">
        <v>6166.4379043113258</v>
      </c>
      <c r="BC95" s="257">
        <v>5996.8061707469824</v>
      </c>
      <c r="BD95" s="257">
        <v>5708.8411267715092</v>
      </c>
      <c r="BE95" s="257">
        <v>5554.288273613106</v>
      </c>
      <c r="BF95" s="257">
        <v>5435.3666413972878</v>
      </c>
      <c r="BG95" s="257">
        <v>4999.3849280004233</v>
      </c>
      <c r="BH95" s="257" t="s">
        <v>407</v>
      </c>
      <c r="BI95" s="257" t="s">
        <v>407</v>
      </c>
      <c r="BJ95" s="257" t="s">
        <v>407</v>
      </c>
      <c r="BK95" s="257" t="s">
        <v>407</v>
      </c>
      <c r="BL95" s="257" t="s">
        <v>407</v>
      </c>
      <c r="BM95" s="257" t="s">
        <v>407</v>
      </c>
      <c r="BN95" s="257" t="s">
        <v>407</v>
      </c>
      <c r="BO95" s="257" t="s">
        <v>407</v>
      </c>
      <c r="BP95" s="257" t="s">
        <v>407</v>
      </c>
      <c r="BQ95" s="257" t="s">
        <v>407</v>
      </c>
      <c r="BR95" s="257" t="s">
        <v>407</v>
      </c>
      <c r="BS95" s="257" t="s">
        <v>407</v>
      </c>
      <c r="BT95" s="257" t="s">
        <v>407</v>
      </c>
      <c r="BU95" s="257" t="s">
        <v>407</v>
      </c>
      <c r="BV95" s="257" t="s">
        <v>407</v>
      </c>
      <c r="BW95" s="257" t="s">
        <v>407</v>
      </c>
    </row>
    <row r="96" spans="1:75" s="42" customFormat="1" x14ac:dyDescent="0.2">
      <c r="A96" s="40"/>
      <c r="B96" s="43" t="s">
        <v>486</v>
      </c>
      <c r="C96" s="40"/>
      <c r="D96" s="257" t="s">
        <v>407</v>
      </c>
      <c r="E96" s="257" t="s">
        <v>407</v>
      </c>
      <c r="F96" s="257" t="s">
        <v>407</v>
      </c>
      <c r="G96" s="257" t="s">
        <v>407</v>
      </c>
      <c r="H96" s="257" t="s">
        <v>407</v>
      </c>
      <c r="I96" s="257" t="s">
        <v>407</v>
      </c>
      <c r="J96" s="257" t="s">
        <v>407</v>
      </c>
      <c r="K96" s="257" t="s">
        <v>407</v>
      </c>
      <c r="L96" s="257" t="s">
        <v>407</v>
      </c>
      <c r="M96" s="257" t="s">
        <v>407</v>
      </c>
      <c r="N96" s="257" t="s">
        <v>407</v>
      </c>
      <c r="O96" s="257" t="s">
        <v>407</v>
      </c>
      <c r="P96" s="257" t="s">
        <v>407</v>
      </c>
      <c r="Q96" s="257" t="s">
        <v>407</v>
      </c>
      <c r="R96" s="257" t="s">
        <v>407</v>
      </c>
      <c r="S96" s="257" t="s">
        <v>407</v>
      </c>
      <c r="T96" s="257" t="s">
        <v>407</v>
      </c>
      <c r="U96" s="257" t="s">
        <v>407</v>
      </c>
      <c r="V96" s="257" t="s">
        <v>407</v>
      </c>
      <c r="W96" s="257" t="s">
        <v>407</v>
      </c>
      <c r="X96" s="257" t="s">
        <v>407</v>
      </c>
      <c r="Y96" s="257" t="s">
        <v>407</v>
      </c>
      <c r="Z96" s="257" t="s">
        <v>407</v>
      </c>
      <c r="AA96" s="257" t="s">
        <v>407</v>
      </c>
      <c r="AB96" s="257" t="s">
        <v>407</v>
      </c>
      <c r="AC96" s="257" t="s">
        <v>407</v>
      </c>
      <c r="AD96" s="257" t="s">
        <v>407</v>
      </c>
      <c r="AE96" s="257" t="s">
        <v>407</v>
      </c>
      <c r="AF96" s="257" t="s">
        <v>407</v>
      </c>
      <c r="AG96" s="257" t="s">
        <v>407</v>
      </c>
      <c r="AH96" s="257" t="s">
        <v>407</v>
      </c>
      <c r="AI96" s="257" t="s">
        <v>407</v>
      </c>
      <c r="AJ96" s="257" t="s">
        <v>407</v>
      </c>
      <c r="AK96" s="257" t="s">
        <v>407</v>
      </c>
      <c r="AL96" s="257" t="s">
        <v>407</v>
      </c>
      <c r="AM96" s="257" t="s">
        <v>407</v>
      </c>
      <c r="AN96" s="257" t="s">
        <v>407</v>
      </c>
      <c r="AO96" s="257" t="s">
        <v>407</v>
      </c>
      <c r="AP96" s="257" t="s">
        <v>407</v>
      </c>
      <c r="AQ96" s="257" t="s">
        <v>407</v>
      </c>
      <c r="AR96" s="257" t="s">
        <v>407</v>
      </c>
      <c r="AS96" s="257" t="s">
        <v>407</v>
      </c>
      <c r="AT96" s="257" t="s">
        <v>407</v>
      </c>
      <c r="AU96" s="257">
        <v>306.5459471977768</v>
      </c>
      <c r="AV96" s="257">
        <v>351.67171750738015</v>
      </c>
      <c r="AW96" s="257">
        <v>371.77564932611165</v>
      </c>
      <c r="AX96" s="257">
        <v>393.41333714809656</v>
      </c>
      <c r="AY96" s="257">
        <v>401.28060543953575</v>
      </c>
      <c r="AZ96" s="257">
        <v>398.02146978226057</v>
      </c>
      <c r="BA96" s="257">
        <v>387.289289972299</v>
      </c>
      <c r="BB96" s="257">
        <v>378.92370639278255</v>
      </c>
      <c r="BC96" s="257">
        <v>377.42986818703895</v>
      </c>
      <c r="BD96" s="257">
        <v>371.61575216653961</v>
      </c>
      <c r="BE96" s="257">
        <v>370.86206395578182</v>
      </c>
      <c r="BF96" s="257">
        <v>374.22849048987007</v>
      </c>
      <c r="BG96" s="257">
        <v>376.29779027960143</v>
      </c>
      <c r="BH96" s="257" t="s">
        <v>407</v>
      </c>
      <c r="BI96" s="257" t="s">
        <v>407</v>
      </c>
      <c r="BJ96" s="257" t="s">
        <v>407</v>
      </c>
      <c r="BK96" s="257" t="s">
        <v>407</v>
      </c>
      <c r="BL96" s="257" t="s">
        <v>407</v>
      </c>
      <c r="BM96" s="257" t="s">
        <v>407</v>
      </c>
      <c r="BN96" s="257" t="s">
        <v>407</v>
      </c>
      <c r="BO96" s="257" t="s">
        <v>407</v>
      </c>
      <c r="BP96" s="257" t="s">
        <v>407</v>
      </c>
      <c r="BQ96" s="257" t="s">
        <v>407</v>
      </c>
      <c r="BR96" s="257" t="s">
        <v>407</v>
      </c>
      <c r="BS96" s="257" t="s">
        <v>407</v>
      </c>
      <c r="BT96" s="257" t="s">
        <v>407</v>
      </c>
      <c r="BU96" s="257" t="s">
        <v>407</v>
      </c>
      <c r="BV96" s="257" t="s">
        <v>407</v>
      </c>
      <c r="BW96" s="257" t="s">
        <v>407</v>
      </c>
    </row>
    <row r="97" spans="1:75" s="42" customFormat="1" ht="13.5" thickBot="1" x14ac:dyDescent="0.25">
      <c r="B97" s="155" t="s">
        <v>487</v>
      </c>
      <c r="C97" s="114"/>
      <c r="D97" s="152" t="s">
        <v>407</v>
      </c>
      <c r="E97" s="152" t="s">
        <v>407</v>
      </c>
      <c r="F97" s="152" t="s">
        <v>407</v>
      </c>
      <c r="G97" s="152" t="s">
        <v>407</v>
      </c>
      <c r="H97" s="152" t="s">
        <v>407</v>
      </c>
      <c r="I97" s="152" t="s">
        <v>407</v>
      </c>
      <c r="J97" s="152" t="s">
        <v>407</v>
      </c>
      <c r="K97" s="152" t="s">
        <v>407</v>
      </c>
      <c r="L97" s="152" t="s">
        <v>407</v>
      </c>
      <c r="M97" s="152" t="s">
        <v>407</v>
      </c>
      <c r="N97" s="152" t="s">
        <v>407</v>
      </c>
      <c r="O97" s="152" t="s">
        <v>407</v>
      </c>
      <c r="P97" s="152" t="s">
        <v>407</v>
      </c>
      <c r="Q97" s="152" t="s">
        <v>407</v>
      </c>
      <c r="R97" s="152" t="s">
        <v>407</v>
      </c>
      <c r="S97" s="152" t="s">
        <v>407</v>
      </c>
      <c r="T97" s="152" t="s">
        <v>407</v>
      </c>
      <c r="U97" s="152" t="s">
        <v>407</v>
      </c>
      <c r="V97" s="152" t="s">
        <v>407</v>
      </c>
      <c r="W97" s="152" t="s">
        <v>407</v>
      </c>
      <c r="X97" s="152" t="s">
        <v>407</v>
      </c>
      <c r="Y97" s="152" t="s">
        <v>407</v>
      </c>
      <c r="Z97" s="152" t="s">
        <v>407</v>
      </c>
      <c r="AA97" s="152" t="s">
        <v>407</v>
      </c>
      <c r="AB97" s="152" t="s">
        <v>407</v>
      </c>
      <c r="AC97" s="152" t="s">
        <v>407</v>
      </c>
      <c r="AD97" s="152" t="s">
        <v>407</v>
      </c>
      <c r="AE97" s="152" t="s">
        <v>407</v>
      </c>
      <c r="AF97" s="152" t="s">
        <v>407</v>
      </c>
      <c r="AG97" s="152" t="s">
        <v>407</v>
      </c>
      <c r="AH97" s="152" t="s">
        <v>407</v>
      </c>
      <c r="AI97" s="152" t="s">
        <v>407</v>
      </c>
      <c r="AJ97" s="152" t="s">
        <v>407</v>
      </c>
      <c r="AK97" s="152" t="s">
        <v>407</v>
      </c>
      <c r="AL97" s="152" t="s">
        <v>407</v>
      </c>
      <c r="AM97" s="152" t="s">
        <v>407</v>
      </c>
      <c r="AN97" s="152" t="s">
        <v>407</v>
      </c>
      <c r="AO97" s="152" t="s">
        <v>407</v>
      </c>
      <c r="AP97" s="152" t="s">
        <v>407</v>
      </c>
      <c r="AQ97" s="152" t="s">
        <v>407</v>
      </c>
      <c r="AR97" s="152" t="s">
        <v>407</v>
      </c>
      <c r="AS97" s="152" t="s">
        <v>407</v>
      </c>
      <c r="AT97" s="152" t="s">
        <v>407</v>
      </c>
      <c r="AU97" s="152">
        <v>596.14776152980778</v>
      </c>
      <c r="AV97" s="152">
        <v>705.2195344485466</v>
      </c>
      <c r="AW97" s="152">
        <v>790.18039551581012</v>
      </c>
      <c r="AX97" s="152">
        <v>816.65838376370164</v>
      </c>
      <c r="AY97" s="152">
        <v>833.93491996234729</v>
      </c>
      <c r="AZ97" s="152">
        <v>807.92477163464639</v>
      </c>
      <c r="BA97" s="152">
        <v>746.86322385698213</v>
      </c>
      <c r="BB97" s="152">
        <v>750.23015598769382</v>
      </c>
      <c r="BC97" s="152">
        <v>776.64706045507876</v>
      </c>
      <c r="BD97" s="152">
        <v>805.26367405965391</v>
      </c>
      <c r="BE97" s="152">
        <v>831.00187106355168</v>
      </c>
      <c r="BF97" s="152">
        <v>872.31877636803597</v>
      </c>
      <c r="BG97" s="152">
        <v>854.63803285014933</v>
      </c>
      <c r="BH97" s="152">
        <v>444.75822277550748</v>
      </c>
      <c r="BI97" s="152">
        <v>454.77697451384023</v>
      </c>
      <c r="BJ97" s="152">
        <v>409.1583988876954</v>
      </c>
      <c r="BK97" s="152">
        <v>373.1065006433044</v>
      </c>
      <c r="BL97" s="152">
        <v>394.05177737422872</v>
      </c>
      <c r="BM97" s="152">
        <v>425.80580653806777</v>
      </c>
      <c r="BN97" s="152">
        <v>428.79568209354971</v>
      </c>
      <c r="BO97" s="152">
        <v>456.79810990020104</v>
      </c>
      <c r="BP97" s="152">
        <v>455.29602162094238</v>
      </c>
      <c r="BQ97" s="152">
        <v>479.86160691199763</v>
      </c>
      <c r="BR97" s="152">
        <v>476.61879456783106</v>
      </c>
      <c r="BS97" s="152">
        <v>475.2252577642297</v>
      </c>
      <c r="BT97" s="152">
        <v>474.413098470303</v>
      </c>
      <c r="BU97" s="152">
        <v>478.83585016515531</v>
      </c>
      <c r="BV97" s="152">
        <v>482.48007564769222</v>
      </c>
      <c r="BW97" s="152">
        <v>481.2730852295835</v>
      </c>
    </row>
    <row r="98" spans="1:75" s="42" customFormat="1" ht="26.1" customHeight="1" x14ac:dyDescent="0.2">
      <c r="A98" s="258"/>
      <c r="B98" s="38" t="s">
        <v>488</v>
      </c>
      <c r="C98" s="40"/>
      <c r="D98" s="135" t="s">
        <v>21</v>
      </c>
      <c r="E98" s="135" t="s">
        <v>22</v>
      </c>
      <c r="F98" s="135" t="s">
        <v>23</v>
      </c>
      <c r="G98" s="135" t="s">
        <v>24</v>
      </c>
      <c r="H98" s="135" t="s">
        <v>25</v>
      </c>
      <c r="I98" s="135" t="s">
        <v>26</v>
      </c>
      <c r="J98" s="135" t="s">
        <v>27</v>
      </c>
      <c r="K98" s="135" t="s">
        <v>28</v>
      </c>
      <c r="L98" s="135" t="s">
        <v>29</v>
      </c>
      <c r="M98" s="135" t="s">
        <v>30</v>
      </c>
      <c r="N98" s="135" t="s">
        <v>31</v>
      </c>
      <c r="O98" s="135" t="s">
        <v>32</v>
      </c>
      <c r="P98" s="135" t="s">
        <v>33</v>
      </c>
      <c r="Q98" s="135" t="s">
        <v>34</v>
      </c>
      <c r="R98" s="135" t="s">
        <v>35</v>
      </c>
      <c r="S98" s="135" t="s">
        <v>36</v>
      </c>
      <c r="T98" s="135" t="s">
        <v>37</v>
      </c>
      <c r="U98" s="135" t="s">
        <v>38</v>
      </c>
      <c r="V98" s="135" t="s">
        <v>39</v>
      </c>
      <c r="W98" s="135" t="s">
        <v>40</v>
      </c>
      <c r="X98" s="135" t="s">
        <v>41</v>
      </c>
      <c r="Y98" s="135" t="s">
        <v>42</v>
      </c>
      <c r="Z98" s="135" t="s">
        <v>43</v>
      </c>
      <c r="AA98" s="135" t="s">
        <v>44</v>
      </c>
      <c r="AB98" s="135" t="s">
        <v>45</v>
      </c>
      <c r="AC98" s="135" t="s">
        <v>46</v>
      </c>
      <c r="AD98" s="135" t="s">
        <v>47</v>
      </c>
      <c r="AE98" s="135" t="s">
        <v>48</v>
      </c>
      <c r="AF98" s="135" t="s">
        <v>49</v>
      </c>
      <c r="AG98" s="135" t="s">
        <v>50</v>
      </c>
      <c r="AH98" s="135" t="s">
        <v>51</v>
      </c>
      <c r="AI98" s="135" t="s">
        <v>52</v>
      </c>
      <c r="AJ98" s="135" t="s">
        <v>53</v>
      </c>
      <c r="AK98" s="135" t="s">
        <v>54</v>
      </c>
      <c r="AL98" s="135" t="s">
        <v>55</v>
      </c>
      <c r="AM98" s="135" t="s">
        <v>56</v>
      </c>
      <c r="AN98" s="135" t="s">
        <v>57</v>
      </c>
      <c r="AO98" s="135" t="s">
        <v>58</v>
      </c>
      <c r="AP98" s="135" t="s">
        <v>59</v>
      </c>
      <c r="AQ98" s="135" t="s">
        <v>60</v>
      </c>
      <c r="AR98" s="135" t="s">
        <v>61</v>
      </c>
      <c r="AS98" s="135" t="s">
        <v>62</v>
      </c>
      <c r="AT98" s="135" t="s">
        <v>63</v>
      </c>
      <c r="AU98" s="135" t="s">
        <v>64</v>
      </c>
      <c r="AV98" s="135" t="s">
        <v>65</v>
      </c>
      <c r="AW98" s="135" t="s">
        <v>66</v>
      </c>
      <c r="AX98" s="135" t="s">
        <v>67</v>
      </c>
      <c r="AY98" s="135" t="s">
        <v>68</v>
      </c>
      <c r="AZ98" s="135" t="s">
        <v>69</v>
      </c>
      <c r="BA98" s="135" t="s">
        <v>70</v>
      </c>
      <c r="BB98" s="135" t="s">
        <v>71</v>
      </c>
      <c r="BC98" s="135" t="s">
        <v>72</v>
      </c>
      <c r="BD98" s="135" t="s">
        <v>73</v>
      </c>
      <c r="BE98" s="135" t="s">
        <v>74</v>
      </c>
      <c r="BF98" s="135" t="s">
        <v>75</v>
      </c>
      <c r="BG98" s="135" t="s">
        <v>76</v>
      </c>
      <c r="BH98" s="135" t="s">
        <v>77</v>
      </c>
      <c r="BI98" s="135" t="s">
        <v>78</v>
      </c>
      <c r="BJ98" s="135" t="s">
        <v>79</v>
      </c>
      <c r="BK98" s="135" t="s">
        <v>80</v>
      </c>
      <c r="BL98" s="135" t="s">
        <v>81</v>
      </c>
      <c r="BM98" s="135" t="s">
        <v>82</v>
      </c>
      <c r="BN98" s="135" t="s">
        <v>83</v>
      </c>
      <c r="BO98" s="135" t="s">
        <v>84</v>
      </c>
      <c r="BP98" s="135" t="s">
        <v>85</v>
      </c>
      <c r="BQ98" s="135" t="s">
        <v>86</v>
      </c>
      <c r="BR98" s="135" t="s">
        <v>87</v>
      </c>
      <c r="BS98" s="135" t="s">
        <v>88</v>
      </c>
      <c r="BT98" s="135" t="s">
        <v>89</v>
      </c>
      <c r="BU98" s="136" t="s">
        <v>90</v>
      </c>
      <c r="BV98" s="136" t="s">
        <v>100</v>
      </c>
      <c r="BW98" s="136" t="s">
        <v>120</v>
      </c>
    </row>
    <row r="99" spans="1:75" s="46" customFormat="1" ht="26.1" customHeight="1" x14ac:dyDescent="0.2">
      <c r="A99" s="261"/>
      <c r="B99" s="38" t="s">
        <v>267</v>
      </c>
      <c r="C99" s="3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143">
        <f t="shared" ref="AH99:BU99" si="15">SUM(AH128,AH132)</f>
        <v>3408</v>
      </c>
      <c r="AI99" s="143">
        <f t="shared" si="15"/>
        <v>3314</v>
      </c>
      <c r="AJ99" s="143">
        <f t="shared" si="15"/>
        <v>3556</v>
      </c>
      <c r="AK99" s="143">
        <f t="shared" si="15"/>
        <v>4151</v>
      </c>
      <c r="AL99" s="143">
        <f t="shared" si="15"/>
        <v>4431</v>
      </c>
      <c r="AM99" s="143">
        <f t="shared" si="15"/>
        <v>4750</v>
      </c>
      <c r="AN99" s="143">
        <f t="shared" si="15"/>
        <v>4825</v>
      </c>
      <c r="AO99" s="143">
        <f t="shared" si="15"/>
        <v>4860</v>
      </c>
      <c r="AP99" s="143">
        <f t="shared" si="15"/>
        <v>4900</v>
      </c>
      <c r="AQ99" s="143">
        <f t="shared" si="15"/>
        <v>4860</v>
      </c>
      <c r="AR99" s="143">
        <f t="shared" si="15"/>
        <v>3996</v>
      </c>
      <c r="AS99" s="143">
        <f t="shared" si="15"/>
        <v>3886</v>
      </c>
      <c r="AT99" s="143">
        <f t="shared" si="15"/>
        <v>3950</v>
      </c>
      <c r="AU99" s="143">
        <f t="shared" si="15"/>
        <v>4120</v>
      </c>
      <c r="AV99" s="143">
        <f t="shared" si="15"/>
        <v>4380</v>
      </c>
      <c r="AW99" s="143">
        <f t="shared" si="15"/>
        <v>4602</v>
      </c>
      <c r="AX99" s="143">
        <f t="shared" si="15"/>
        <v>4692</v>
      </c>
      <c r="AY99" s="143">
        <f t="shared" si="15"/>
        <v>4757</v>
      </c>
      <c r="AZ99" s="143">
        <f t="shared" si="15"/>
        <v>4740</v>
      </c>
      <c r="BA99" s="143">
        <f t="shared" si="15"/>
        <v>4588</v>
      </c>
      <c r="BB99" s="143">
        <f t="shared" si="15"/>
        <v>4423</v>
      </c>
      <c r="BC99" s="143">
        <f t="shared" si="15"/>
        <v>4187</v>
      </c>
      <c r="BD99" s="143">
        <f t="shared" si="15"/>
        <v>3947</v>
      </c>
      <c r="BE99" s="143">
        <f t="shared" si="15"/>
        <v>3846</v>
      </c>
      <c r="BF99" s="143">
        <f t="shared" si="15"/>
        <v>3807</v>
      </c>
      <c r="BG99" s="143">
        <f t="shared" si="15"/>
        <v>3812</v>
      </c>
      <c r="BH99" s="143">
        <f t="shared" si="15"/>
        <v>3940</v>
      </c>
      <c r="BI99" s="143">
        <f t="shared" si="15"/>
        <v>3986</v>
      </c>
      <c r="BJ99" s="143">
        <f t="shared" si="15"/>
        <v>4021</v>
      </c>
      <c r="BK99" s="143">
        <f t="shared" si="15"/>
        <v>4036</v>
      </c>
      <c r="BL99" s="143">
        <f t="shared" si="15"/>
        <v>4166</v>
      </c>
      <c r="BM99" s="143">
        <f t="shared" si="15"/>
        <v>4547</v>
      </c>
      <c r="BN99" s="143">
        <f t="shared" si="15"/>
        <v>4798</v>
      </c>
      <c r="BO99" s="143">
        <f t="shared" si="15"/>
        <v>4932</v>
      </c>
      <c r="BP99" s="143">
        <f t="shared" si="15"/>
        <v>5053</v>
      </c>
      <c r="BQ99" s="143">
        <f t="shared" si="15"/>
        <v>5025</v>
      </c>
      <c r="BR99" s="143">
        <f t="shared" si="15"/>
        <v>4971</v>
      </c>
      <c r="BS99" s="143">
        <f t="shared" si="15"/>
        <v>4973</v>
      </c>
      <c r="BT99" s="143">
        <f t="shared" si="15"/>
        <v>4975</v>
      </c>
      <c r="BU99" s="143">
        <f t="shared" si="15"/>
        <v>4982</v>
      </c>
      <c r="BV99" s="143">
        <f>SUM(BV128,BV132)</f>
        <v>4993</v>
      </c>
      <c r="BW99" s="143">
        <f>SUM(BW128,BW132)</f>
        <v>4964</v>
      </c>
    </row>
    <row r="100" spans="1:75" s="42" customFormat="1" ht="26.1" customHeight="1" x14ac:dyDescent="0.2">
      <c r="A100" s="40"/>
      <c r="B100" s="43" t="s">
        <v>453</v>
      </c>
      <c r="C100" s="4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t="s">
        <v>123</v>
      </c>
      <c r="AI100" s="300" t="s">
        <v>123</v>
      </c>
      <c r="AJ100" s="300" t="s">
        <v>123</v>
      </c>
      <c r="AK100" s="300" t="s">
        <v>123</v>
      </c>
      <c r="AL100" s="300" t="s">
        <v>123</v>
      </c>
      <c r="AM100" s="300" t="s">
        <v>123</v>
      </c>
      <c r="AN100" s="300" t="s">
        <v>123</v>
      </c>
      <c r="AO100" s="300" t="s">
        <v>123</v>
      </c>
      <c r="AP100" s="300" t="s">
        <v>123</v>
      </c>
      <c r="AQ100" s="300" t="s">
        <v>123</v>
      </c>
      <c r="AR100" s="300" t="s">
        <v>123</v>
      </c>
      <c r="AS100" s="300" t="s">
        <v>123</v>
      </c>
      <c r="AT100" s="300" t="s">
        <v>123</v>
      </c>
      <c r="AU100" s="300" t="s">
        <v>123</v>
      </c>
      <c r="AV100" s="300" t="s">
        <v>123</v>
      </c>
      <c r="AW100" s="300" t="s">
        <v>123</v>
      </c>
      <c r="AX100" s="300" t="s">
        <v>123</v>
      </c>
      <c r="AY100" s="300" t="s">
        <v>123</v>
      </c>
      <c r="AZ100" s="300" t="s">
        <v>123</v>
      </c>
      <c r="BA100" s="300" t="s">
        <v>123</v>
      </c>
      <c r="BB100" s="300" t="s">
        <v>123</v>
      </c>
      <c r="BC100" s="300" t="s">
        <v>123</v>
      </c>
      <c r="BD100" s="300" t="s">
        <v>123</v>
      </c>
      <c r="BE100" s="300" t="s">
        <v>123</v>
      </c>
      <c r="BF100" s="300" t="s">
        <v>123</v>
      </c>
      <c r="BG100" s="300" t="s">
        <v>123</v>
      </c>
      <c r="BH100" s="300" t="s">
        <v>123</v>
      </c>
      <c r="BI100" s="300" t="s">
        <v>123</v>
      </c>
      <c r="BJ100" s="300" t="s">
        <v>123</v>
      </c>
      <c r="BK100" s="300" t="s">
        <v>123</v>
      </c>
      <c r="BL100" s="300" t="s">
        <v>123</v>
      </c>
      <c r="BM100" s="300" t="s">
        <v>123</v>
      </c>
      <c r="BN100" s="300" t="s">
        <v>123</v>
      </c>
      <c r="BO100" s="300" t="s">
        <v>123</v>
      </c>
      <c r="BP100" s="300" t="s">
        <v>123</v>
      </c>
      <c r="BQ100" s="300" t="s">
        <v>123</v>
      </c>
      <c r="BR100" s="300" t="s">
        <v>123</v>
      </c>
      <c r="BS100" s="300" t="s">
        <v>123</v>
      </c>
      <c r="BT100" s="300" t="s">
        <v>123</v>
      </c>
      <c r="BU100" s="300" t="s">
        <v>123</v>
      </c>
      <c r="BV100" s="300" t="s">
        <v>123</v>
      </c>
      <c r="BW100" s="300" t="s">
        <v>123</v>
      </c>
    </row>
    <row r="101" spans="1:75" s="42" customFormat="1" x14ac:dyDescent="0.2">
      <c r="A101" s="40"/>
      <c r="B101" s="48" t="s">
        <v>489</v>
      </c>
      <c r="C101" s="4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257">
        <v>2667</v>
      </c>
      <c r="AI101" s="257">
        <v>2625</v>
      </c>
      <c r="AJ101" s="257">
        <v>2843</v>
      </c>
      <c r="AK101" s="257">
        <v>3354</v>
      </c>
      <c r="AL101" s="257">
        <v>3580</v>
      </c>
      <c r="AM101" s="257">
        <v>3735</v>
      </c>
      <c r="AN101" s="257">
        <v>3745</v>
      </c>
      <c r="AO101" s="257">
        <v>3710</v>
      </c>
      <c r="AP101" s="257">
        <v>3720</v>
      </c>
      <c r="AQ101" s="257">
        <v>3665</v>
      </c>
      <c r="AR101" s="257">
        <v>3082</v>
      </c>
      <c r="AS101" s="257">
        <v>2938</v>
      </c>
      <c r="AT101" s="257">
        <v>2922</v>
      </c>
      <c r="AU101" s="257">
        <v>2967</v>
      </c>
      <c r="AV101" s="257">
        <v>3034</v>
      </c>
      <c r="AW101" s="257">
        <v>3053</v>
      </c>
      <c r="AX101" s="257">
        <v>3006</v>
      </c>
      <c r="AY101" s="257">
        <v>2939</v>
      </c>
      <c r="AZ101" s="257">
        <v>2868</v>
      </c>
      <c r="BA101" s="257">
        <v>2754</v>
      </c>
      <c r="BB101" s="257">
        <v>2628</v>
      </c>
      <c r="BC101" s="257">
        <v>2438</v>
      </c>
      <c r="BD101" s="257">
        <v>2230</v>
      </c>
      <c r="BE101" s="257">
        <v>2093</v>
      </c>
      <c r="BF101" s="257">
        <v>1993</v>
      </c>
      <c r="BG101" s="257">
        <v>1824</v>
      </c>
      <c r="BH101" s="257">
        <v>1808</v>
      </c>
      <c r="BI101" s="257">
        <v>1753</v>
      </c>
      <c r="BJ101" s="257">
        <v>1674</v>
      </c>
      <c r="BK101" s="257">
        <v>1581</v>
      </c>
      <c r="BL101" s="257">
        <v>1533</v>
      </c>
      <c r="BM101" s="257">
        <v>1512</v>
      </c>
      <c r="BN101" s="257">
        <v>1502</v>
      </c>
      <c r="BO101" s="257">
        <v>1464</v>
      </c>
      <c r="BP101" s="257">
        <v>1455</v>
      </c>
      <c r="BQ101" s="257">
        <v>1428</v>
      </c>
      <c r="BR101" s="257">
        <v>1389</v>
      </c>
      <c r="BS101" s="257">
        <v>1370</v>
      </c>
      <c r="BT101" s="257">
        <v>1359</v>
      </c>
      <c r="BU101" s="257">
        <v>1347</v>
      </c>
      <c r="BV101" s="257">
        <v>1340</v>
      </c>
      <c r="BW101" s="257">
        <v>1325</v>
      </c>
    </row>
    <row r="102" spans="1:75" s="42" customFormat="1" x14ac:dyDescent="0.2">
      <c r="A102" s="40"/>
      <c r="B102" s="48" t="s">
        <v>490</v>
      </c>
      <c r="C102" s="4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257" t="s">
        <v>123</v>
      </c>
      <c r="AI102" s="257" t="s">
        <v>123</v>
      </c>
      <c r="AJ102" s="257" t="s">
        <v>123</v>
      </c>
      <c r="AK102" s="257" t="s">
        <v>123</v>
      </c>
      <c r="AL102" s="257" t="s">
        <v>123</v>
      </c>
      <c r="AM102" s="257" t="s">
        <v>123</v>
      </c>
      <c r="AN102" s="257" t="s">
        <v>123</v>
      </c>
      <c r="AO102" s="257" t="s">
        <v>123</v>
      </c>
      <c r="AP102" s="257" t="s">
        <v>123</v>
      </c>
      <c r="AQ102" s="257" t="s">
        <v>123</v>
      </c>
      <c r="AR102" s="257" t="s">
        <v>123</v>
      </c>
      <c r="AS102" s="257" t="s">
        <v>123</v>
      </c>
      <c r="AT102" s="257" t="s">
        <v>123</v>
      </c>
      <c r="AU102" s="257" t="s">
        <v>123</v>
      </c>
      <c r="AV102" s="257">
        <v>354</v>
      </c>
      <c r="AW102" s="257">
        <v>449</v>
      </c>
      <c r="AX102" s="257">
        <v>546</v>
      </c>
      <c r="AY102" s="257">
        <v>649</v>
      </c>
      <c r="AZ102" s="257">
        <v>743</v>
      </c>
      <c r="BA102" s="257">
        <v>802</v>
      </c>
      <c r="BB102" s="257">
        <v>851</v>
      </c>
      <c r="BC102" s="257">
        <v>897</v>
      </c>
      <c r="BD102" s="257">
        <v>945</v>
      </c>
      <c r="BE102" s="257">
        <v>1026</v>
      </c>
      <c r="BF102" s="257">
        <v>1103</v>
      </c>
      <c r="BG102" s="257">
        <v>1266</v>
      </c>
      <c r="BH102" s="257">
        <v>1355</v>
      </c>
      <c r="BI102" s="257">
        <v>1416</v>
      </c>
      <c r="BJ102" s="257">
        <v>1480</v>
      </c>
      <c r="BK102" s="257">
        <v>1520</v>
      </c>
      <c r="BL102" s="257">
        <v>1583</v>
      </c>
      <c r="BM102" s="257">
        <v>1715</v>
      </c>
      <c r="BN102" s="257">
        <v>1804</v>
      </c>
      <c r="BO102" s="257">
        <v>1882</v>
      </c>
      <c r="BP102" s="257">
        <v>1939</v>
      </c>
      <c r="BQ102" s="257">
        <v>1933</v>
      </c>
      <c r="BR102" s="257">
        <v>1924</v>
      </c>
      <c r="BS102" s="257">
        <v>1922</v>
      </c>
      <c r="BT102" s="257">
        <v>1913</v>
      </c>
      <c r="BU102" s="257">
        <v>1903</v>
      </c>
      <c r="BV102" s="257">
        <v>1898</v>
      </c>
      <c r="BW102" s="257">
        <v>1883</v>
      </c>
    </row>
    <row r="103" spans="1:75" s="42" customFormat="1" x14ac:dyDescent="0.2">
      <c r="A103" s="40"/>
      <c r="B103" s="48" t="s">
        <v>491</v>
      </c>
      <c r="C103" s="40"/>
      <c r="D103" s="300"/>
      <c r="E103" s="300"/>
      <c r="F103" s="300"/>
      <c r="G103" s="300"/>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257" t="s">
        <v>123</v>
      </c>
      <c r="AI103" s="257" t="s">
        <v>123</v>
      </c>
      <c r="AJ103" s="257" t="s">
        <v>123</v>
      </c>
      <c r="AK103" s="257" t="s">
        <v>123</v>
      </c>
      <c r="AL103" s="257" t="s">
        <v>123</v>
      </c>
      <c r="AM103" s="257" t="s">
        <v>123</v>
      </c>
      <c r="AN103" s="257" t="s">
        <v>123</v>
      </c>
      <c r="AO103" s="257" t="s">
        <v>123</v>
      </c>
      <c r="AP103" s="257" t="s">
        <v>123</v>
      </c>
      <c r="AQ103" s="257" t="s">
        <v>123</v>
      </c>
      <c r="AR103" s="257" t="s">
        <v>123</v>
      </c>
      <c r="AS103" s="257" t="s">
        <v>123</v>
      </c>
      <c r="AT103" s="257" t="s">
        <v>123</v>
      </c>
      <c r="AU103" s="257" t="s">
        <v>123</v>
      </c>
      <c r="AV103" s="257">
        <v>992</v>
      </c>
      <c r="AW103" s="257">
        <v>1100</v>
      </c>
      <c r="AX103" s="257">
        <v>1140</v>
      </c>
      <c r="AY103" s="257">
        <v>1168</v>
      </c>
      <c r="AZ103" s="257">
        <v>1128</v>
      </c>
      <c r="BA103" s="257">
        <v>1032</v>
      </c>
      <c r="BB103" s="257">
        <v>945</v>
      </c>
      <c r="BC103" s="257">
        <v>852</v>
      </c>
      <c r="BD103" s="257">
        <v>771</v>
      </c>
      <c r="BE103" s="257">
        <v>727</v>
      </c>
      <c r="BF103" s="257">
        <v>711</v>
      </c>
      <c r="BG103" s="257">
        <v>722</v>
      </c>
      <c r="BH103" s="257">
        <v>777</v>
      </c>
      <c r="BI103" s="257">
        <v>817</v>
      </c>
      <c r="BJ103" s="257">
        <v>868</v>
      </c>
      <c r="BK103" s="257">
        <v>934</v>
      </c>
      <c r="BL103" s="257">
        <v>1049</v>
      </c>
      <c r="BM103" s="257">
        <v>1320</v>
      </c>
      <c r="BN103" s="257">
        <v>1492</v>
      </c>
      <c r="BO103" s="257">
        <v>1586</v>
      </c>
      <c r="BP103" s="257">
        <v>1659</v>
      </c>
      <c r="BQ103" s="257">
        <v>1665</v>
      </c>
      <c r="BR103" s="257">
        <v>1658</v>
      </c>
      <c r="BS103" s="257">
        <v>1681</v>
      </c>
      <c r="BT103" s="257">
        <v>1704</v>
      </c>
      <c r="BU103" s="257">
        <v>1732</v>
      </c>
      <c r="BV103" s="257">
        <v>1755</v>
      </c>
      <c r="BW103" s="257">
        <v>1756</v>
      </c>
    </row>
    <row r="104" spans="1:75" s="42" customFormat="1" x14ac:dyDescent="0.2">
      <c r="A104" s="40"/>
      <c r="B104" s="301" t="s">
        <v>492</v>
      </c>
      <c r="C104" s="4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257" t="s">
        <v>123</v>
      </c>
      <c r="AI104" s="257" t="s">
        <v>123</v>
      </c>
      <c r="AJ104" s="257" t="s">
        <v>123</v>
      </c>
      <c r="AK104" s="257" t="s">
        <v>123</v>
      </c>
      <c r="AL104" s="257" t="s">
        <v>123</v>
      </c>
      <c r="AM104" s="257" t="s">
        <v>123</v>
      </c>
      <c r="AN104" s="257" t="s">
        <v>123</v>
      </c>
      <c r="AO104" s="257" t="s">
        <v>123</v>
      </c>
      <c r="AP104" s="257" t="s">
        <v>123</v>
      </c>
      <c r="AQ104" s="257" t="s">
        <v>123</v>
      </c>
      <c r="AR104" s="257" t="s">
        <v>123</v>
      </c>
      <c r="AS104" s="257" t="s">
        <v>123</v>
      </c>
      <c r="AT104" s="257" t="s">
        <v>123</v>
      </c>
      <c r="AU104" s="257" t="s">
        <v>123</v>
      </c>
      <c r="AV104" s="257" t="s">
        <v>123</v>
      </c>
      <c r="AW104" s="257" t="s">
        <v>123</v>
      </c>
      <c r="AX104" s="257" t="s">
        <v>123</v>
      </c>
      <c r="AY104" s="257" t="s">
        <v>123</v>
      </c>
      <c r="AZ104" s="257" t="s">
        <v>123</v>
      </c>
      <c r="BA104" s="257" t="s">
        <v>123</v>
      </c>
      <c r="BB104" s="257" t="s">
        <v>123</v>
      </c>
      <c r="BC104" s="257" t="s">
        <v>123</v>
      </c>
      <c r="BD104" s="257" t="s">
        <v>123</v>
      </c>
      <c r="BE104" s="257" t="s">
        <v>123</v>
      </c>
      <c r="BF104" s="257" t="s">
        <v>123</v>
      </c>
      <c r="BG104" s="257" t="s">
        <v>123</v>
      </c>
      <c r="BH104" s="257" t="s">
        <v>123</v>
      </c>
      <c r="BI104" s="257" t="s">
        <v>123</v>
      </c>
      <c r="BJ104" s="257" t="s">
        <v>123</v>
      </c>
      <c r="BK104" s="257" t="s">
        <v>123</v>
      </c>
      <c r="BL104" s="257" t="s">
        <v>123</v>
      </c>
      <c r="BM104" s="257" t="s">
        <v>123</v>
      </c>
      <c r="BN104" s="257" t="s">
        <v>123</v>
      </c>
      <c r="BO104" s="257" t="s">
        <v>123</v>
      </c>
      <c r="BP104" s="257" t="s">
        <v>123</v>
      </c>
      <c r="BQ104" s="257" t="s">
        <v>123</v>
      </c>
      <c r="BR104" s="257" t="s">
        <v>123</v>
      </c>
      <c r="BS104" s="257" t="s">
        <v>123</v>
      </c>
      <c r="BT104" s="257" t="s">
        <v>123</v>
      </c>
      <c r="BU104" s="257" t="s">
        <v>123</v>
      </c>
      <c r="BV104" s="257" t="s">
        <v>123</v>
      </c>
      <c r="BW104" s="257" t="s">
        <v>123</v>
      </c>
    </row>
    <row r="105" spans="1:75" s="132" customFormat="1" ht="26.1" customHeight="1" x14ac:dyDescent="0.2">
      <c r="A105" s="40"/>
      <c r="B105" s="48" t="s">
        <v>493</v>
      </c>
      <c r="C105" s="134"/>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257"/>
      <c r="AI105" s="257"/>
      <c r="AJ105" s="257"/>
      <c r="AK105" s="257"/>
      <c r="AL105" s="257"/>
      <c r="AM105" s="257"/>
      <c r="AN105" s="257"/>
      <c r="AO105" s="257"/>
      <c r="AP105" s="257"/>
      <c r="AQ105" s="257"/>
      <c r="AR105" s="257"/>
      <c r="AS105" s="257"/>
      <c r="AT105" s="257"/>
      <c r="AU105" s="257"/>
      <c r="AV105" s="257">
        <f t="shared" ref="AV105:BU105" si="16">SUM(AV101:AV102)</f>
        <v>3388</v>
      </c>
      <c r="AW105" s="257">
        <f t="shared" si="16"/>
        <v>3502</v>
      </c>
      <c r="AX105" s="257">
        <f t="shared" si="16"/>
        <v>3552</v>
      </c>
      <c r="AY105" s="257">
        <f t="shared" si="16"/>
        <v>3588</v>
      </c>
      <c r="AZ105" s="257">
        <f t="shared" si="16"/>
        <v>3611</v>
      </c>
      <c r="BA105" s="257">
        <f t="shared" si="16"/>
        <v>3556</v>
      </c>
      <c r="BB105" s="257">
        <f t="shared" si="16"/>
        <v>3479</v>
      </c>
      <c r="BC105" s="257">
        <f t="shared" si="16"/>
        <v>3335</v>
      </c>
      <c r="BD105" s="257">
        <f t="shared" si="16"/>
        <v>3175</v>
      </c>
      <c r="BE105" s="257">
        <f t="shared" si="16"/>
        <v>3119</v>
      </c>
      <c r="BF105" s="257">
        <f t="shared" si="16"/>
        <v>3096</v>
      </c>
      <c r="BG105" s="257">
        <f t="shared" si="16"/>
        <v>3090</v>
      </c>
      <c r="BH105" s="257">
        <f t="shared" si="16"/>
        <v>3163</v>
      </c>
      <c r="BI105" s="257">
        <f t="shared" si="16"/>
        <v>3169</v>
      </c>
      <c r="BJ105" s="257">
        <f t="shared" si="16"/>
        <v>3154</v>
      </c>
      <c r="BK105" s="257">
        <f t="shared" si="16"/>
        <v>3101</v>
      </c>
      <c r="BL105" s="257">
        <f t="shared" si="16"/>
        <v>3116</v>
      </c>
      <c r="BM105" s="257">
        <f t="shared" si="16"/>
        <v>3227</v>
      </c>
      <c r="BN105" s="257">
        <f t="shared" si="16"/>
        <v>3306</v>
      </c>
      <c r="BO105" s="257">
        <f t="shared" si="16"/>
        <v>3346</v>
      </c>
      <c r="BP105" s="257">
        <f t="shared" si="16"/>
        <v>3394</v>
      </c>
      <c r="BQ105" s="257">
        <f t="shared" si="16"/>
        <v>3361</v>
      </c>
      <c r="BR105" s="257">
        <f t="shared" si="16"/>
        <v>3313</v>
      </c>
      <c r="BS105" s="257">
        <f t="shared" si="16"/>
        <v>3292</v>
      </c>
      <c r="BT105" s="257">
        <f t="shared" si="16"/>
        <v>3272</v>
      </c>
      <c r="BU105" s="257">
        <f t="shared" si="16"/>
        <v>3250</v>
      </c>
      <c r="BV105" s="257">
        <f>SUM(BV101:BV102)</f>
        <v>3238</v>
      </c>
      <c r="BW105" s="257">
        <f>SUM(BW101:BW102)</f>
        <v>3208</v>
      </c>
    </row>
    <row r="106" spans="1:75" s="132" customFormat="1" x14ac:dyDescent="0.2">
      <c r="A106" s="40"/>
      <c r="B106" s="48" t="s">
        <v>494</v>
      </c>
      <c r="C106" s="134"/>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257">
        <f t="shared" ref="AH106:AU106" si="17">AH132</f>
        <v>741</v>
      </c>
      <c r="AI106" s="257">
        <f t="shared" si="17"/>
        <v>689</v>
      </c>
      <c r="AJ106" s="257">
        <f t="shared" si="17"/>
        <v>713</v>
      </c>
      <c r="AK106" s="257">
        <f t="shared" si="17"/>
        <v>797</v>
      </c>
      <c r="AL106" s="257">
        <f t="shared" si="17"/>
        <v>851</v>
      </c>
      <c r="AM106" s="257">
        <f t="shared" si="17"/>
        <v>1015</v>
      </c>
      <c r="AN106" s="257">
        <f t="shared" si="17"/>
        <v>1080</v>
      </c>
      <c r="AO106" s="257">
        <f t="shared" si="17"/>
        <v>1150</v>
      </c>
      <c r="AP106" s="257">
        <f t="shared" si="17"/>
        <v>1180</v>
      </c>
      <c r="AQ106" s="257">
        <f t="shared" si="17"/>
        <v>1195</v>
      </c>
      <c r="AR106" s="257">
        <f t="shared" si="17"/>
        <v>914</v>
      </c>
      <c r="AS106" s="257">
        <f t="shared" si="17"/>
        <v>948</v>
      </c>
      <c r="AT106" s="257">
        <f t="shared" si="17"/>
        <v>1028</v>
      </c>
      <c r="AU106" s="257">
        <f t="shared" si="17"/>
        <v>1153</v>
      </c>
      <c r="AV106" s="257">
        <f t="shared" ref="AV106:BU106" si="18">SUM(AV102:AV103)</f>
        <v>1346</v>
      </c>
      <c r="AW106" s="257">
        <f t="shared" si="18"/>
        <v>1549</v>
      </c>
      <c r="AX106" s="257">
        <f t="shared" si="18"/>
        <v>1686</v>
      </c>
      <c r="AY106" s="257">
        <f t="shared" si="18"/>
        <v>1817</v>
      </c>
      <c r="AZ106" s="257">
        <f t="shared" si="18"/>
        <v>1871</v>
      </c>
      <c r="BA106" s="257">
        <f t="shared" si="18"/>
        <v>1834</v>
      </c>
      <c r="BB106" s="257">
        <f t="shared" si="18"/>
        <v>1796</v>
      </c>
      <c r="BC106" s="257">
        <f t="shared" si="18"/>
        <v>1749</v>
      </c>
      <c r="BD106" s="257">
        <f t="shared" si="18"/>
        <v>1716</v>
      </c>
      <c r="BE106" s="257">
        <f t="shared" si="18"/>
        <v>1753</v>
      </c>
      <c r="BF106" s="257">
        <f t="shared" si="18"/>
        <v>1814</v>
      </c>
      <c r="BG106" s="257">
        <f t="shared" si="18"/>
        <v>1988</v>
      </c>
      <c r="BH106" s="257">
        <f t="shared" si="18"/>
        <v>2132</v>
      </c>
      <c r="BI106" s="257">
        <f t="shared" si="18"/>
        <v>2233</v>
      </c>
      <c r="BJ106" s="257">
        <f t="shared" si="18"/>
        <v>2348</v>
      </c>
      <c r="BK106" s="257">
        <f t="shared" si="18"/>
        <v>2454</v>
      </c>
      <c r="BL106" s="257">
        <f t="shared" si="18"/>
        <v>2632</v>
      </c>
      <c r="BM106" s="257">
        <f t="shared" si="18"/>
        <v>3035</v>
      </c>
      <c r="BN106" s="257">
        <f t="shared" si="18"/>
        <v>3296</v>
      </c>
      <c r="BO106" s="257">
        <f t="shared" si="18"/>
        <v>3468</v>
      </c>
      <c r="BP106" s="257">
        <f t="shared" si="18"/>
        <v>3598</v>
      </c>
      <c r="BQ106" s="257">
        <f t="shared" si="18"/>
        <v>3598</v>
      </c>
      <c r="BR106" s="257">
        <f t="shared" si="18"/>
        <v>3582</v>
      </c>
      <c r="BS106" s="257">
        <f t="shared" si="18"/>
        <v>3603</v>
      </c>
      <c r="BT106" s="257">
        <f t="shared" si="18"/>
        <v>3617</v>
      </c>
      <c r="BU106" s="257">
        <f t="shared" si="18"/>
        <v>3635</v>
      </c>
      <c r="BV106" s="257">
        <f>SUM(BV102:BV103)</f>
        <v>3653</v>
      </c>
      <c r="BW106" s="257">
        <f>SUM(BW102:BW103)</f>
        <v>3639</v>
      </c>
    </row>
    <row r="107" spans="1:75" s="132" customFormat="1" ht="26.1" customHeight="1" x14ac:dyDescent="0.2">
      <c r="A107" s="263"/>
      <c r="B107" s="267" t="s">
        <v>416</v>
      </c>
      <c r="C107" s="134"/>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t="s">
        <v>123</v>
      </c>
      <c r="AI107" s="300" t="s">
        <v>123</v>
      </c>
      <c r="AJ107" s="300" t="s">
        <v>123</v>
      </c>
      <c r="AK107" s="300" t="s">
        <v>123</v>
      </c>
      <c r="AL107" s="300" t="s">
        <v>123</v>
      </c>
      <c r="AM107" s="300" t="s">
        <v>123</v>
      </c>
      <c r="AN107" s="300" t="s">
        <v>123</v>
      </c>
      <c r="AO107" s="300" t="s">
        <v>123</v>
      </c>
      <c r="AP107" s="300" t="s">
        <v>123</v>
      </c>
      <c r="AQ107" s="300" t="s">
        <v>123</v>
      </c>
      <c r="AR107" s="257" t="s">
        <v>123</v>
      </c>
      <c r="AS107" s="257" t="s">
        <v>123</v>
      </c>
      <c r="AT107" s="257" t="s">
        <v>123</v>
      </c>
      <c r="AU107" s="257" t="s">
        <v>123</v>
      </c>
      <c r="AV107" s="257" t="s">
        <v>123</v>
      </c>
      <c r="AW107" s="257" t="s">
        <v>123</v>
      </c>
      <c r="AX107" s="257" t="s">
        <v>123</v>
      </c>
      <c r="AY107" s="257" t="s">
        <v>123</v>
      </c>
      <c r="AZ107" s="257" t="s">
        <v>123</v>
      </c>
      <c r="BA107" s="257" t="s">
        <v>123</v>
      </c>
      <c r="BB107" s="257" t="s">
        <v>123</v>
      </c>
      <c r="BC107" s="257" t="s">
        <v>123</v>
      </c>
      <c r="BD107" s="257" t="s">
        <v>123</v>
      </c>
      <c r="BE107" s="257" t="s">
        <v>123</v>
      </c>
      <c r="BF107" s="257" t="s">
        <v>123</v>
      </c>
      <c r="BG107" s="257" t="s">
        <v>123</v>
      </c>
      <c r="BH107" s="257" t="s">
        <v>123</v>
      </c>
      <c r="BI107" s="257" t="s">
        <v>123</v>
      </c>
      <c r="BJ107" s="257" t="s">
        <v>123</v>
      </c>
      <c r="BK107" s="257" t="s">
        <v>123</v>
      </c>
      <c r="BL107" s="257" t="s">
        <v>123</v>
      </c>
      <c r="BM107" s="257" t="s">
        <v>123</v>
      </c>
      <c r="BN107" s="257" t="s">
        <v>123</v>
      </c>
      <c r="BO107" s="257" t="s">
        <v>123</v>
      </c>
      <c r="BP107" s="257" t="s">
        <v>123</v>
      </c>
      <c r="BQ107" s="257" t="s">
        <v>123</v>
      </c>
      <c r="BR107" s="257" t="s">
        <v>123</v>
      </c>
      <c r="BS107" s="257" t="s">
        <v>123</v>
      </c>
      <c r="BT107" s="257" t="s">
        <v>123</v>
      </c>
      <c r="BU107" s="257" t="s">
        <v>123</v>
      </c>
      <c r="BV107" s="257" t="s">
        <v>123</v>
      </c>
      <c r="BW107" s="257" t="s">
        <v>123</v>
      </c>
    </row>
    <row r="108" spans="1:75" s="132" customFormat="1" x14ac:dyDescent="0.2">
      <c r="A108" s="266"/>
      <c r="B108" s="105" t="s">
        <v>417</v>
      </c>
      <c r="C108" s="134"/>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t="s">
        <v>123</v>
      </c>
      <c r="AI108" s="300" t="s">
        <v>123</v>
      </c>
      <c r="AJ108" s="300" t="s">
        <v>123</v>
      </c>
      <c r="AK108" s="300" t="s">
        <v>123</v>
      </c>
      <c r="AL108" s="300" t="s">
        <v>123</v>
      </c>
      <c r="AM108" s="300" t="s">
        <v>123</v>
      </c>
      <c r="AN108" s="300" t="s">
        <v>123</v>
      </c>
      <c r="AO108" s="300" t="s">
        <v>123</v>
      </c>
      <c r="AP108" s="300" t="s">
        <v>123</v>
      </c>
      <c r="AQ108" s="300" t="s">
        <v>123</v>
      </c>
      <c r="AR108" s="257" t="s">
        <v>123</v>
      </c>
      <c r="AS108" s="257" t="s">
        <v>123</v>
      </c>
      <c r="AT108" s="257" t="s">
        <v>123</v>
      </c>
      <c r="AU108" s="257" t="s">
        <v>123</v>
      </c>
      <c r="AV108" s="257" t="s">
        <v>123</v>
      </c>
      <c r="AW108" s="257" t="s">
        <v>123</v>
      </c>
      <c r="AX108" s="257" t="s">
        <v>123</v>
      </c>
      <c r="AY108" s="257" t="s">
        <v>123</v>
      </c>
      <c r="AZ108" s="257" t="s">
        <v>123</v>
      </c>
      <c r="BA108" s="257" t="s">
        <v>123</v>
      </c>
      <c r="BB108" s="257" t="s">
        <v>123</v>
      </c>
      <c r="BC108" s="257" t="s">
        <v>123</v>
      </c>
      <c r="BD108" s="257" t="s">
        <v>123</v>
      </c>
      <c r="BE108" s="257" t="s">
        <v>123</v>
      </c>
      <c r="BF108" s="257" t="s">
        <v>123</v>
      </c>
      <c r="BG108" s="257" t="s">
        <v>123</v>
      </c>
      <c r="BH108" s="257" t="s">
        <v>123</v>
      </c>
      <c r="BI108" s="257" t="s">
        <v>123</v>
      </c>
      <c r="BJ108" s="257" t="s">
        <v>123</v>
      </c>
      <c r="BK108" s="257" t="s">
        <v>123</v>
      </c>
      <c r="BL108" s="257">
        <v>370</v>
      </c>
      <c r="BM108" s="257">
        <v>580</v>
      </c>
      <c r="BN108" s="257">
        <v>643</v>
      </c>
      <c r="BO108" s="257">
        <v>696</v>
      </c>
      <c r="BP108" s="257">
        <v>744</v>
      </c>
      <c r="BQ108" s="257">
        <v>661</v>
      </c>
      <c r="BR108" s="257">
        <v>515</v>
      </c>
      <c r="BS108" s="257">
        <v>439</v>
      </c>
      <c r="BT108" s="257">
        <v>400</v>
      </c>
      <c r="BU108" s="257">
        <v>398</v>
      </c>
      <c r="BV108" s="257">
        <v>404</v>
      </c>
      <c r="BW108" s="257">
        <v>404</v>
      </c>
    </row>
    <row r="109" spans="1:75" s="132" customFormat="1" x14ac:dyDescent="0.2">
      <c r="A109" s="266"/>
      <c r="B109" s="105" t="s">
        <v>13</v>
      </c>
      <c r="C109" s="134"/>
      <c r="D109" s="300"/>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t="s">
        <v>123</v>
      </c>
      <c r="AI109" s="300" t="s">
        <v>123</v>
      </c>
      <c r="AJ109" s="300" t="s">
        <v>123</v>
      </c>
      <c r="AK109" s="300" t="s">
        <v>123</v>
      </c>
      <c r="AL109" s="300" t="s">
        <v>123</v>
      </c>
      <c r="AM109" s="300" t="s">
        <v>123</v>
      </c>
      <c r="AN109" s="300" t="s">
        <v>123</v>
      </c>
      <c r="AO109" s="300" t="s">
        <v>123</v>
      </c>
      <c r="AP109" s="300" t="s">
        <v>123</v>
      </c>
      <c r="AQ109" s="300" t="s">
        <v>123</v>
      </c>
      <c r="AR109" s="257" t="s">
        <v>123</v>
      </c>
      <c r="AS109" s="257" t="s">
        <v>123</v>
      </c>
      <c r="AT109" s="257" t="s">
        <v>123</v>
      </c>
      <c r="AU109" s="257" t="s">
        <v>123</v>
      </c>
      <c r="AV109" s="257" t="s">
        <v>123</v>
      </c>
      <c r="AW109" s="257" t="s">
        <v>123</v>
      </c>
      <c r="AX109" s="257" t="s">
        <v>123</v>
      </c>
      <c r="AY109" s="257" t="s">
        <v>123</v>
      </c>
      <c r="AZ109" s="257" t="s">
        <v>123</v>
      </c>
      <c r="BA109" s="257" t="s">
        <v>123</v>
      </c>
      <c r="BB109" s="257" t="s">
        <v>123</v>
      </c>
      <c r="BC109" s="257" t="s">
        <v>123</v>
      </c>
      <c r="BD109" s="257" t="s">
        <v>123</v>
      </c>
      <c r="BE109" s="257" t="s">
        <v>123</v>
      </c>
      <c r="BF109" s="257" t="s">
        <v>123</v>
      </c>
      <c r="BG109" s="257" t="s">
        <v>123</v>
      </c>
      <c r="BH109" s="257" t="s">
        <v>123</v>
      </c>
      <c r="BI109" s="257" t="s">
        <v>123</v>
      </c>
      <c r="BJ109" s="257" t="s">
        <v>123</v>
      </c>
      <c r="BK109" s="257" t="s">
        <v>123</v>
      </c>
      <c r="BL109" s="257">
        <v>1095</v>
      </c>
      <c r="BM109" s="257">
        <v>1161</v>
      </c>
      <c r="BN109" s="257">
        <v>1211</v>
      </c>
      <c r="BO109" s="257">
        <v>1240</v>
      </c>
      <c r="BP109" s="257">
        <v>1257</v>
      </c>
      <c r="BQ109" s="257">
        <v>1274</v>
      </c>
      <c r="BR109" s="257">
        <v>1336</v>
      </c>
      <c r="BS109" s="257">
        <v>1381</v>
      </c>
      <c r="BT109" s="257">
        <v>1398</v>
      </c>
      <c r="BU109" s="257">
        <v>1406</v>
      </c>
      <c r="BV109" s="257">
        <v>1418</v>
      </c>
      <c r="BW109" s="257">
        <v>1429</v>
      </c>
    </row>
    <row r="110" spans="1:75" s="132" customFormat="1" x14ac:dyDescent="0.2">
      <c r="A110" s="266"/>
      <c r="B110" s="105" t="s">
        <v>418</v>
      </c>
      <c r="C110" s="134"/>
      <c r="D110" s="300"/>
      <c r="E110" s="300"/>
      <c r="F110" s="300"/>
      <c r="G110" s="300"/>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t="s">
        <v>123</v>
      </c>
      <c r="AI110" s="300" t="s">
        <v>123</v>
      </c>
      <c r="AJ110" s="300" t="s">
        <v>123</v>
      </c>
      <c r="AK110" s="300" t="s">
        <v>123</v>
      </c>
      <c r="AL110" s="300" t="s">
        <v>123</v>
      </c>
      <c r="AM110" s="300" t="s">
        <v>123</v>
      </c>
      <c r="AN110" s="300" t="s">
        <v>123</v>
      </c>
      <c r="AO110" s="300" t="s">
        <v>123</v>
      </c>
      <c r="AP110" s="300" t="s">
        <v>123</v>
      </c>
      <c r="AQ110" s="300" t="s">
        <v>123</v>
      </c>
      <c r="AR110" s="257" t="s">
        <v>123</v>
      </c>
      <c r="AS110" s="257" t="s">
        <v>123</v>
      </c>
      <c r="AT110" s="257" t="s">
        <v>123</v>
      </c>
      <c r="AU110" s="257" t="s">
        <v>123</v>
      </c>
      <c r="AV110" s="257" t="s">
        <v>123</v>
      </c>
      <c r="AW110" s="257" t="s">
        <v>123</v>
      </c>
      <c r="AX110" s="257" t="s">
        <v>123</v>
      </c>
      <c r="AY110" s="257" t="s">
        <v>123</v>
      </c>
      <c r="AZ110" s="257" t="s">
        <v>123</v>
      </c>
      <c r="BA110" s="257" t="s">
        <v>123</v>
      </c>
      <c r="BB110" s="257" t="s">
        <v>123</v>
      </c>
      <c r="BC110" s="257" t="s">
        <v>123</v>
      </c>
      <c r="BD110" s="257" t="s">
        <v>123</v>
      </c>
      <c r="BE110" s="257" t="s">
        <v>123</v>
      </c>
      <c r="BF110" s="257" t="s">
        <v>123</v>
      </c>
      <c r="BG110" s="257" t="s">
        <v>123</v>
      </c>
      <c r="BH110" s="257" t="s">
        <v>123</v>
      </c>
      <c r="BI110" s="257" t="s">
        <v>123</v>
      </c>
      <c r="BJ110" s="257" t="s">
        <v>123</v>
      </c>
      <c r="BK110" s="257" t="s">
        <v>123</v>
      </c>
      <c r="BL110" s="257">
        <v>628</v>
      </c>
      <c r="BM110" s="257">
        <v>606</v>
      </c>
      <c r="BN110" s="257">
        <v>566</v>
      </c>
      <c r="BO110" s="257">
        <v>506</v>
      </c>
      <c r="BP110" s="257">
        <v>461</v>
      </c>
      <c r="BQ110" s="257">
        <v>422</v>
      </c>
      <c r="BR110" s="257">
        <v>405</v>
      </c>
      <c r="BS110" s="257">
        <v>400</v>
      </c>
      <c r="BT110" s="257">
        <v>397</v>
      </c>
      <c r="BU110" s="257">
        <v>395</v>
      </c>
      <c r="BV110" s="257">
        <v>395</v>
      </c>
      <c r="BW110" s="257">
        <v>391</v>
      </c>
    </row>
    <row r="111" spans="1:75" s="132" customFormat="1" x14ac:dyDescent="0.2">
      <c r="A111" s="266"/>
      <c r="B111" s="105" t="s">
        <v>419</v>
      </c>
      <c r="C111" s="134"/>
      <c r="D111" s="300"/>
      <c r="E111" s="300"/>
      <c r="F111" s="300"/>
      <c r="G111" s="300"/>
      <c r="H111" s="300"/>
      <c r="I111" s="300"/>
      <c r="J111" s="300"/>
      <c r="K111" s="300"/>
      <c r="L111" s="300"/>
      <c r="M111" s="300"/>
      <c r="N111" s="300"/>
      <c r="O111" s="300"/>
      <c r="P111" s="300"/>
      <c r="Q111" s="300"/>
      <c r="R111" s="300"/>
      <c r="S111" s="300"/>
      <c r="T111" s="300"/>
      <c r="U111" s="300"/>
      <c r="V111" s="300"/>
      <c r="W111" s="300"/>
      <c r="X111" s="300"/>
      <c r="Y111" s="300"/>
      <c r="Z111" s="300"/>
      <c r="AA111" s="300"/>
      <c r="AB111" s="300"/>
      <c r="AC111" s="300"/>
      <c r="AD111" s="300"/>
      <c r="AE111" s="300"/>
      <c r="AF111" s="300"/>
      <c r="AG111" s="300"/>
      <c r="AH111" s="300" t="s">
        <v>123</v>
      </c>
      <c r="AI111" s="300" t="s">
        <v>123</v>
      </c>
      <c r="AJ111" s="300" t="s">
        <v>123</v>
      </c>
      <c r="AK111" s="300" t="s">
        <v>123</v>
      </c>
      <c r="AL111" s="300" t="s">
        <v>123</v>
      </c>
      <c r="AM111" s="300" t="s">
        <v>123</v>
      </c>
      <c r="AN111" s="300" t="s">
        <v>123</v>
      </c>
      <c r="AO111" s="300" t="s">
        <v>123</v>
      </c>
      <c r="AP111" s="300" t="s">
        <v>123</v>
      </c>
      <c r="AQ111" s="300" t="s">
        <v>123</v>
      </c>
      <c r="AR111" s="257" t="s">
        <v>123</v>
      </c>
      <c r="AS111" s="257" t="s">
        <v>123</v>
      </c>
      <c r="AT111" s="257" t="s">
        <v>123</v>
      </c>
      <c r="AU111" s="257" t="s">
        <v>123</v>
      </c>
      <c r="AV111" s="257" t="s">
        <v>123</v>
      </c>
      <c r="AW111" s="257" t="s">
        <v>123</v>
      </c>
      <c r="AX111" s="257" t="s">
        <v>123</v>
      </c>
      <c r="AY111" s="257" t="s">
        <v>123</v>
      </c>
      <c r="AZ111" s="257" t="s">
        <v>123</v>
      </c>
      <c r="BA111" s="257" t="s">
        <v>123</v>
      </c>
      <c r="BB111" s="257" t="s">
        <v>123</v>
      </c>
      <c r="BC111" s="257" t="s">
        <v>123</v>
      </c>
      <c r="BD111" s="257" t="s">
        <v>123</v>
      </c>
      <c r="BE111" s="257" t="s">
        <v>123</v>
      </c>
      <c r="BF111" s="257" t="s">
        <v>123</v>
      </c>
      <c r="BG111" s="257" t="s">
        <v>123</v>
      </c>
      <c r="BH111" s="257" t="s">
        <v>123</v>
      </c>
      <c r="BI111" s="257" t="s">
        <v>123</v>
      </c>
      <c r="BJ111" s="257" t="s">
        <v>123</v>
      </c>
      <c r="BK111" s="257" t="s">
        <v>123</v>
      </c>
      <c r="BL111" s="257">
        <v>77</v>
      </c>
      <c r="BM111" s="257">
        <v>88</v>
      </c>
      <c r="BN111" s="257">
        <v>103</v>
      </c>
      <c r="BO111" s="257">
        <v>115</v>
      </c>
      <c r="BP111" s="257">
        <v>130</v>
      </c>
      <c r="BQ111" s="257">
        <v>144</v>
      </c>
      <c r="BR111" s="257">
        <v>156</v>
      </c>
      <c r="BS111" s="257">
        <v>164</v>
      </c>
      <c r="BT111" s="257">
        <v>171</v>
      </c>
      <c r="BU111" s="257">
        <v>178</v>
      </c>
      <c r="BV111" s="257">
        <v>186</v>
      </c>
      <c r="BW111" s="257">
        <v>193</v>
      </c>
    </row>
    <row r="112" spans="1:75" s="132" customFormat="1" x14ac:dyDescent="0.2">
      <c r="A112" s="266"/>
      <c r="B112" s="105" t="s">
        <v>420</v>
      </c>
      <c r="C112" s="134"/>
      <c r="D112" s="300"/>
      <c r="E112" s="300"/>
      <c r="F112" s="300"/>
      <c r="G112" s="300"/>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t="s">
        <v>123</v>
      </c>
      <c r="AI112" s="300" t="s">
        <v>123</v>
      </c>
      <c r="AJ112" s="300" t="s">
        <v>123</v>
      </c>
      <c r="AK112" s="300" t="s">
        <v>123</v>
      </c>
      <c r="AL112" s="300" t="s">
        <v>123</v>
      </c>
      <c r="AM112" s="300" t="s">
        <v>123</v>
      </c>
      <c r="AN112" s="300" t="s">
        <v>123</v>
      </c>
      <c r="AO112" s="300" t="s">
        <v>123</v>
      </c>
      <c r="AP112" s="300" t="s">
        <v>123</v>
      </c>
      <c r="AQ112" s="300" t="s">
        <v>123</v>
      </c>
      <c r="AR112" s="257" t="s">
        <v>123</v>
      </c>
      <c r="AS112" s="257" t="s">
        <v>123</v>
      </c>
      <c r="AT112" s="257" t="s">
        <v>123</v>
      </c>
      <c r="AU112" s="257" t="s">
        <v>123</v>
      </c>
      <c r="AV112" s="257" t="s">
        <v>123</v>
      </c>
      <c r="AW112" s="257" t="s">
        <v>123</v>
      </c>
      <c r="AX112" s="257" t="s">
        <v>123</v>
      </c>
      <c r="AY112" s="257" t="s">
        <v>123</v>
      </c>
      <c r="AZ112" s="257" t="s">
        <v>123</v>
      </c>
      <c r="BA112" s="257" t="s">
        <v>123</v>
      </c>
      <c r="BB112" s="257" t="s">
        <v>123</v>
      </c>
      <c r="BC112" s="257" t="s">
        <v>123</v>
      </c>
      <c r="BD112" s="257" t="s">
        <v>123</v>
      </c>
      <c r="BE112" s="257" t="s">
        <v>123</v>
      </c>
      <c r="BF112" s="257" t="s">
        <v>123</v>
      </c>
      <c r="BG112" s="257" t="s">
        <v>123</v>
      </c>
      <c r="BH112" s="257" t="s">
        <v>123</v>
      </c>
      <c r="BI112" s="257" t="s">
        <v>123</v>
      </c>
      <c r="BJ112" s="257" t="s">
        <v>123</v>
      </c>
      <c r="BK112" s="257" t="s">
        <v>123</v>
      </c>
      <c r="BL112" s="257">
        <v>146</v>
      </c>
      <c r="BM112" s="257">
        <v>147</v>
      </c>
      <c r="BN112" s="257">
        <v>143</v>
      </c>
      <c r="BO112" s="257">
        <v>131</v>
      </c>
      <c r="BP112" s="257">
        <v>112</v>
      </c>
      <c r="BQ112" s="257">
        <v>98</v>
      </c>
      <c r="BR112" s="257">
        <v>81</v>
      </c>
      <c r="BS112" s="257">
        <v>70</v>
      </c>
      <c r="BT112" s="257">
        <v>59</v>
      </c>
      <c r="BU112" s="257">
        <v>48</v>
      </c>
      <c r="BV112" s="257">
        <v>38</v>
      </c>
      <c r="BW112" s="257">
        <v>36</v>
      </c>
    </row>
    <row r="113" spans="1:75" s="132" customFormat="1" ht="26.1" customHeight="1" x14ac:dyDescent="0.2">
      <c r="A113" s="266"/>
      <c r="B113" s="267" t="s">
        <v>421</v>
      </c>
      <c r="C113" s="134"/>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t="s">
        <v>123</v>
      </c>
      <c r="AI113" s="300" t="s">
        <v>123</v>
      </c>
      <c r="AJ113" s="300" t="s">
        <v>123</v>
      </c>
      <c r="AK113" s="300" t="s">
        <v>123</v>
      </c>
      <c r="AL113" s="300" t="s">
        <v>123</v>
      </c>
      <c r="AM113" s="300" t="s">
        <v>123</v>
      </c>
      <c r="AN113" s="300" t="s">
        <v>123</v>
      </c>
      <c r="AO113" s="300" t="s">
        <v>123</v>
      </c>
      <c r="AP113" s="300" t="s">
        <v>123</v>
      </c>
      <c r="AQ113" s="300" t="s">
        <v>123</v>
      </c>
      <c r="AR113" s="257" t="s">
        <v>123</v>
      </c>
      <c r="AS113" s="257" t="s">
        <v>123</v>
      </c>
      <c r="AT113" s="257" t="s">
        <v>123</v>
      </c>
      <c r="AU113" s="257" t="s">
        <v>123</v>
      </c>
      <c r="AV113" s="257" t="s">
        <v>123</v>
      </c>
      <c r="AW113" s="257" t="s">
        <v>123</v>
      </c>
      <c r="AX113" s="257" t="s">
        <v>123</v>
      </c>
      <c r="AY113" s="257" t="s">
        <v>123</v>
      </c>
      <c r="AZ113" s="257" t="s">
        <v>123</v>
      </c>
      <c r="BA113" s="257" t="s">
        <v>123</v>
      </c>
      <c r="BB113" s="257" t="s">
        <v>123</v>
      </c>
      <c r="BC113" s="257" t="s">
        <v>123</v>
      </c>
      <c r="BD113" s="257" t="s">
        <v>123</v>
      </c>
      <c r="BE113" s="257" t="s">
        <v>123</v>
      </c>
      <c r="BF113" s="257" t="s">
        <v>123</v>
      </c>
      <c r="BG113" s="257" t="s">
        <v>123</v>
      </c>
      <c r="BH113" s="257" t="s">
        <v>123</v>
      </c>
      <c r="BI113" s="257" t="s">
        <v>123</v>
      </c>
      <c r="BJ113" s="257" t="s">
        <v>123</v>
      </c>
      <c r="BK113" s="257" t="s">
        <v>123</v>
      </c>
      <c r="BL113" s="257">
        <v>1150</v>
      </c>
      <c r="BM113" s="257">
        <v>1152</v>
      </c>
      <c r="BN113" s="257">
        <v>1150</v>
      </c>
      <c r="BO113" s="257">
        <v>1135</v>
      </c>
      <c r="BP113" s="257">
        <v>1101</v>
      </c>
      <c r="BQ113" s="257">
        <v>1066</v>
      </c>
      <c r="BR113" s="257">
        <v>1022</v>
      </c>
      <c r="BS113" s="257">
        <v>977</v>
      </c>
      <c r="BT113" s="257">
        <v>946</v>
      </c>
      <c r="BU113" s="257">
        <v>900</v>
      </c>
      <c r="BV113" s="257">
        <v>866</v>
      </c>
      <c r="BW113" s="257">
        <v>828</v>
      </c>
    </row>
    <row r="114" spans="1:75" s="132" customFormat="1" x14ac:dyDescent="0.2">
      <c r="A114" s="266"/>
      <c r="B114" s="105" t="s">
        <v>422</v>
      </c>
      <c r="C114" s="134"/>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t="s">
        <v>123</v>
      </c>
      <c r="AI114" s="300" t="s">
        <v>123</v>
      </c>
      <c r="AJ114" s="300" t="s">
        <v>123</v>
      </c>
      <c r="AK114" s="300" t="s">
        <v>123</v>
      </c>
      <c r="AL114" s="300" t="s">
        <v>123</v>
      </c>
      <c r="AM114" s="300" t="s">
        <v>123</v>
      </c>
      <c r="AN114" s="300" t="s">
        <v>123</v>
      </c>
      <c r="AO114" s="300" t="s">
        <v>123</v>
      </c>
      <c r="AP114" s="300" t="s">
        <v>123</v>
      </c>
      <c r="AQ114" s="300" t="s">
        <v>123</v>
      </c>
      <c r="AR114" s="257" t="s">
        <v>123</v>
      </c>
      <c r="AS114" s="257" t="s">
        <v>123</v>
      </c>
      <c r="AT114" s="257" t="s">
        <v>123</v>
      </c>
      <c r="AU114" s="257" t="s">
        <v>123</v>
      </c>
      <c r="AV114" s="257" t="s">
        <v>123</v>
      </c>
      <c r="AW114" s="257" t="s">
        <v>123</v>
      </c>
      <c r="AX114" s="257" t="s">
        <v>123</v>
      </c>
      <c r="AY114" s="257" t="s">
        <v>123</v>
      </c>
      <c r="AZ114" s="257" t="s">
        <v>123</v>
      </c>
      <c r="BA114" s="257" t="s">
        <v>123</v>
      </c>
      <c r="BB114" s="257" t="s">
        <v>123</v>
      </c>
      <c r="BC114" s="257" t="s">
        <v>123</v>
      </c>
      <c r="BD114" s="257" t="s">
        <v>123</v>
      </c>
      <c r="BE114" s="257" t="s">
        <v>123</v>
      </c>
      <c r="BF114" s="257" t="s">
        <v>123</v>
      </c>
      <c r="BG114" s="257" t="s">
        <v>123</v>
      </c>
      <c r="BH114" s="257" t="s">
        <v>123</v>
      </c>
      <c r="BI114" s="257" t="s">
        <v>123</v>
      </c>
      <c r="BJ114" s="257" t="s">
        <v>123</v>
      </c>
      <c r="BK114" s="257" t="s">
        <v>123</v>
      </c>
      <c r="BL114" s="257">
        <v>26</v>
      </c>
      <c r="BM114" s="257">
        <v>30</v>
      </c>
      <c r="BN114" s="257">
        <v>37</v>
      </c>
      <c r="BO114" s="257">
        <v>42</v>
      </c>
      <c r="BP114" s="257">
        <v>49</v>
      </c>
      <c r="BQ114" s="257">
        <v>56</v>
      </c>
      <c r="BR114" s="257">
        <v>61</v>
      </c>
      <c r="BS114" s="257">
        <v>68</v>
      </c>
      <c r="BT114" s="257">
        <v>75</v>
      </c>
      <c r="BU114" s="257">
        <v>81</v>
      </c>
      <c r="BV114" s="257">
        <v>85</v>
      </c>
      <c r="BW114" s="257">
        <v>90</v>
      </c>
    </row>
    <row r="115" spans="1:75" s="132" customFormat="1" x14ac:dyDescent="0.2">
      <c r="A115" s="266"/>
      <c r="B115" s="105" t="s">
        <v>423</v>
      </c>
      <c r="C115" s="134"/>
      <c r="D115" s="300"/>
      <c r="E115" s="300"/>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t="s">
        <v>123</v>
      </c>
      <c r="AI115" s="300" t="s">
        <v>123</v>
      </c>
      <c r="AJ115" s="300" t="s">
        <v>123</v>
      </c>
      <c r="AK115" s="300" t="s">
        <v>123</v>
      </c>
      <c r="AL115" s="300" t="s">
        <v>123</v>
      </c>
      <c r="AM115" s="300" t="s">
        <v>123</v>
      </c>
      <c r="AN115" s="300" t="s">
        <v>123</v>
      </c>
      <c r="AO115" s="300" t="s">
        <v>123</v>
      </c>
      <c r="AP115" s="300" t="s">
        <v>123</v>
      </c>
      <c r="AQ115" s="300" t="s">
        <v>123</v>
      </c>
      <c r="AR115" s="257" t="s">
        <v>123</v>
      </c>
      <c r="AS115" s="257" t="s">
        <v>123</v>
      </c>
      <c r="AT115" s="257" t="s">
        <v>123</v>
      </c>
      <c r="AU115" s="257" t="s">
        <v>123</v>
      </c>
      <c r="AV115" s="257" t="s">
        <v>123</v>
      </c>
      <c r="AW115" s="257" t="s">
        <v>123</v>
      </c>
      <c r="AX115" s="257" t="s">
        <v>123</v>
      </c>
      <c r="AY115" s="257" t="s">
        <v>123</v>
      </c>
      <c r="AZ115" s="257" t="s">
        <v>123</v>
      </c>
      <c r="BA115" s="257" t="s">
        <v>123</v>
      </c>
      <c r="BB115" s="257" t="s">
        <v>123</v>
      </c>
      <c r="BC115" s="257" t="s">
        <v>123</v>
      </c>
      <c r="BD115" s="257" t="s">
        <v>123</v>
      </c>
      <c r="BE115" s="257" t="s">
        <v>123</v>
      </c>
      <c r="BF115" s="257" t="s">
        <v>123</v>
      </c>
      <c r="BG115" s="257" t="s">
        <v>123</v>
      </c>
      <c r="BH115" s="257" t="s">
        <v>123</v>
      </c>
      <c r="BI115" s="257" t="s">
        <v>123</v>
      </c>
      <c r="BJ115" s="257" t="s">
        <v>123</v>
      </c>
      <c r="BK115" s="257" t="s">
        <v>123</v>
      </c>
      <c r="BL115" s="257">
        <v>6</v>
      </c>
      <c r="BM115" s="257">
        <v>7</v>
      </c>
      <c r="BN115" s="257">
        <v>7</v>
      </c>
      <c r="BO115" s="257">
        <v>7</v>
      </c>
      <c r="BP115" s="257">
        <v>7</v>
      </c>
      <c r="BQ115" s="257">
        <v>7</v>
      </c>
      <c r="BR115" s="257">
        <v>7</v>
      </c>
      <c r="BS115" s="257">
        <v>7</v>
      </c>
      <c r="BT115" s="257">
        <v>7</v>
      </c>
      <c r="BU115" s="257">
        <v>8</v>
      </c>
      <c r="BV115" s="257">
        <v>9</v>
      </c>
      <c r="BW115" s="257">
        <v>9</v>
      </c>
    </row>
    <row r="116" spans="1:75" s="132" customFormat="1" x14ac:dyDescent="0.2">
      <c r="A116" s="266"/>
      <c r="B116" s="105" t="s">
        <v>18</v>
      </c>
      <c r="C116" s="134"/>
      <c r="D116" s="300"/>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t="s">
        <v>123</v>
      </c>
      <c r="AI116" s="300" t="s">
        <v>123</v>
      </c>
      <c r="AJ116" s="300" t="s">
        <v>123</v>
      </c>
      <c r="AK116" s="300" t="s">
        <v>123</v>
      </c>
      <c r="AL116" s="300" t="s">
        <v>123</v>
      </c>
      <c r="AM116" s="300" t="s">
        <v>123</v>
      </c>
      <c r="AN116" s="300" t="s">
        <v>123</v>
      </c>
      <c r="AO116" s="300" t="s">
        <v>123</v>
      </c>
      <c r="AP116" s="300" t="s">
        <v>123</v>
      </c>
      <c r="AQ116" s="300" t="s">
        <v>123</v>
      </c>
      <c r="AR116" s="257" t="s">
        <v>123</v>
      </c>
      <c r="AS116" s="257" t="s">
        <v>123</v>
      </c>
      <c r="AT116" s="257" t="s">
        <v>123</v>
      </c>
      <c r="AU116" s="257" t="s">
        <v>123</v>
      </c>
      <c r="AV116" s="257" t="s">
        <v>123</v>
      </c>
      <c r="AW116" s="257" t="s">
        <v>123</v>
      </c>
      <c r="AX116" s="257" t="s">
        <v>123</v>
      </c>
      <c r="AY116" s="257" t="s">
        <v>123</v>
      </c>
      <c r="AZ116" s="257" t="s">
        <v>123</v>
      </c>
      <c r="BA116" s="257" t="s">
        <v>123</v>
      </c>
      <c r="BB116" s="257" t="s">
        <v>123</v>
      </c>
      <c r="BC116" s="257" t="s">
        <v>123</v>
      </c>
      <c r="BD116" s="257" t="s">
        <v>123</v>
      </c>
      <c r="BE116" s="257" t="s">
        <v>123</v>
      </c>
      <c r="BF116" s="257" t="s">
        <v>123</v>
      </c>
      <c r="BG116" s="257" t="s">
        <v>123</v>
      </c>
      <c r="BH116" s="257" t="s">
        <v>123</v>
      </c>
      <c r="BI116" s="257" t="s">
        <v>123</v>
      </c>
      <c r="BJ116" s="257" t="s">
        <v>123</v>
      </c>
      <c r="BK116" s="257" t="s">
        <v>123</v>
      </c>
      <c r="BL116" s="257">
        <v>239</v>
      </c>
      <c r="BM116" s="257">
        <v>245</v>
      </c>
      <c r="BN116" s="257">
        <v>251</v>
      </c>
      <c r="BO116" s="257">
        <v>259</v>
      </c>
      <c r="BP116" s="257">
        <v>285</v>
      </c>
      <c r="BQ116" s="257">
        <v>300</v>
      </c>
      <c r="BR116" s="257">
        <v>323</v>
      </c>
      <c r="BS116" s="257">
        <v>334</v>
      </c>
      <c r="BT116" s="257">
        <v>334</v>
      </c>
      <c r="BU116" s="257">
        <v>333</v>
      </c>
      <c r="BV116" s="257">
        <v>332</v>
      </c>
      <c r="BW116" s="257">
        <v>328</v>
      </c>
    </row>
    <row r="117" spans="1:75" s="132" customFormat="1" x14ac:dyDescent="0.2">
      <c r="A117" s="266"/>
      <c r="B117" s="105" t="s">
        <v>424</v>
      </c>
      <c r="C117" s="134"/>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t="s">
        <v>123</v>
      </c>
      <c r="AI117" s="300" t="s">
        <v>123</v>
      </c>
      <c r="AJ117" s="300" t="s">
        <v>123</v>
      </c>
      <c r="AK117" s="300" t="s">
        <v>123</v>
      </c>
      <c r="AL117" s="300" t="s">
        <v>123</v>
      </c>
      <c r="AM117" s="300" t="s">
        <v>123</v>
      </c>
      <c r="AN117" s="300" t="s">
        <v>123</v>
      </c>
      <c r="AO117" s="300" t="s">
        <v>123</v>
      </c>
      <c r="AP117" s="300" t="s">
        <v>123</v>
      </c>
      <c r="AQ117" s="300" t="s">
        <v>123</v>
      </c>
      <c r="AR117" s="257" t="s">
        <v>123</v>
      </c>
      <c r="AS117" s="257" t="s">
        <v>123</v>
      </c>
      <c r="AT117" s="257" t="s">
        <v>123</v>
      </c>
      <c r="AU117" s="257" t="s">
        <v>123</v>
      </c>
      <c r="AV117" s="257" t="s">
        <v>123</v>
      </c>
      <c r="AW117" s="257" t="s">
        <v>123</v>
      </c>
      <c r="AX117" s="257" t="s">
        <v>123</v>
      </c>
      <c r="AY117" s="257" t="s">
        <v>123</v>
      </c>
      <c r="AZ117" s="257" t="s">
        <v>123</v>
      </c>
      <c r="BA117" s="257" t="s">
        <v>123</v>
      </c>
      <c r="BB117" s="257" t="s">
        <v>123</v>
      </c>
      <c r="BC117" s="257" t="s">
        <v>123</v>
      </c>
      <c r="BD117" s="257" t="s">
        <v>123</v>
      </c>
      <c r="BE117" s="257" t="s">
        <v>123</v>
      </c>
      <c r="BF117" s="257" t="s">
        <v>123</v>
      </c>
      <c r="BG117" s="257" t="s">
        <v>123</v>
      </c>
      <c r="BH117" s="257" t="s">
        <v>123</v>
      </c>
      <c r="BI117" s="257" t="s">
        <v>123</v>
      </c>
      <c r="BJ117" s="257" t="s">
        <v>123</v>
      </c>
      <c r="BK117" s="257" t="s">
        <v>123</v>
      </c>
      <c r="BL117" s="257">
        <v>429</v>
      </c>
      <c r="BM117" s="257">
        <v>531</v>
      </c>
      <c r="BN117" s="257">
        <v>686</v>
      </c>
      <c r="BO117" s="257">
        <v>802</v>
      </c>
      <c r="BP117" s="257">
        <v>905</v>
      </c>
      <c r="BQ117" s="257">
        <v>998</v>
      </c>
      <c r="BR117" s="257">
        <v>1066</v>
      </c>
      <c r="BS117" s="257">
        <v>1133</v>
      </c>
      <c r="BT117" s="257">
        <v>1189</v>
      </c>
      <c r="BU117" s="257">
        <v>1235</v>
      </c>
      <c r="BV117" s="257">
        <v>1261</v>
      </c>
      <c r="BW117" s="257">
        <v>1255</v>
      </c>
    </row>
    <row r="118" spans="1:75" s="132" customFormat="1" ht="26.1" customHeight="1" x14ac:dyDescent="0.2">
      <c r="A118" s="266"/>
      <c r="B118" s="48" t="s">
        <v>425</v>
      </c>
      <c r="C118" s="134"/>
      <c r="D118" s="300"/>
      <c r="E118" s="300"/>
      <c r="F118" s="300"/>
      <c r="G118" s="300"/>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t="s">
        <v>123</v>
      </c>
      <c r="AI118" s="300" t="s">
        <v>123</v>
      </c>
      <c r="AJ118" s="300" t="s">
        <v>123</v>
      </c>
      <c r="AK118" s="300" t="s">
        <v>123</v>
      </c>
      <c r="AL118" s="300" t="s">
        <v>123</v>
      </c>
      <c r="AM118" s="300" t="s">
        <v>123</v>
      </c>
      <c r="AN118" s="300" t="s">
        <v>123</v>
      </c>
      <c r="AO118" s="300" t="s">
        <v>123</v>
      </c>
      <c r="AP118" s="300" t="s">
        <v>123</v>
      </c>
      <c r="AQ118" s="300" t="s">
        <v>123</v>
      </c>
      <c r="AR118" s="257">
        <v>2178</v>
      </c>
      <c r="AS118" s="257">
        <v>2116</v>
      </c>
      <c r="AT118" s="257">
        <v>2076</v>
      </c>
      <c r="AU118" s="257">
        <v>1981</v>
      </c>
      <c r="AV118" s="257">
        <v>1929</v>
      </c>
      <c r="AW118" s="257">
        <v>1955</v>
      </c>
      <c r="AX118" s="257">
        <v>1937</v>
      </c>
      <c r="AY118" s="257">
        <v>1917</v>
      </c>
      <c r="AZ118" s="257">
        <v>1886</v>
      </c>
      <c r="BA118" s="257">
        <v>1844</v>
      </c>
      <c r="BB118" s="257">
        <v>1798</v>
      </c>
      <c r="BC118" s="257">
        <v>1726</v>
      </c>
      <c r="BD118" s="257">
        <v>1664</v>
      </c>
      <c r="BE118" s="257">
        <v>1637</v>
      </c>
      <c r="BF118" s="257">
        <v>1612</v>
      </c>
      <c r="BG118" s="257">
        <v>1546</v>
      </c>
      <c r="BH118" s="257">
        <v>1554</v>
      </c>
      <c r="BI118" s="257">
        <v>1491</v>
      </c>
      <c r="BJ118" s="257">
        <v>1503</v>
      </c>
      <c r="BK118" s="257">
        <v>1509</v>
      </c>
      <c r="BL118" s="257">
        <v>1541</v>
      </c>
      <c r="BM118" s="257">
        <v>1566</v>
      </c>
      <c r="BN118" s="257">
        <v>1574</v>
      </c>
      <c r="BO118" s="257">
        <v>1576</v>
      </c>
      <c r="BP118" s="257">
        <v>1551</v>
      </c>
      <c r="BQ118" s="257">
        <v>1505</v>
      </c>
      <c r="BR118" s="257">
        <v>1465</v>
      </c>
      <c r="BS118" s="257">
        <v>1415</v>
      </c>
      <c r="BT118" s="257">
        <v>1355</v>
      </c>
      <c r="BU118" s="257">
        <v>1273</v>
      </c>
      <c r="BV118" s="257">
        <v>1204</v>
      </c>
      <c r="BW118" s="257">
        <v>1156</v>
      </c>
    </row>
    <row r="119" spans="1:75" s="132" customFormat="1" x14ac:dyDescent="0.2">
      <c r="A119" s="266"/>
      <c r="B119" s="48" t="s">
        <v>426</v>
      </c>
      <c r="C119" s="134"/>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t="s">
        <v>123</v>
      </c>
      <c r="AI119" s="300" t="s">
        <v>123</v>
      </c>
      <c r="AJ119" s="300" t="s">
        <v>123</v>
      </c>
      <c r="AK119" s="300" t="s">
        <v>123</v>
      </c>
      <c r="AL119" s="300" t="s">
        <v>123</v>
      </c>
      <c r="AM119" s="300" t="s">
        <v>123</v>
      </c>
      <c r="AN119" s="300" t="s">
        <v>123</v>
      </c>
      <c r="AO119" s="300" t="s">
        <v>123</v>
      </c>
      <c r="AP119" s="300" t="s">
        <v>123</v>
      </c>
      <c r="AQ119" s="300" t="s">
        <v>123</v>
      </c>
      <c r="AR119" s="257">
        <v>1818</v>
      </c>
      <c r="AS119" s="257">
        <v>1771</v>
      </c>
      <c r="AT119" s="257">
        <v>1875</v>
      </c>
      <c r="AU119" s="257">
        <v>2138</v>
      </c>
      <c r="AV119" s="257">
        <v>2450</v>
      </c>
      <c r="AW119" s="257">
        <v>2646</v>
      </c>
      <c r="AX119" s="257">
        <v>2755</v>
      </c>
      <c r="AY119" s="257">
        <v>2840</v>
      </c>
      <c r="AZ119" s="257">
        <v>2854</v>
      </c>
      <c r="BA119" s="257">
        <v>2744</v>
      </c>
      <c r="BB119" s="257">
        <v>2625</v>
      </c>
      <c r="BC119" s="257">
        <v>2461</v>
      </c>
      <c r="BD119" s="257">
        <v>2282</v>
      </c>
      <c r="BE119" s="257">
        <v>2209</v>
      </c>
      <c r="BF119" s="257">
        <v>2194</v>
      </c>
      <c r="BG119" s="257">
        <v>2267</v>
      </c>
      <c r="BH119" s="257">
        <v>2387</v>
      </c>
      <c r="BI119" s="257">
        <v>2495</v>
      </c>
      <c r="BJ119" s="257">
        <v>2518</v>
      </c>
      <c r="BK119" s="257">
        <v>2527</v>
      </c>
      <c r="BL119" s="257">
        <v>2625</v>
      </c>
      <c r="BM119" s="257">
        <v>2981</v>
      </c>
      <c r="BN119" s="257">
        <v>3224</v>
      </c>
      <c r="BO119" s="257">
        <v>3356</v>
      </c>
      <c r="BP119" s="257">
        <v>3502</v>
      </c>
      <c r="BQ119" s="257">
        <v>3520</v>
      </c>
      <c r="BR119" s="257">
        <v>3507</v>
      </c>
      <c r="BS119" s="257">
        <v>3559</v>
      </c>
      <c r="BT119" s="257">
        <v>3620</v>
      </c>
      <c r="BU119" s="257">
        <v>3710</v>
      </c>
      <c r="BV119" s="257">
        <v>3788</v>
      </c>
      <c r="BW119" s="257">
        <v>3808</v>
      </c>
    </row>
    <row r="120" spans="1:75" s="132" customFormat="1" ht="26.1" customHeight="1" x14ac:dyDescent="0.2">
      <c r="A120" s="59"/>
      <c r="B120" s="43" t="s">
        <v>427</v>
      </c>
      <c r="C120" s="134"/>
      <c r="D120" s="300"/>
      <c r="E120" s="300"/>
      <c r="F120" s="300"/>
      <c r="G120" s="300"/>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t="s">
        <v>123</v>
      </c>
      <c r="AI120" s="300" t="s">
        <v>123</v>
      </c>
      <c r="AJ120" s="300" t="s">
        <v>123</v>
      </c>
      <c r="AK120" s="300" t="s">
        <v>123</v>
      </c>
      <c r="AL120" s="300" t="s">
        <v>123</v>
      </c>
      <c r="AM120" s="300" t="s">
        <v>123</v>
      </c>
      <c r="AN120" s="300" t="s">
        <v>123</v>
      </c>
      <c r="AO120" s="300" t="s">
        <v>123</v>
      </c>
      <c r="AP120" s="300" t="s">
        <v>123</v>
      </c>
      <c r="AQ120" s="300" t="s">
        <v>123</v>
      </c>
      <c r="AR120" s="257" t="s">
        <v>123</v>
      </c>
      <c r="AS120" s="257" t="s">
        <v>123</v>
      </c>
      <c r="AT120" s="257" t="s">
        <v>123</v>
      </c>
      <c r="AU120" s="257" t="s">
        <v>123</v>
      </c>
      <c r="AV120" s="257" t="s">
        <v>123</v>
      </c>
      <c r="AW120" s="257" t="s">
        <v>123</v>
      </c>
      <c r="AX120" s="257" t="s">
        <v>123</v>
      </c>
      <c r="AY120" s="257" t="s">
        <v>123</v>
      </c>
      <c r="AZ120" s="257" t="s">
        <v>123</v>
      </c>
      <c r="BA120" s="257" t="s">
        <v>123</v>
      </c>
      <c r="BB120" s="257" t="s">
        <v>123</v>
      </c>
      <c r="BC120" s="257" t="s">
        <v>123</v>
      </c>
      <c r="BD120" s="257" t="s">
        <v>123</v>
      </c>
      <c r="BE120" s="257" t="s">
        <v>123</v>
      </c>
      <c r="BF120" s="257" t="s">
        <v>123</v>
      </c>
      <c r="BG120" s="257" t="s">
        <v>123</v>
      </c>
      <c r="BH120" s="257" t="s">
        <v>123</v>
      </c>
      <c r="BI120" s="257" t="s">
        <v>123</v>
      </c>
      <c r="BJ120" s="257" t="s">
        <v>123</v>
      </c>
      <c r="BK120" s="257" t="s">
        <v>123</v>
      </c>
      <c r="BL120" s="257" t="s">
        <v>123</v>
      </c>
      <c r="BM120" s="257" t="s">
        <v>123</v>
      </c>
      <c r="BN120" s="257" t="s">
        <v>123</v>
      </c>
      <c r="BO120" s="257" t="s">
        <v>123</v>
      </c>
      <c r="BP120" s="257" t="s">
        <v>123</v>
      </c>
      <c r="BQ120" s="257" t="s">
        <v>123</v>
      </c>
      <c r="BR120" s="257" t="s">
        <v>123</v>
      </c>
      <c r="BS120" s="257" t="s">
        <v>123</v>
      </c>
      <c r="BT120" s="257" t="s">
        <v>123</v>
      </c>
      <c r="BU120" s="257" t="s">
        <v>123</v>
      </c>
      <c r="BV120" s="257" t="s">
        <v>123</v>
      </c>
      <c r="BW120" s="257" t="s">
        <v>123</v>
      </c>
    </row>
    <row r="121" spans="1:75" s="132" customFormat="1" x14ac:dyDescent="0.2">
      <c r="A121" s="40"/>
      <c r="B121" s="48" t="s">
        <v>428</v>
      </c>
      <c r="C121" s="134"/>
      <c r="D121" s="300"/>
      <c r="E121" s="300"/>
      <c r="F121" s="300"/>
      <c r="G121" s="300"/>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t="s">
        <v>123</v>
      </c>
      <c r="AI121" s="300" t="s">
        <v>123</v>
      </c>
      <c r="AJ121" s="300" t="s">
        <v>123</v>
      </c>
      <c r="AK121" s="300" t="s">
        <v>123</v>
      </c>
      <c r="AL121" s="300" t="s">
        <v>123</v>
      </c>
      <c r="AM121" s="300" t="s">
        <v>123</v>
      </c>
      <c r="AN121" s="300" t="s">
        <v>123</v>
      </c>
      <c r="AO121" s="300" t="s">
        <v>123</v>
      </c>
      <c r="AP121" s="300" t="s">
        <v>123</v>
      </c>
      <c r="AQ121" s="300" t="s">
        <v>123</v>
      </c>
      <c r="AR121" s="257">
        <v>2178</v>
      </c>
      <c r="AS121" s="257">
        <v>2116</v>
      </c>
      <c r="AT121" s="257">
        <v>2076</v>
      </c>
      <c r="AU121" s="257">
        <v>1981</v>
      </c>
      <c r="AV121" s="257">
        <v>1929</v>
      </c>
      <c r="AW121" s="257">
        <v>1955</v>
      </c>
      <c r="AX121" s="257">
        <v>1937</v>
      </c>
      <c r="AY121" s="257">
        <v>1917</v>
      </c>
      <c r="AZ121" s="257">
        <v>1886</v>
      </c>
      <c r="BA121" s="257">
        <v>1844</v>
      </c>
      <c r="BB121" s="257">
        <v>1798</v>
      </c>
      <c r="BC121" s="257">
        <v>1726</v>
      </c>
      <c r="BD121" s="257">
        <v>1664</v>
      </c>
      <c r="BE121" s="257">
        <v>1637</v>
      </c>
      <c r="BF121" s="257">
        <v>1612</v>
      </c>
      <c r="BG121" s="257">
        <v>1546</v>
      </c>
      <c r="BH121" s="257">
        <v>1554</v>
      </c>
      <c r="BI121" s="257">
        <v>1491</v>
      </c>
      <c r="BJ121" s="257">
        <v>1503</v>
      </c>
      <c r="BK121" s="257">
        <v>1509</v>
      </c>
      <c r="BL121" s="257">
        <v>1541</v>
      </c>
      <c r="BM121" s="257">
        <v>1566</v>
      </c>
      <c r="BN121" s="257">
        <v>1574</v>
      </c>
      <c r="BO121" s="257">
        <v>1576</v>
      </c>
      <c r="BP121" s="257">
        <v>1551</v>
      </c>
      <c r="BQ121" s="257">
        <v>1505</v>
      </c>
      <c r="BR121" s="257">
        <v>0</v>
      </c>
      <c r="BS121" s="257">
        <v>0</v>
      </c>
      <c r="BT121" s="257">
        <v>0</v>
      </c>
      <c r="BU121" s="257">
        <v>0</v>
      </c>
      <c r="BV121" s="257">
        <v>0</v>
      </c>
      <c r="BW121" s="257">
        <v>0</v>
      </c>
    </row>
    <row r="122" spans="1:75" s="132" customFormat="1" x14ac:dyDescent="0.2">
      <c r="A122" s="40"/>
      <c r="B122" s="48" t="s">
        <v>429</v>
      </c>
      <c r="C122" s="134"/>
      <c r="D122" s="300"/>
      <c r="E122" s="300"/>
      <c r="F122" s="300"/>
      <c r="G122" s="300"/>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0" t="s">
        <v>123</v>
      </c>
      <c r="AI122" s="300" t="s">
        <v>123</v>
      </c>
      <c r="AJ122" s="300" t="s">
        <v>123</v>
      </c>
      <c r="AK122" s="300" t="s">
        <v>123</v>
      </c>
      <c r="AL122" s="300" t="s">
        <v>123</v>
      </c>
      <c r="AM122" s="300" t="s">
        <v>123</v>
      </c>
      <c r="AN122" s="300" t="s">
        <v>123</v>
      </c>
      <c r="AO122" s="300" t="s">
        <v>123</v>
      </c>
      <c r="AP122" s="300" t="s">
        <v>123</v>
      </c>
      <c r="AQ122" s="300" t="s">
        <v>123</v>
      </c>
      <c r="AR122" s="257">
        <v>239</v>
      </c>
      <c r="AS122" s="257">
        <v>267</v>
      </c>
      <c r="AT122" s="257">
        <v>311</v>
      </c>
      <c r="AU122" s="257">
        <v>359</v>
      </c>
      <c r="AV122" s="257">
        <v>416</v>
      </c>
      <c r="AW122" s="257">
        <v>491</v>
      </c>
      <c r="AX122" s="257">
        <v>568</v>
      </c>
      <c r="AY122" s="257">
        <v>626</v>
      </c>
      <c r="AZ122" s="257">
        <v>655</v>
      </c>
      <c r="BA122" s="257">
        <v>693</v>
      </c>
      <c r="BB122" s="257">
        <v>735</v>
      </c>
      <c r="BC122" s="257">
        <v>759</v>
      </c>
      <c r="BD122" s="257">
        <v>771</v>
      </c>
      <c r="BE122" s="257">
        <v>798</v>
      </c>
      <c r="BF122" s="257">
        <v>837</v>
      </c>
      <c r="BG122" s="257">
        <v>899</v>
      </c>
      <c r="BH122" s="257">
        <v>956</v>
      </c>
      <c r="BI122" s="257">
        <v>1007</v>
      </c>
      <c r="BJ122" s="257">
        <v>1014</v>
      </c>
      <c r="BK122" s="257">
        <v>1003</v>
      </c>
      <c r="BL122" s="257">
        <v>1051</v>
      </c>
      <c r="BM122" s="257">
        <v>1092</v>
      </c>
      <c r="BN122" s="257">
        <v>1136</v>
      </c>
      <c r="BO122" s="257">
        <v>1167</v>
      </c>
      <c r="BP122" s="257">
        <v>1177</v>
      </c>
      <c r="BQ122" s="257">
        <v>1202</v>
      </c>
      <c r="BR122" s="257">
        <v>0</v>
      </c>
      <c r="BS122" s="257">
        <v>0</v>
      </c>
      <c r="BT122" s="257">
        <v>0</v>
      </c>
      <c r="BU122" s="257">
        <v>0</v>
      </c>
      <c r="BV122" s="257">
        <v>0</v>
      </c>
      <c r="BW122" s="257">
        <v>0</v>
      </c>
    </row>
    <row r="123" spans="1:75" s="132" customFormat="1" x14ac:dyDescent="0.2">
      <c r="A123" s="40"/>
      <c r="B123" s="48" t="s">
        <v>430</v>
      </c>
      <c r="C123" s="134"/>
      <c r="D123" s="300"/>
      <c r="E123" s="300"/>
      <c r="F123" s="300"/>
      <c r="G123" s="300"/>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t="s">
        <v>123</v>
      </c>
      <c r="AI123" s="300" t="s">
        <v>123</v>
      </c>
      <c r="AJ123" s="300" t="s">
        <v>123</v>
      </c>
      <c r="AK123" s="300" t="s">
        <v>123</v>
      </c>
      <c r="AL123" s="300" t="s">
        <v>123</v>
      </c>
      <c r="AM123" s="300" t="s">
        <v>123</v>
      </c>
      <c r="AN123" s="300" t="s">
        <v>123</v>
      </c>
      <c r="AO123" s="300" t="s">
        <v>123</v>
      </c>
      <c r="AP123" s="300" t="s">
        <v>123</v>
      </c>
      <c r="AQ123" s="300" t="s">
        <v>123</v>
      </c>
      <c r="AR123" s="257">
        <v>551</v>
      </c>
      <c r="AS123" s="257">
        <v>558</v>
      </c>
      <c r="AT123" s="257">
        <v>602</v>
      </c>
      <c r="AU123" s="257">
        <v>692</v>
      </c>
      <c r="AV123" s="257">
        <v>770</v>
      </c>
      <c r="AW123" s="257">
        <v>817</v>
      </c>
      <c r="AX123" s="257">
        <v>858</v>
      </c>
      <c r="AY123" s="257">
        <v>895</v>
      </c>
      <c r="AZ123" s="257">
        <v>911</v>
      </c>
      <c r="BA123" s="257">
        <v>911</v>
      </c>
      <c r="BB123" s="257">
        <v>902</v>
      </c>
      <c r="BC123" s="257">
        <v>875</v>
      </c>
      <c r="BD123" s="257">
        <v>811</v>
      </c>
      <c r="BE123" s="257">
        <v>781</v>
      </c>
      <c r="BF123" s="257">
        <v>763</v>
      </c>
      <c r="BG123" s="257">
        <v>776</v>
      </c>
      <c r="BH123" s="257">
        <v>813</v>
      </c>
      <c r="BI123" s="257">
        <v>845</v>
      </c>
      <c r="BJ123" s="257">
        <v>845</v>
      </c>
      <c r="BK123" s="257">
        <v>851</v>
      </c>
      <c r="BL123" s="257">
        <v>816</v>
      </c>
      <c r="BM123" s="257">
        <v>880</v>
      </c>
      <c r="BN123" s="257">
        <v>968</v>
      </c>
      <c r="BO123" s="257">
        <v>1005</v>
      </c>
      <c r="BP123" s="257">
        <v>1041</v>
      </c>
      <c r="BQ123" s="257">
        <v>1043</v>
      </c>
      <c r="BR123" s="257">
        <v>0</v>
      </c>
      <c r="BS123" s="257">
        <v>0</v>
      </c>
      <c r="BT123" s="257">
        <v>0</v>
      </c>
      <c r="BU123" s="257">
        <v>0</v>
      </c>
      <c r="BV123" s="257">
        <v>0</v>
      </c>
      <c r="BW123" s="257">
        <v>0</v>
      </c>
    </row>
    <row r="124" spans="1:75" s="132" customFormat="1" x14ac:dyDescent="0.2">
      <c r="A124" s="40"/>
      <c r="B124" s="48" t="s">
        <v>264</v>
      </c>
      <c r="C124" s="134"/>
      <c r="D124" s="300"/>
      <c r="E124" s="300"/>
      <c r="F124" s="300"/>
      <c r="G124" s="300"/>
      <c r="H124" s="300"/>
      <c r="I124" s="300"/>
      <c r="J124" s="300"/>
      <c r="K124" s="300"/>
      <c r="L124" s="300"/>
      <c r="M124" s="300"/>
      <c r="N124" s="300"/>
      <c r="O124" s="300"/>
      <c r="P124" s="300"/>
      <c r="Q124" s="300"/>
      <c r="R124" s="300"/>
      <c r="S124" s="300"/>
      <c r="T124" s="300"/>
      <c r="U124" s="300"/>
      <c r="V124" s="300"/>
      <c r="W124" s="300"/>
      <c r="X124" s="300"/>
      <c r="Y124" s="300"/>
      <c r="Z124" s="300"/>
      <c r="AA124" s="300"/>
      <c r="AB124" s="300"/>
      <c r="AC124" s="300"/>
      <c r="AD124" s="300"/>
      <c r="AE124" s="300"/>
      <c r="AF124" s="300"/>
      <c r="AG124" s="300"/>
      <c r="AH124" s="300" t="s">
        <v>123</v>
      </c>
      <c r="AI124" s="300" t="s">
        <v>123</v>
      </c>
      <c r="AJ124" s="300" t="s">
        <v>123</v>
      </c>
      <c r="AK124" s="300" t="s">
        <v>123</v>
      </c>
      <c r="AL124" s="300" t="s">
        <v>123</v>
      </c>
      <c r="AM124" s="300" t="s">
        <v>123</v>
      </c>
      <c r="AN124" s="300" t="s">
        <v>123</v>
      </c>
      <c r="AO124" s="300" t="s">
        <v>123</v>
      </c>
      <c r="AP124" s="300" t="s">
        <v>123</v>
      </c>
      <c r="AQ124" s="300" t="s">
        <v>123</v>
      </c>
      <c r="AR124" s="257">
        <v>704</v>
      </c>
      <c r="AS124" s="257">
        <v>639</v>
      </c>
      <c r="AT124" s="257">
        <v>626</v>
      </c>
      <c r="AU124" s="257">
        <v>778</v>
      </c>
      <c r="AV124" s="257">
        <v>951</v>
      </c>
      <c r="AW124" s="257">
        <v>979</v>
      </c>
      <c r="AX124" s="257">
        <v>947</v>
      </c>
      <c r="AY124" s="257">
        <v>875</v>
      </c>
      <c r="AZ124" s="257">
        <v>791</v>
      </c>
      <c r="BA124" s="257">
        <v>626</v>
      </c>
      <c r="BB124" s="257">
        <v>514</v>
      </c>
      <c r="BC124" s="257">
        <v>425</v>
      </c>
      <c r="BD124" s="257">
        <v>354</v>
      </c>
      <c r="BE124" s="257">
        <v>308</v>
      </c>
      <c r="BF124" s="257">
        <v>285</v>
      </c>
      <c r="BG124" s="257">
        <v>284</v>
      </c>
      <c r="BH124" s="257">
        <v>290</v>
      </c>
      <c r="BI124" s="257">
        <v>300</v>
      </c>
      <c r="BJ124" s="257">
        <v>314</v>
      </c>
      <c r="BK124" s="257">
        <v>303</v>
      </c>
      <c r="BL124" s="257">
        <v>410</v>
      </c>
      <c r="BM124" s="257">
        <v>545</v>
      </c>
      <c r="BN124" s="257">
        <v>536</v>
      </c>
      <c r="BO124" s="257">
        <v>552</v>
      </c>
      <c r="BP124" s="257">
        <v>572</v>
      </c>
      <c r="BQ124" s="257">
        <v>505</v>
      </c>
      <c r="BR124" s="257">
        <v>0</v>
      </c>
      <c r="BS124" s="257">
        <v>0</v>
      </c>
      <c r="BT124" s="257">
        <v>0</v>
      </c>
      <c r="BU124" s="257">
        <v>0</v>
      </c>
      <c r="BV124" s="257">
        <v>0</v>
      </c>
      <c r="BW124" s="257">
        <v>0</v>
      </c>
    </row>
    <row r="125" spans="1:75" s="132" customFormat="1" x14ac:dyDescent="0.2">
      <c r="A125" s="40"/>
      <c r="B125" s="48" t="s">
        <v>431</v>
      </c>
      <c r="C125" s="134"/>
      <c r="D125" s="300"/>
      <c r="E125" s="300"/>
      <c r="F125" s="300"/>
      <c r="G125" s="300"/>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t="s">
        <v>123</v>
      </c>
      <c r="AI125" s="300" t="s">
        <v>123</v>
      </c>
      <c r="AJ125" s="300" t="s">
        <v>123</v>
      </c>
      <c r="AK125" s="300" t="s">
        <v>123</v>
      </c>
      <c r="AL125" s="300" t="s">
        <v>123</v>
      </c>
      <c r="AM125" s="300" t="s">
        <v>123</v>
      </c>
      <c r="AN125" s="300" t="s">
        <v>123</v>
      </c>
      <c r="AO125" s="300" t="s">
        <v>123</v>
      </c>
      <c r="AP125" s="300" t="s">
        <v>123</v>
      </c>
      <c r="AQ125" s="300" t="s">
        <v>123</v>
      </c>
      <c r="AR125" s="257">
        <v>323</v>
      </c>
      <c r="AS125" s="257">
        <v>306</v>
      </c>
      <c r="AT125" s="257">
        <v>335</v>
      </c>
      <c r="AU125" s="257">
        <v>310</v>
      </c>
      <c r="AV125" s="257">
        <v>313</v>
      </c>
      <c r="AW125" s="257">
        <v>358</v>
      </c>
      <c r="AX125" s="257">
        <v>383</v>
      </c>
      <c r="AY125" s="257">
        <v>444</v>
      </c>
      <c r="AZ125" s="257">
        <v>496</v>
      </c>
      <c r="BA125" s="257">
        <v>514</v>
      </c>
      <c r="BB125" s="257">
        <v>474</v>
      </c>
      <c r="BC125" s="257">
        <v>402</v>
      </c>
      <c r="BD125" s="257">
        <v>347</v>
      </c>
      <c r="BE125" s="257">
        <v>323</v>
      </c>
      <c r="BF125" s="257">
        <v>309</v>
      </c>
      <c r="BG125" s="257">
        <v>307</v>
      </c>
      <c r="BH125" s="257">
        <v>327</v>
      </c>
      <c r="BI125" s="257">
        <v>342</v>
      </c>
      <c r="BJ125" s="257">
        <v>345</v>
      </c>
      <c r="BK125" s="257">
        <v>370</v>
      </c>
      <c r="BL125" s="257">
        <v>347</v>
      </c>
      <c r="BM125" s="257">
        <v>464</v>
      </c>
      <c r="BN125" s="257">
        <v>584</v>
      </c>
      <c r="BO125" s="257">
        <v>632</v>
      </c>
      <c r="BP125" s="257">
        <v>711</v>
      </c>
      <c r="BQ125" s="257">
        <v>771</v>
      </c>
      <c r="BR125" s="257">
        <v>0</v>
      </c>
      <c r="BS125" s="257">
        <v>0</v>
      </c>
      <c r="BT125" s="257">
        <v>0</v>
      </c>
      <c r="BU125" s="257">
        <v>0</v>
      </c>
      <c r="BV125" s="257">
        <v>0</v>
      </c>
      <c r="BW125" s="257">
        <v>0</v>
      </c>
    </row>
    <row r="126" spans="1:75" s="132" customFormat="1" ht="26.1" customHeight="1" x14ac:dyDescent="0.2">
      <c r="A126" s="40"/>
      <c r="B126" s="48" t="s">
        <v>432</v>
      </c>
      <c r="C126" s="134"/>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0"/>
      <c r="AN126" s="300"/>
      <c r="AO126" s="300"/>
      <c r="AP126" s="300"/>
      <c r="AQ126" s="300"/>
      <c r="AR126" s="257">
        <f t="shared" ref="AR126:BV126" si="19">SUM(AR122:AR125)</f>
        <v>1817</v>
      </c>
      <c r="AS126" s="257">
        <f t="shared" si="19"/>
        <v>1770</v>
      </c>
      <c r="AT126" s="257">
        <f t="shared" si="19"/>
        <v>1874</v>
      </c>
      <c r="AU126" s="257">
        <f t="shared" si="19"/>
        <v>2139</v>
      </c>
      <c r="AV126" s="257">
        <f t="shared" si="19"/>
        <v>2450</v>
      </c>
      <c r="AW126" s="257">
        <f t="shared" si="19"/>
        <v>2645</v>
      </c>
      <c r="AX126" s="257">
        <f t="shared" si="19"/>
        <v>2756</v>
      </c>
      <c r="AY126" s="257">
        <f t="shared" si="19"/>
        <v>2840</v>
      </c>
      <c r="AZ126" s="257">
        <f t="shared" si="19"/>
        <v>2853</v>
      </c>
      <c r="BA126" s="257">
        <f t="shared" si="19"/>
        <v>2744</v>
      </c>
      <c r="BB126" s="257">
        <f t="shared" si="19"/>
        <v>2625</v>
      </c>
      <c r="BC126" s="257">
        <f t="shared" si="19"/>
        <v>2461</v>
      </c>
      <c r="BD126" s="257">
        <f t="shared" si="19"/>
        <v>2283</v>
      </c>
      <c r="BE126" s="257">
        <f t="shared" si="19"/>
        <v>2210</v>
      </c>
      <c r="BF126" s="257">
        <f t="shared" si="19"/>
        <v>2194</v>
      </c>
      <c r="BG126" s="257">
        <f t="shared" si="19"/>
        <v>2266</v>
      </c>
      <c r="BH126" s="257">
        <f t="shared" si="19"/>
        <v>2386</v>
      </c>
      <c r="BI126" s="257">
        <f t="shared" si="19"/>
        <v>2494</v>
      </c>
      <c r="BJ126" s="257">
        <f t="shared" si="19"/>
        <v>2518</v>
      </c>
      <c r="BK126" s="257">
        <f t="shared" si="19"/>
        <v>2527</v>
      </c>
      <c r="BL126" s="257">
        <f t="shared" si="19"/>
        <v>2624</v>
      </c>
      <c r="BM126" s="257">
        <f t="shared" si="19"/>
        <v>2981</v>
      </c>
      <c r="BN126" s="257">
        <f t="shared" si="19"/>
        <v>3224</v>
      </c>
      <c r="BO126" s="257">
        <f t="shared" si="19"/>
        <v>3356</v>
      </c>
      <c r="BP126" s="257">
        <f t="shared" si="19"/>
        <v>3501</v>
      </c>
      <c r="BQ126" s="257">
        <f t="shared" si="19"/>
        <v>3521</v>
      </c>
      <c r="BR126" s="257">
        <f t="shared" si="19"/>
        <v>0</v>
      </c>
      <c r="BS126" s="257">
        <f t="shared" si="19"/>
        <v>0</v>
      </c>
      <c r="BT126" s="257">
        <f t="shared" si="19"/>
        <v>0</v>
      </c>
      <c r="BU126" s="257">
        <f t="shared" si="19"/>
        <v>0</v>
      </c>
      <c r="BV126" s="257">
        <f t="shared" si="19"/>
        <v>0</v>
      </c>
      <c r="BW126" s="257">
        <f>SUM(BW122:BW125)</f>
        <v>0</v>
      </c>
    </row>
    <row r="127" spans="1:75" s="132" customFormat="1" ht="26.1" customHeight="1" x14ac:dyDescent="0.2">
      <c r="A127" s="59"/>
      <c r="B127" s="43" t="s">
        <v>433</v>
      </c>
      <c r="C127" s="134"/>
      <c r="D127" s="300"/>
      <c r="E127" s="300"/>
      <c r="F127" s="300"/>
      <c r="G127" s="300"/>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c r="AH127" s="300"/>
      <c r="AI127" s="300"/>
      <c r="AJ127" s="300"/>
      <c r="AK127" s="300"/>
      <c r="AL127" s="300"/>
      <c r="AM127" s="300"/>
      <c r="AN127" s="300"/>
      <c r="AO127" s="300"/>
      <c r="AP127" s="300"/>
      <c r="AQ127" s="300"/>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row>
    <row r="128" spans="1:75" s="132" customFormat="1" x14ac:dyDescent="0.2">
      <c r="A128" s="40"/>
      <c r="B128" s="268" t="s">
        <v>495</v>
      </c>
      <c r="C128" s="134"/>
      <c r="D128" s="300"/>
      <c r="E128" s="300"/>
      <c r="F128" s="300"/>
      <c r="G128" s="300"/>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F128" s="300"/>
      <c r="AG128" s="300"/>
      <c r="AH128" s="257">
        <v>2667</v>
      </c>
      <c r="AI128" s="257">
        <v>2625</v>
      </c>
      <c r="AJ128" s="257">
        <v>2843</v>
      </c>
      <c r="AK128" s="257">
        <v>3354</v>
      </c>
      <c r="AL128" s="257">
        <v>3580</v>
      </c>
      <c r="AM128" s="257">
        <v>3735</v>
      </c>
      <c r="AN128" s="257">
        <v>3745</v>
      </c>
      <c r="AO128" s="257">
        <v>3710</v>
      </c>
      <c r="AP128" s="257">
        <v>3720</v>
      </c>
      <c r="AQ128" s="257">
        <v>3665</v>
      </c>
      <c r="AR128" s="257">
        <v>3082</v>
      </c>
      <c r="AS128" s="257">
        <v>2938</v>
      </c>
      <c r="AT128" s="257">
        <v>2922</v>
      </c>
      <c r="AU128" s="257">
        <v>2967</v>
      </c>
      <c r="AV128" s="257">
        <v>3034</v>
      </c>
      <c r="AW128" s="257">
        <v>3053</v>
      </c>
      <c r="AX128" s="257">
        <v>3006</v>
      </c>
      <c r="AY128" s="257">
        <v>2939</v>
      </c>
      <c r="AZ128" s="257">
        <v>2868</v>
      </c>
      <c r="BA128" s="257">
        <v>2754</v>
      </c>
      <c r="BB128" s="257">
        <v>2628</v>
      </c>
      <c r="BC128" s="257">
        <v>2438</v>
      </c>
      <c r="BD128" s="257">
        <v>2230</v>
      </c>
      <c r="BE128" s="257">
        <v>2093</v>
      </c>
      <c r="BF128" s="257">
        <v>1993</v>
      </c>
      <c r="BG128" s="257">
        <v>1824</v>
      </c>
      <c r="BH128" s="257">
        <v>1808</v>
      </c>
      <c r="BI128" s="257">
        <v>1753</v>
      </c>
      <c r="BJ128" s="257">
        <v>1674</v>
      </c>
      <c r="BK128" s="257">
        <v>1581</v>
      </c>
      <c r="BL128" s="257">
        <v>1533</v>
      </c>
      <c r="BM128" s="257">
        <v>1512</v>
      </c>
      <c r="BN128" s="257">
        <v>1502</v>
      </c>
      <c r="BO128" s="257">
        <v>1464</v>
      </c>
      <c r="BP128" s="257">
        <v>1455</v>
      </c>
      <c r="BQ128" s="257">
        <v>1428</v>
      </c>
      <c r="BR128" s="257">
        <v>1389</v>
      </c>
      <c r="BS128" s="257">
        <v>1370</v>
      </c>
      <c r="BT128" s="257">
        <v>1359</v>
      </c>
      <c r="BU128" s="257">
        <v>1347</v>
      </c>
      <c r="BV128" s="257">
        <v>1340</v>
      </c>
      <c r="BW128" s="257">
        <v>1325</v>
      </c>
    </row>
    <row r="129" spans="1:75" s="132" customFormat="1" x14ac:dyDescent="0.2">
      <c r="A129" s="40"/>
      <c r="B129" s="43" t="s">
        <v>496</v>
      </c>
      <c r="C129" s="134"/>
      <c r="D129" s="300"/>
      <c r="E129" s="300"/>
      <c r="F129" s="300"/>
      <c r="G129" s="300"/>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0" t="s">
        <v>123</v>
      </c>
      <c r="AI129" s="300" t="s">
        <v>123</v>
      </c>
      <c r="AJ129" s="300" t="s">
        <v>123</v>
      </c>
      <c r="AK129" s="300" t="s">
        <v>123</v>
      </c>
      <c r="AL129" s="300" t="s">
        <v>123</v>
      </c>
      <c r="AM129" s="300" t="s">
        <v>123</v>
      </c>
      <c r="AN129" s="300" t="s">
        <v>123</v>
      </c>
      <c r="AO129" s="300" t="s">
        <v>123</v>
      </c>
      <c r="AP129" s="300" t="s">
        <v>123</v>
      </c>
      <c r="AQ129" s="300" t="s">
        <v>123</v>
      </c>
      <c r="AR129" s="257">
        <v>2430</v>
      </c>
      <c r="AS129" s="257">
        <v>2310</v>
      </c>
      <c r="AT129" s="257">
        <v>2304</v>
      </c>
      <c r="AU129" s="257">
        <v>2350</v>
      </c>
      <c r="AV129" s="257">
        <v>2420</v>
      </c>
      <c r="AW129" s="257">
        <v>2443</v>
      </c>
      <c r="AX129" s="257">
        <v>2409</v>
      </c>
      <c r="AY129" s="257">
        <v>2360</v>
      </c>
      <c r="AZ129" s="257">
        <v>2301</v>
      </c>
      <c r="BA129" s="257">
        <v>2211</v>
      </c>
      <c r="BB129" s="257">
        <v>2105</v>
      </c>
      <c r="BC129" s="257">
        <v>1940</v>
      </c>
      <c r="BD129" s="257">
        <v>1762</v>
      </c>
      <c r="BE129" s="257">
        <v>1649</v>
      </c>
      <c r="BF129" s="257">
        <v>1567</v>
      </c>
      <c r="BG129" s="257">
        <v>1483</v>
      </c>
      <c r="BH129" s="257">
        <v>1468</v>
      </c>
      <c r="BI129" s="257">
        <v>1421</v>
      </c>
      <c r="BJ129" s="257">
        <v>1350</v>
      </c>
      <c r="BK129" s="257">
        <v>1273</v>
      </c>
      <c r="BL129" s="257">
        <v>1244</v>
      </c>
      <c r="BM129" s="257">
        <v>1230</v>
      </c>
      <c r="BN129" s="257">
        <v>1223</v>
      </c>
      <c r="BO129" s="257">
        <v>1194</v>
      </c>
      <c r="BP129" s="257">
        <v>1184</v>
      </c>
      <c r="BQ129" s="257">
        <v>1164</v>
      </c>
      <c r="BR129" s="257">
        <v>1131</v>
      </c>
      <c r="BS129" s="257">
        <v>1116</v>
      </c>
      <c r="BT129" s="257">
        <v>1106</v>
      </c>
      <c r="BU129" s="257">
        <v>1097</v>
      </c>
      <c r="BV129" s="257">
        <v>1090</v>
      </c>
      <c r="BW129" s="257">
        <v>1079</v>
      </c>
    </row>
    <row r="130" spans="1:75" s="132" customFormat="1" x14ac:dyDescent="0.2">
      <c r="A130" s="40"/>
      <c r="B130" s="43" t="s">
        <v>497</v>
      </c>
      <c r="C130" s="134"/>
      <c r="D130" s="300"/>
      <c r="E130" s="300"/>
      <c r="F130" s="300"/>
      <c r="G130" s="300"/>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t="s">
        <v>123</v>
      </c>
      <c r="AI130" s="300" t="s">
        <v>123</v>
      </c>
      <c r="AJ130" s="300" t="s">
        <v>123</v>
      </c>
      <c r="AK130" s="300" t="s">
        <v>123</v>
      </c>
      <c r="AL130" s="300" t="s">
        <v>123</v>
      </c>
      <c r="AM130" s="300" t="s">
        <v>123</v>
      </c>
      <c r="AN130" s="300" t="s">
        <v>123</v>
      </c>
      <c r="AO130" s="300" t="s">
        <v>123</v>
      </c>
      <c r="AP130" s="300" t="s">
        <v>123</v>
      </c>
      <c r="AQ130" s="300" t="s">
        <v>123</v>
      </c>
      <c r="AR130" s="257">
        <v>160</v>
      </c>
      <c r="AS130" s="257">
        <v>151</v>
      </c>
      <c r="AT130" s="257">
        <v>151</v>
      </c>
      <c r="AU130" s="257">
        <v>152</v>
      </c>
      <c r="AV130" s="257">
        <v>153</v>
      </c>
      <c r="AW130" s="257">
        <v>153</v>
      </c>
      <c r="AX130" s="257">
        <v>152</v>
      </c>
      <c r="AY130" s="257">
        <v>151</v>
      </c>
      <c r="AZ130" s="257">
        <v>148</v>
      </c>
      <c r="BA130" s="257">
        <v>143</v>
      </c>
      <c r="BB130" s="257">
        <v>138</v>
      </c>
      <c r="BC130" s="257">
        <v>132</v>
      </c>
      <c r="BD130" s="257">
        <v>126</v>
      </c>
      <c r="BE130" s="257">
        <v>122</v>
      </c>
      <c r="BF130" s="257">
        <v>117</v>
      </c>
      <c r="BG130" s="257">
        <v>112</v>
      </c>
      <c r="BH130" s="257">
        <v>110</v>
      </c>
      <c r="BI130" s="257">
        <v>109</v>
      </c>
      <c r="BJ130" s="257">
        <v>107</v>
      </c>
      <c r="BK130" s="257">
        <v>112</v>
      </c>
      <c r="BL130" s="257">
        <v>90</v>
      </c>
      <c r="BM130" s="257">
        <v>80</v>
      </c>
      <c r="BN130" s="257">
        <v>72</v>
      </c>
      <c r="BO130" s="257">
        <v>65</v>
      </c>
      <c r="BP130" s="257">
        <v>65</v>
      </c>
      <c r="BQ130" s="257">
        <v>64</v>
      </c>
      <c r="BR130" s="257">
        <v>62</v>
      </c>
      <c r="BS130" s="257">
        <v>61</v>
      </c>
      <c r="BT130" s="257">
        <v>61</v>
      </c>
      <c r="BU130" s="257">
        <v>60</v>
      </c>
      <c r="BV130" s="257">
        <v>60</v>
      </c>
      <c r="BW130" s="257">
        <v>59</v>
      </c>
    </row>
    <row r="131" spans="1:75" s="132" customFormat="1" x14ac:dyDescent="0.2">
      <c r="A131" s="40"/>
      <c r="B131" s="43" t="s">
        <v>498</v>
      </c>
      <c r="C131" s="134"/>
      <c r="D131" s="300"/>
      <c r="E131" s="300"/>
      <c r="F131" s="300"/>
      <c r="G131" s="300"/>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t="s">
        <v>123</v>
      </c>
      <c r="AI131" s="300" t="s">
        <v>123</v>
      </c>
      <c r="AJ131" s="300" t="s">
        <v>123</v>
      </c>
      <c r="AK131" s="300" t="s">
        <v>123</v>
      </c>
      <c r="AL131" s="300" t="s">
        <v>123</v>
      </c>
      <c r="AM131" s="300" t="s">
        <v>123</v>
      </c>
      <c r="AN131" s="300" t="s">
        <v>123</v>
      </c>
      <c r="AO131" s="300" t="s">
        <v>123</v>
      </c>
      <c r="AP131" s="300" t="s">
        <v>123</v>
      </c>
      <c r="AQ131" s="300" t="s">
        <v>123</v>
      </c>
      <c r="AR131" s="257">
        <v>492</v>
      </c>
      <c r="AS131" s="257">
        <v>478</v>
      </c>
      <c r="AT131" s="257">
        <v>467</v>
      </c>
      <c r="AU131" s="257">
        <v>465</v>
      </c>
      <c r="AV131" s="257">
        <v>460</v>
      </c>
      <c r="AW131" s="257">
        <v>457</v>
      </c>
      <c r="AX131" s="257">
        <v>445</v>
      </c>
      <c r="AY131" s="257">
        <v>428</v>
      </c>
      <c r="AZ131" s="257">
        <v>420</v>
      </c>
      <c r="BA131" s="257">
        <v>400</v>
      </c>
      <c r="BB131" s="257">
        <v>385</v>
      </c>
      <c r="BC131" s="257">
        <v>366</v>
      </c>
      <c r="BD131" s="257">
        <v>342</v>
      </c>
      <c r="BE131" s="257">
        <v>322</v>
      </c>
      <c r="BF131" s="257">
        <v>308</v>
      </c>
      <c r="BG131" s="257">
        <v>229</v>
      </c>
      <c r="BH131" s="257">
        <v>231</v>
      </c>
      <c r="BI131" s="257">
        <v>224</v>
      </c>
      <c r="BJ131" s="257">
        <v>216</v>
      </c>
      <c r="BK131" s="257">
        <v>196</v>
      </c>
      <c r="BL131" s="257">
        <v>199</v>
      </c>
      <c r="BM131" s="257">
        <v>202</v>
      </c>
      <c r="BN131" s="257">
        <v>206</v>
      </c>
      <c r="BO131" s="257">
        <v>205</v>
      </c>
      <c r="BP131" s="257">
        <v>206</v>
      </c>
      <c r="BQ131" s="257">
        <v>201</v>
      </c>
      <c r="BR131" s="257">
        <v>196</v>
      </c>
      <c r="BS131" s="257">
        <v>194</v>
      </c>
      <c r="BT131" s="257">
        <v>192</v>
      </c>
      <c r="BU131" s="257">
        <v>190</v>
      </c>
      <c r="BV131" s="257">
        <v>189</v>
      </c>
      <c r="BW131" s="257">
        <v>187</v>
      </c>
    </row>
    <row r="132" spans="1:75" s="132" customFormat="1" ht="26.1" customHeight="1" x14ac:dyDescent="0.2">
      <c r="A132" s="40"/>
      <c r="B132" s="268" t="s">
        <v>499</v>
      </c>
      <c r="C132" s="134"/>
      <c r="D132" s="300"/>
      <c r="E132" s="300"/>
      <c r="F132" s="300"/>
      <c r="G132" s="300"/>
      <c r="H132" s="300"/>
      <c r="I132" s="300"/>
      <c r="J132" s="300"/>
      <c r="K132" s="300"/>
      <c r="L132" s="300"/>
      <c r="M132" s="300"/>
      <c r="N132" s="300"/>
      <c r="O132" s="300"/>
      <c r="P132" s="300"/>
      <c r="Q132" s="300"/>
      <c r="R132" s="300"/>
      <c r="S132" s="300"/>
      <c r="T132" s="300"/>
      <c r="U132" s="300"/>
      <c r="V132" s="300"/>
      <c r="W132" s="300"/>
      <c r="X132" s="300"/>
      <c r="Y132" s="300"/>
      <c r="Z132" s="300"/>
      <c r="AA132" s="300"/>
      <c r="AB132" s="300"/>
      <c r="AC132" s="300"/>
      <c r="AD132" s="300"/>
      <c r="AE132" s="300"/>
      <c r="AF132" s="300"/>
      <c r="AG132" s="300"/>
      <c r="AH132" s="257">
        <v>741</v>
      </c>
      <c r="AI132" s="257">
        <v>689</v>
      </c>
      <c r="AJ132" s="257">
        <v>713</v>
      </c>
      <c r="AK132" s="257">
        <v>797</v>
      </c>
      <c r="AL132" s="257">
        <v>851</v>
      </c>
      <c r="AM132" s="257">
        <v>1015</v>
      </c>
      <c r="AN132" s="257">
        <v>1080</v>
      </c>
      <c r="AO132" s="257">
        <v>1150</v>
      </c>
      <c r="AP132" s="257">
        <v>1180</v>
      </c>
      <c r="AQ132" s="257">
        <v>1195</v>
      </c>
      <c r="AR132" s="257">
        <v>914</v>
      </c>
      <c r="AS132" s="257">
        <v>948</v>
      </c>
      <c r="AT132" s="257">
        <v>1028</v>
      </c>
      <c r="AU132" s="257">
        <v>1153</v>
      </c>
      <c r="AV132" s="257">
        <v>1346</v>
      </c>
      <c r="AW132" s="257">
        <v>1549</v>
      </c>
      <c r="AX132" s="257">
        <v>1686</v>
      </c>
      <c r="AY132" s="257">
        <v>1818</v>
      </c>
      <c r="AZ132" s="257">
        <v>1872</v>
      </c>
      <c r="BA132" s="257">
        <v>1834</v>
      </c>
      <c r="BB132" s="257">
        <v>1795</v>
      </c>
      <c r="BC132" s="257">
        <v>1749</v>
      </c>
      <c r="BD132" s="257">
        <v>1717</v>
      </c>
      <c r="BE132" s="257">
        <v>1753</v>
      </c>
      <c r="BF132" s="257">
        <v>1814</v>
      </c>
      <c r="BG132" s="257">
        <v>1988</v>
      </c>
      <c r="BH132" s="257">
        <v>2132</v>
      </c>
      <c r="BI132" s="257">
        <v>2233</v>
      </c>
      <c r="BJ132" s="257">
        <v>2347</v>
      </c>
      <c r="BK132" s="257">
        <v>2455</v>
      </c>
      <c r="BL132" s="257">
        <v>2633</v>
      </c>
      <c r="BM132" s="257">
        <v>3035</v>
      </c>
      <c r="BN132" s="257">
        <v>3296</v>
      </c>
      <c r="BO132" s="257">
        <v>3468</v>
      </c>
      <c r="BP132" s="257">
        <v>3598</v>
      </c>
      <c r="BQ132" s="257">
        <v>3597</v>
      </c>
      <c r="BR132" s="257">
        <v>3582</v>
      </c>
      <c r="BS132" s="257">
        <v>3603</v>
      </c>
      <c r="BT132" s="257">
        <v>3616</v>
      </c>
      <c r="BU132" s="257">
        <v>3635</v>
      </c>
      <c r="BV132" s="257">
        <v>3653</v>
      </c>
      <c r="BW132" s="257">
        <v>3639</v>
      </c>
    </row>
    <row r="133" spans="1:75" s="132" customFormat="1" x14ac:dyDescent="0.2">
      <c r="A133" s="40"/>
      <c r="B133" s="43" t="s">
        <v>496</v>
      </c>
      <c r="C133" s="134"/>
      <c r="D133" s="300"/>
      <c r="E133" s="300"/>
      <c r="F133" s="300"/>
      <c r="G133" s="300"/>
      <c r="H133" s="300"/>
      <c r="I133" s="300"/>
      <c r="J133" s="300"/>
      <c r="K133" s="300"/>
      <c r="L133" s="300"/>
      <c r="M133" s="300"/>
      <c r="N133" s="300"/>
      <c r="O133" s="300"/>
      <c r="P133" s="300"/>
      <c r="Q133" s="300"/>
      <c r="R133" s="300"/>
      <c r="S133" s="300"/>
      <c r="T133" s="300"/>
      <c r="U133" s="300"/>
      <c r="V133" s="300"/>
      <c r="W133" s="300"/>
      <c r="X133" s="300"/>
      <c r="Y133" s="300"/>
      <c r="Z133" s="300"/>
      <c r="AA133" s="300"/>
      <c r="AB133" s="300"/>
      <c r="AC133" s="300"/>
      <c r="AD133" s="300"/>
      <c r="AE133" s="300"/>
      <c r="AF133" s="300"/>
      <c r="AG133" s="300"/>
      <c r="AH133" s="300" t="s">
        <v>123</v>
      </c>
      <c r="AI133" s="300" t="s">
        <v>123</v>
      </c>
      <c r="AJ133" s="300" t="s">
        <v>123</v>
      </c>
      <c r="AK133" s="300" t="s">
        <v>123</v>
      </c>
      <c r="AL133" s="300" t="s">
        <v>123</v>
      </c>
      <c r="AM133" s="300" t="s">
        <v>123</v>
      </c>
      <c r="AN133" s="300" t="s">
        <v>123</v>
      </c>
      <c r="AO133" s="300" t="s">
        <v>123</v>
      </c>
      <c r="AP133" s="300" t="s">
        <v>123</v>
      </c>
      <c r="AQ133" s="300" t="s">
        <v>123</v>
      </c>
      <c r="AR133" s="257">
        <v>797</v>
      </c>
      <c r="AS133" s="257">
        <v>819</v>
      </c>
      <c r="AT133" s="257">
        <v>900</v>
      </c>
      <c r="AU133" s="257">
        <v>1020</v>
      </c>
      <c r="AV133" s="257">
        <v>1195</v>
      </c>
      <c r="AW133" s="257">
        <v>1379</v>
      </c>
      <c r="AX133" s="257">
        <v>1498</v>
      </c>
      <c r="AY133" s="257">
        <v>1614</v>
      </c>
      <c r="AZ133" s="257">
        <v>1655</v>
      </c>
      <c r="BA133" s="257">
        <v>1613</v>
      </c>
      <c r="BB133" s="257">
        <v>1574</v>
      </c>
      <c r="BC133" s="257">
        <v>1531</v>
      </c>
      <c r="BD133" s="257">
        <v>1500</v>
      </c>
      <c r="BE133" s="257">
        <v>1534</v>
      </c>
      <c r="BF133" s="257">
        <v>1590</v>
      </c>
      <c r="BG133" s="257">
        <v>1692</v>
      </c>
      <c r="BH133" s="257">
        <v>1823</v>
      </c>
      <c r="BI133" s="257">
        <v>1927</v>
      </c>
      <c r="BJ133" s="257">
        <v>2038</v>
      </c>
      <c r="BK133" s="257">
        <v>2125</v>
      </c>
      <c r="BL133" s="257">
        <v>2292</v>
      </c>
      <c r="BM133" s="257">
        <v>2642</v>
      </c>
      <c r="BN133" s="257">
        <v>2867</v>
      </c>
      <c r="BO133" s="257">
        <v>3016</v>
      </c>
      <c r="BP133" s="257">
        <v>3133</v>
      </c>
      <c r="BQ133" s="257">
        <v>3133</v>
      </c>
      <c r="BR133" s="257">
        <v>3118</v>
      </c>
      <c r="BS133" s="257">
        <v>3137</v>
      </c>
      <c r="BT133" s="257">
        <v>3149</v>
      </c>
      <c r="BU133" s="257">
        <v>3166</v>
      </c>
      <c r="BV133" s="257">
        <v>3182</v>
      </c>
      <c r="BW133" s="257">
        <v>3170</v>
      </c>
    </row>
    <row r="134" spans="1:75" s="132" customFormat="1" x14ac:dyDescent="0.2">
      <c r="A134" s="40"/>
      <c r="B134" s="43" t="s">
        <v>497</v>
      </c>
      <c r="C134" s="134"/>
      <c r="D134" s="300"/>
      <c r="E134" s="300"/>
      <c r="F134" s="300"/>
      <c r="G134" s="300"/>
      <c r="H134" s="300"/>
      <c r="I134" s="300"/>
      <c r="J134" s="300"/>
      <c r="K134" s="300"/>
      <c r="L134" s="300"/>
      <c r="M134" s="300"/>
      <c r="N134" s="300"/>
      <c r="O134" s="300"/>
      <c r="P134" s="300"/>
      <c r="Q134" s="300"/>
      <c r="R134" s="300"/>
      <c r="S134" s="300"/>
      <c r="T134" s="300"/>
      <c r="U134" s="300"/>
      <c r="V134" s="300"/>
      <c r="W134" s="300"/>
      <c r="X134" s="300"/>
      <c r="Y134" s="300"/>
      <c r="Z134" s="300"/>
      <c r="AA134" s="300"/>
      <c r="AB134" s="300"/>
      <c r="AC134" s="300"/>
      <c r="AD134" s="300"/>
      <c r="AE134" s="300"/>
      <c r="AF134" s="300"/>
      <c r="AG134" s="300"/>
      <c r="AH134" s="300" t="s">
        <v>123</v>
      </c>
      <c r="AI134" s="300" t="s">
        <v>123</v>
      </c>
      <c r="AJ134" s="300" t="s">
        <v>123</v>
      </c>
      <c r="AK134" s="300" t="s">
        <v>123</v>
      </c>
      <c r="AL134" s="300" t="s">
        <v>123</v>
      </c>
      <c r="AM134" s="300" t="s">
        <v>123</v>
      </c>
      <c r="AN134" s="300" t="s">
        <v>123</v>
      </c>
      <c r="AO134" s="300" t="s">
        <v>123</v>
      </c>
      <c r="AP134" s="300" t="s">
        <v>123</v>
      </c>
      <c r="AQ134" s="300" t="s">
        <v>123</v>
      </c>
      <c r="AR134" s="257">
        <v>45</v>
      </c>
      <c r="AS134" s="257">
        <v>50</v>
      </c>
      <c r="AT134" s="257">
        <v>52</v>
      </c>
      <c r="AU134" s="257">
        <v>58</v>
      </c>
      <c r="AV134" s="257">
        <v>67</v>
      </c>
      <c r="AW134" s="257">
        <v>76</v>
      </c>
      <c r="AX134" s="257">
        <v>84</v>
      </c>
      <c r="AY134" s="257">
        <v>89</v>
      </c>
      <c r="AZ134" s="257">
        <v>92</v>
      </c>
      <c r="BA134" s="257">
        <v>90</v>
      </c>
      <c r="BB134" s="257">
        <v>89</v>
      </c>
      <c r="BC134" s="257">
        <v>86</v>
      </c>
      <c r="BD134" s="257">
        <v>84</v>
      </c>
      <c r="BE134" s="257">
        <v>84</v>
      </c>
      <c r="BF134" s="257">
        <v>83</v>
      </c>
      <c r="BG134" s="257">
        <v>85</v>
      </c>
      <c r="BH134" s="257">
        <v>91</v>
      </c>
      <c r="BI134" s="257">
        <v>92</v>
      </c>
      <c r="BJ134" s="257">
        <v>94</v>
      </c>
      <c r="BK134" s="257">
        <v>102</v>
      </c>
      <c r="BL134" s="257">
        <v>121</v>
      </c>
      <c r="BM134" s="257">
        <v>148</v>
      </c>
      <c r="BN134" s="257">
        <v>166</v>
      </c>
      <c r="BO134" s="257">
        <v>181</v>
      </c>
      <c r="BP134" s="257">
        <v>187</v>
      </c>
      <c r="BQ134" s="257">
        <v>188</v>
      </c>
      <c r="BR134" s="257">
        <v>188</v>
      </c>
      <c r="BS134" s="257">
        <v>189</v>
      </c>
      <c r="BT134" s="257">
        <v>189</v>
      </c>
      <c r="BU134" s="257">
        <v>190</v>
      </c>
      <c r="BV134" s="257">
        <v>191</v>
      </c>
      <c r="BW134" s="257">
        <v>191</v>
      </c>
    </row>
    <row r="135" spans="1:75" s="132" customFormat="1" ht="13.5" thickBot="1" x14ac:dyDescent="0.25">
      <c r="A135" s="114"/>
      <c r="B135" s="155" t="s">
        <v>498</v>
      </c>
      <c r="C135" s="129"/>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t="s">
        <v>123</v>
      </c>
      <c r="AI135" s="302" t="s">
        <v>123</v>
      </c>
      <c r="AJ135" s="302" t="s">
        <v>123</v>
      </c>
      <c r="AK135" s="302" t="s">
        <v>123</v>
      </c>
      <c r="AL135" s="302" t="s">
        <v>123</v>
      </c>
      <c r="AM135" s="302" t="s">
        <v>123</v>
      </c>
      <c r="AN135" s="302" t="s">
        <v>123</v>
      </c>
      <c r="AO135" s="302" t="s">
        <v>123</v>
      </c>
      <c r="AP135" s="302" t="s">
        <v>123</v>
      </c>
      <c r="AQ135" s="302" t="s">
        <v>123</v>
      </c>
      <c r="AR135" s="152">
        <v>72</v>
      </c>
      <c r="AS135" s="152">
        <v>78</v>
      </c>
      <c r="AT135" s="152">
        <v>75</v>
      </c>
      <c r="AU135" s="152">
        <v>75</v>
      </c>
      <c r="AV135" s="152">
        <v>83</v>
      </c>
      <c r="AW135" s="152">
        <v>93</v>
      </c>
      <c r="AX135" s="152">
        <v>105</v>
      </c>
      <c r="AY135" s="152">
        <v>115</v>
      </c>
      <c r="AZ135" s="152">
        <v>124</v>
      </c>
      <c r="BA135" s="152">
        <v>131</v>
      </c>
      <c r="BB135" s="152">
        <v>132</v>
      </c>
      <c r="BC135" s="152">
        <v>132</v>
      </c>
      <c r="BD135" s="152">
        <v>133</v>
      </c>
      <c r="BE135" s="152">
        <v>135</v>
      </c>
      <c r="BF135" s="152">
        <v>141</v>
      </c>
      <c r="BG135" s="152">
        <v>211</v>
      </c>
      <c r="BH135" s="152">
        <v>218</v>
      </c>
      <c r="BI135" s="152">
        <v>214</v>
      </c>
      <c r="BJ135" s="152">
        <v>215</v>
      </c>
      <c r="BK135" s="152">
        <v>228</v>
      </c>
      <c r="BL135" s="152">
        <v>220</v>
      </c>
      <c r="BM135" s="152">
        <v>245</v>
      </c>
      <c r="BN135" s="152">
        <v>263</v>
      </c>
      <c r="BO135" s="152">
        <v>271</v>
      </c>
      <c r="BP135" s="152">
        <v>278</v>
      </c>
      <c r="BQ135" s="152">
        <v>277</v>
      </c>
      <c r="BR135" s="152">
        <v>276</v>
      </c>
      <c r="BS135" s="152">
        <v>277</v>
      </c>
      <c r="BT135" s="152">
        <v>278</v>
      </c>
      <c r="BU135" s="152">
        <v>279</v>
      </c>
      <c r="BV135" s="152">
        <v>280</v>
      </c>
      <c r="BW135" s="152">
        <v>278</v>
      </c>
    </row>
  </sheetData>
  <mergeCells count="1">
    <mergeCell ref="A50:A51"/>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4"/>
  <sheetViews>
    <sheetView zoomScaleNormal="100" workbookViewId="0"/>
  </sheetViews>
  <sheetFormatPr defaultRowHeight="15" x14ac:dyDescent="0.2"/>
  <cols>
    <col min="1" max="1" width="4.7109375" style="101" customWidth="1"/>
    <col min="2" max="2" width="5.7109375" style="102" customWidth="1"/>
    <col min="3" max="3" width="142.28515625" style="101" customWidth="1"/>
    <col min="4" max="16384" width="9.140625" style="101"/>
  </cols>
  <sheetData>
    <row r="1" spans="2:3" s="7" customFormat="1" x14ac:dyDescent="0.2">
      <c r="B1" s="9"/>
      <c r="C1" s="377" t="s">
        <v>20</v>
      </c>
    </row>
    <row r="2" spans="2:3" s="7" customFormat="1" ht="22.5" customHeight="1" x14ac:dyDescent="0.25">
      <c r="B2" s="9"/>
      <c r="C2" s="111" t="s">
        <v>277</v>
      </c>
    </row>
    <row r="3" spans="2:3" s="7" customFormat="1" x14ac:dyDescent="0.2">
      <c r="B3" s="9"/>
    </row>
    <row r="4" spans="2:3" s="7" customFormat="1" ht="105" x14ac:dyDescent="0.2">
      <c r="B4" s="10">
        <v>1</v>
      </c>
      <c r="C4" s="8" t="s">
        <v>278</v>
      </c>
    </row>
    <row r="5" spans="2:3" s="7" customFormat="1" x14ac:dyDescent="0.2">
      <c r="B5" s="10"/>
      <c r="C5" s="8"/>
    </row>
    <row r="6" spans="2:3" s="7" customFormat="1" ht="45" x14ac:dyDescent="0.2">
      <c r="B6" s="10">
        <v>2</v>
      </c>
      <c r="C6" s="8" t="s">
        <v>279</v>
      </c>
    </row>
    <row r="7" spans="2:3" s="7" customFormat="1" x14ac:dyDescent="0.2">
      <c r="B7" s="10"/>
      <c r="C7" s="8"/>
    </row>
    <row r="8" spans="2:3" s="7" customFormat="1" ht="30" x14ac:dyDescent="0.2">
      <c r="B8" s="10">
        <v>3</v>
      </c>
      <c r="C8" s="8" t="s">
        <v>280</v>
      </c>
    </row>
    <row r="9" spans="2:3" s="7" customFormat="1" x14ac:dyDescent="0.2">
      <c r="B9" s="10"/>
      <c r="C9" s="8"/>
    </row>
    <row r="10" spans="2:3" s="7" customFormat="1" ht="45" x14ac:dyDescent="0.2">
      <c r="B10" s="10">
        <v>4</v>
      </c>
      <c r="C10" s="8" t="s">
        <v>281</v>
      </c>
    </row>
    <row r="11" spans="2:3" s="7" customFormat="1" x14ac:dyDescent="0.2">
      <c r="B11" s="10"/>
      <c r="C11" s="8"/>
    </row>
    <row r="12" spans="2:3" s="7" customFormat="1" x14ac:dyDescent="0.2">
      <c r="B12" s="10">
        <v>5</v>
      </c>
      <c r="C12" s="8" t="s">
        <v>282</v>
      </c>
    </row>
    <row r="13" spans="2:3" s="7" customFormat="1" x14ac:dyDescent="0.2">
      <c r="B13" s="10"/>
      <c r="C13" s="8"/>
    </row>
    <row r="14" spans="2:3" s="7" customFormat="1" x14ac:dyDescent="0.2">
      <c r="B14" s="10">
        <v>6</v>
      </c>
      <c r="C14" s="8" t="s">
        <v>283</v>
      </c>
    </row>
    <row r="15" spans="2:3" s="7" customFormat="1" x14ac:dyDescent="0.2">
      <c r="B15" s="10"/>
      <c r="C15" s="8"/>
    </row>
    <row r="16" spans="2:3" s="7" customFormat="1" x14ac:dyDescent="0.2">
      <c r="B16" s="10">
        <v>7</v>
      </c>
      <c r="C16" s="8" t="s">
        <v>284</v>
      </c>
    </row>
    <row r="17" spans="2:3" s="7" customFormat="1" x14ac:dyDescent="0.2">
      <c r="B17" s="10"/>
      <c r="C17" s="8" t="s">
        <v>285</v>
      </c>
    </row>
    <row r="18" spans="2:3" s="7" customFormat="1" x14ac:dyDescent="0.2">
      <c r="B18" s="10"/>
      <c r="C18" s="8" t="s">
        <v>286</v>
      </c>
    </row>
    <row r="19" spans="2:3" s="7" customFormat="1" x14ac:dyDescent="0.2">
      <c r="B19" s="10"/>
      <c r="C19" s="8" t="s">
        <v>287</v>
      </c>
    </row>
    <row r="20" spans="2:3" s="7" customFormat="1" x14ac:dyDescent="0.2">
      <c r="B20" s="10"/>
      <c r="C20" s="8"/>
    </row>
    <row r="21" spans="2:3" s="7" customFormat="1" ht="30" x14ac:dyDescent="0.2">
      <c r="B21" s="10">
        <v>8</v>
      </c>
      <c r="C21" s="8" t="s">
        <v>288</v>
      </c>
    </row>
    <row r="22" spans="2:3" s="7" customFormat="1" x14ac:dyDescent="0.2">
      <c r="B22" s="10"/>
      <c r="C22" s="8" t="s">
        <v>289</v>
      </c>
    </row>
    <row r="23" spans="2:3" s="7" customFormat="1" x14ac:dyDescent="0.2">
      <c r="B23" s="10"/>
      <c r="C23" s="8" t="s">
        <v>290</v>
      </c>
    </row>
    <row r="24" spans="2:3" s="7" customFormat="1" x14ac:dyDescent="0.2">
      <c r="B24" s="10"/>
      <c r="C24" s="8" t="s">
        <v>291</v>
      </c>
    </row>
    <row r="25" spans="2:3" s="7" customFormat="1" x14ac:dyDescent="0.2">
      <c r="B25" s="10"/>
      <c r="C25" s="8" t="s">
        <v>292</v>
      </c>
    </row>
    <row r="26" spans="2:3" s="7" customFormat="1" x14ac:dyDescent="0.2">
      <c r="B26" s="10"/>
      <c r="C26" s="8" t="s">
        <v>293</v>
      </c>
    </row>
    <row r="27" spans="2:3" s="7" customFormat="1" x14ac:dyDescent="0.2">
      <c r="B27" s="10"/>
      <c r="C27" s="8" t="s">
        <v>294</v>
      </c>
    </row>
    <row r="28" spans="2:3" s="7" customFormat="1" x14ac:dyDescent="0.2">
      <c r="B28" s="10"/>
      <c r="C28" s="8" t="s">
        <v>295</v>
      </c>
    </row>
    <row r="29" spans="2:3" s="7" customFormat="1" x14ac:dyDescent="0.2">
      <c r="B29" s="10"/>
      <c r="C29" s="8"/>
    </row>
    <row r="30" spans="2:3" s="7" customFormat="1" ht="60" x14ac:dyDescent="0.2">
      <c r="B30" s="10">
        <v>9</v>
      </c>
      <c r="C30" s="8" t="s">
        <v>296</v>
      </c>
    </row>
    <row r="31" spans="2:3" s="7" customFormat="1" x14ac:dyDescent="0.2">
      <c r="B31" s="10"/>
      <c r="C31" s="8"/>
    </row>
    <row r="32" spans="2:3" s="7" customFormat="1" ht="60" x14ac:dyDescent="0.2">
      <c r="B32" s="10">
        <v>10</v>
      </c>
      <c r="C32" s="8" t="s">
        <v>297</v>
      </c>
    </row>
    <row r="33" spans="2:3" s="7" customFormat="1" ht="60" x14ac:dyDescent="0.2">
      <c r="B33" s="10" t="s">
        <v>298</v>
      </c>
      <c r="C33" s="12" t="s">
        <v>299</v>
      </c>
    </row>
    <row r="34" spans="2:3" s="7" customFormat="1" ht="30" x14ac:dyDescent="0.2">
      <c r="B34" s="10" t="s">
        <v>300</v>
      </c>
      <c r="C34" s="12" t="s">
        <v>301</v>
      </c>
    </row>
    <row r="35" spans="2:3" s="7" customFormat="1" x14ac:dyDescent="0.2">
      <c r="B35" s="10" t="s">
        <v>302</v>
      </c>
      <c r="C35" s="12" t="s">
        <v>303</v>
      </c>
    </row>
    <row r="36" spans="2:3" s="7" customFormat="1" ht="45" x14ac:dyDescent="0.2">
      <c r="B36" s="10" t="s">
        <v>304</v>
      </c>
      <c r="C36" s="12" t="s">
        <v>305</v>
      </c>
    </row>
    <row r="37" spans="2:3" s="7" customFormat="1" ht="30" x14ac:dyDescent="0.2">
      <c r="B37" s="10" t="s">
        <v>306</v>
      </c>
      <c r="C37" s="12" t="s">
        <v>307</v>
      </c>
    </row>
    <row r="38" spans="2:3" s="7" customFormat="1" ht="45" x14ac:dyDescent="0.2">
      <c r="B38" s="10" t="s">
        <v>308</v>
      </c>
      <c r="C38" s="12" t="s">
        <v>309</v>
      </c>
    </row>
    <row r="39" spans="2:3" s="7" customFormat="1" ht="45" x14ac:dyDescent="0.2">
      <c r="B39" s="10" t="s">
        <v>310</v>
      </c>
      <c r="C39" s="12" t="s">
        <v>311</v>
      </c>
    </row>
    <row r="40" spans="2:3" s="7" customFormat="1" ht="60" x14ac:dyDescent="0.2">
      <c r="B40" s="10" t="s">
        <v>312</v>
      </c>
      <c r="C40" s="12" t="s">
        <v>313</v>
      </c>
    </row>
    <row r="41" spans="2:3" s="7" customFormat="1" ht="75" x14ac:dyDescent="0.2">
      <c r="B41" s="10" t="s">
        <v>314</v>
      </c>
      <c r="C41" s="12" t="s">
        <v>315</v>
      </c>
    </row>
    <row r="42" spans="2:3" s="7" customFormat="1" x14ac:dyDescent="0.2">
      <c r="B42" s="10"/>
      <c r="C42" s="8"/>
    </row>
    <row r="43" spans="2:3" s="7" customFormat="1" ht="120" x14ac:dyDescent="0.2">
      <c r="B43" s="10">
        <v>11</v>
      </c>
      <c r="C43" s="8" t="s">
        <v>316</v>
      </c>
    </row>
    <row r="44" spans="2:3" s="7" customFormat="1" x14ac:dyDescent="0.2">
      <c r="B44" s="10"/>
      <c r="C44" s="8"/>
    </row>
    <row r="45" spans="2:3" s="7" customFormat="1" x14ac:dyDescent="0.2">
      <c r="B45" s="10">
        <v>12</v>
      </c>
      <c r="C45" s="8" t="s">
        <v>317</v>
      </c>
    </row>
    <row r="46" spans="2:3" s="7" customFormat="1" x14ac:dyDescent="0.2">
      <c r="B46" s="10"/>
      <c r="C46" s="8"/>
    </row>
    <row r="47" spans="2:3" s="7" customFormat="1" ht="30" x14ac:dyDescent="0.2">
      <c r="B47" s="10">
        <v>13</v>
      </c>
      <c r="C47" s="8" t="s">
        <v>318</v>
      </c>
    </row>
    <row r="48" spans="2:3" s="7" customFormat="1" x14ac:dyDescent="0.2">
      <c r="B48" s="10"/>
      <c r="C48" s="8"/>
    </row>
    <row r="49" spans="2:3" s="7" customFormat="1" ht="30" customHeight="1" x14ac:dyDescent="0.2">
      <c r="B49" s="10">
        <v>14</v>
      </c>
      <c r="C49" s="8" t="s">
        <v>319</v>
      </c>
    </row>
    <row r="50" spans="2:3" s="7" customFormat="1" ht="13.5" customHeight="1" x14ac:dyDescent="0.2">
      <c r="B50" s="10"/>
      <c r="C50" s="8"/>
    </row>
    <row r="51" spans="2:3" s="7" customFormat="1" ht="30" customHeight="1" x14ac:dyDescent="0.2">
      <c r="B51" s="10">
        <v>15</v>
      </c>
      <c r="C51" s="8" t="s">
        <v>320</v>
      </c>
    </row>
    <row r="52" spans="2:3" s="7" customFormat="1" x14ac:dyDescent="0.2">
      <c r="B52" s="10"/>
      <c r="C52" s="8"/>
    </row>
    <row r="53" spans="2:3" s="7" customFormat="1" ht="105" x14ac:dyDescent="0.2">
      <c r="B53" s="10">
        <v>16</v>
      </c>
      <c r="C53" s="8" t="s">
        <v>321</v>
      </c>
    </row>
    <row r="54" spans="2:3" s="7" customFormat="1" x14ac:dyDescent="0.2">
      <c r="B54" s="10"/>
      <c r="C54" s="8"/>
    </row>
    <row r="55" spans="2:3" s="7" customFormat="1" ht="45" x14ac:dyDescent="0.2">
      <c r="B55" s="10">
        <v>17</v>
      </c>
      <c r="C55" s="8" t="s">
        <v>322</v>
      </c>
    </row>
    <row r="56" spans="2:3" s="7" customFormat="1" x14ac:dyDescent="0.2">
      <c r="B56" s="10"/>
      <c r="C56" s="8"/>
    </row>
    <row r="57" spans="2:3" s="7" customFormat="1" ht="60" x14ac:dyDescent="0.2">
      <c r="B57" s="10">
        <v>18</v>
      </c>
      <c r="C57" s="8" t="s">
        <v>323</v>
      </c>
    </row>
    <row r="58" spans="2:3" s="7" customFormat="1" x14ac:dyDescent="0.2">
      <c r="B58" s="10"/>
      <c r="C58" s="8"/>
    </row>
    <row r="59" spans="2:3" s="7" customFormat="1" ht="180" x14ac:dyDescent="0.2">
      <c r="B59" s="10">
        <v>19</v>
      </c>
      <c r="C59" s="8" t="s">
        <v>324</v>
      </c>
    </row>
    <row r="60" spans="2:3" s="7" customFormat="1" x14ac:dyDescent="0.2">
      <c r="B60" s="10"/>
      <c r="C60" s="8"/>
    </row>
    <row r="61" spans="2:3" s="7" customFormat="1" ht="60" x14ac:dyDescent="0.2">
      <c r="B61" s="10">
        <v>20</v>
      </c>
      <c r="C61" s="8" t="s">
        <v>325</v>
      </c>
    </row>
    <row r="62" spans="2:3" s="7" customFormat="1" x14ac:dyDescent="0.2">
      <c r="B62" s="10"/>
      <c r="C62" s="8"/>
    </row>
    <row r="63" spans="2:3" s="7" customFormat="1" x14ac:dyDescent="0.2">
      <c r="B63" s="10"/>
      <c r="C63" s="8"/>
    </row>
    <row r="64" spans="2:3" s="7" customFormat="1" x14ac:dyDescent="0.2">
      <c r="B64" s="10"/>
      <c r="C64" s="8"/>
    </row>
    <row r="65" spans="2:3" s="7" customFormat="1" x14ac:dyDescent="0.2">
      <c r="B65" s="10"/>
      <c r="C65" s="8"/>
    </row>
    <row r="66" spans="2:3" s="7" customFormat="1" x14ac:dyDescent="0.2">
      <c r="B66" s="10"/>
      <c r="C66" s="8"/>
    </row>
    <row r="67" spans="2:3" x14ac:dyDescent="0.2">
      <c r="B67" s="99"/>
      <c r="C67" s="100"/>
    </row>
    <row r="68" spans="2:3" x14ac:dyDescent="0.2">
      <c r="B68" s="99"/>
      <c r="C68" s="100"/>
    </row>
    <row r="69" spans="2:3" x14ac:dyDescent="0.2">
      <c r="B69" s="99"/>
      <c r="C69" s="100"/>
    </row>
    <row r="70" spans="2:3" x14ac:dyDescent="0.2">
      <c r="B70" s="99"/>
      <c r="C70" s="100"/>
    </row>
    <row r="71" spans="2:3" x14ac:dyDescent="0.2">
      <c r="B71" s="99"/>
      <c r="C71" s="100"/>
    </row>
    <row r="72" spans="2:3" x14ac:dyDescent="0.2">
      <c r="B72" s="99"/>
      <c r="C72" s="100"/>
    </row>
    <row r="73" spans="2:3" x14ac:dyDescent="0.2">
      <c r="B73" s="99"/>
      <c r="C73" s="100"/>
    </row>
    <row r="74" spans="2:3" x14ac:dyDescent="0.2">
      <c r="B74" s="99"/>
      <c r="C74" s="100"/>
    </row>
  </sheetData>
  <phoneticPr fontId="5" type="noConversion"/>
  <hyperlinks>
    <hyperlink ref="C1" location="Contents!A1" display="&lt; Return to Contents"/>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56"/>
  <sheetViews>
    <sheetView zoomScaleNormal="100" workbookViewId="0">
      <pane xSplit="3" ySplit="3" topLeftCell="BN4" activePane="bottomRight" state="frozen"/>
      <selection pane="topRight"/>
      <selection pane="bottomLeft"/>
      <selection pane="bottomRight"/>
    </sheetView>
  </sheetViews>
  <sheetFormatPr defaultRowHeight="12.75" x14ac:dyDescent="0.2"/>
  <cols>
    <col min="1" max="1" width="16" style="95" customWidth="1"/>
    <col min="2" max="2" width="75.7109375" style="95" customWidth="1"/>
    <col min="3" max="3" width="12.7109375" style="95" customWidth="1"/>
    <col min="4" max="73" width="10.7109375" style="97" customWidth="1"/>
    <col min="74" max="74" width="10.7109375" style="96" customWidth="1"/>
    <col min="75" max="75" width="10.85546875" style="96" customWidth="1"/>
    <col min="76" max="16384" width="9.140625" style="96"/>
  </cols>
  <sheetData>
    <row r="1" spans="1:75" s="132" customFormat="1" ht="13.5" thickBot="1" x14ac:dyDescent="0.25">
      <c r="A1" s="253"/>
      <c r="B1" s="378" t="s">
        <v>20</v>
      </c>
      <c r="C1" s="253"/>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29"/>
      <c r="BW1" s="129"/>
    </row>
    <row r="2" spans="1:75" s="132" customFormat="1" ht="26.1" customHeight="1" x14ac:dyDescent="0.2">
      <c r="A2" s="296" t="s">
        <v>195</v>
      </c>
      <c r="B2" s="46" t="s">
        <v>500</v>
      </c>
      <c r="C2" s="134"/>
      <c r="D2" s="135" t="s">
        <v>21</v>
      </c>
      <c r="E2" s="135" t="s">
        <v>22</v>
      </c>
      <c r="F2" s="135" t="s">
        <v>23</v>
      </c>
      <c r="G2" s="135" t="s">
        <v>24</v>
      </c>
      <c r="H2" s="135" t="s">
        <v>25</v>
      </c>
      <c r="I2" s="135" t="s">
        <v>26</v>
      </c>
      <c r="J2" s="135" t="s">
        <v>27</v>
      </c>
      <c r="K2" s="135" t="s">
        <v>28</v>
      </c>
      <c r="L2" s="135" t="s">
        <v>29</v>
      </c>
      <c r="M2" s="135" t="s">
        <v>30</v>
      </c>
      <c r="N2" s="135" t="s">
        <v>31</v>
      </c>
      <c r="O2" s="135" t="s">
        <v>32</v>
      </c>
      <c r="P2" s="135" t="s">
        <v>33</v>
      </c>
      <c r="Q2" s="135" t="s">
        <v>34</v>
      </c>
      <c r="R2" s="135" t="s">
        <v>35</v>
      </c>
      <c r="S2" s="135" t="s">
        <v>36</v>
      </c>
      <c r="T2" s="135" t="s">
        <v>37</v>
      </c>
      <c r="U2" s="135" t="s">
        <v>38</v>
      </c>
      <c r="V2" s="135" t="s">
        <v>39</v>
      </c>
      <c r="W2" s="135" t="s">
        <v>40</v>
      </c>
      <c r="X2" s="135" t="s">
        <v>41</v>
      </c>
      <c r="Y2" s="135" t="s">
        <v>42</v>
      </c>
      <c r="Z2" s="135" t="s">
        <v>43</v>
      </c>
      <c r="AA2" s="135" t="s">
        <v>44</v>
      </c>
      <c r="AB2" s="135" t="s">
        <v>45</v>
      </c>
      <c r="AC2" s="135" t="s">
        <v>46</v>
      </c>
      <c r="AD2" s="135" t="s">
        <v>47</v>
      </c>
      <c r="AE2" s="135" t="s">
        <v>48</v>
      </c>
      <c r="AF2" s="135" t="s">
        <v>49</v>
      </c>
      <c r="AG2" s="135" t="s">
        <v>50</v>
      </c>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6" t="s">
        <v>90</v>
      </c>
      <c r="BV2" s="136" t="s">
        <v>100</v>
      </c>
      <c r="BW2" s="136" t="s">
        <v>120</v>
      </c>
    </row>
    <row r="3" spans="1:75" s="132" customFormat="1" ht="15" customHeight="1" x14ac:dyDescent="0.2">
      <c r="A3" s="137"/>
      <c r="B3" s="38" t="s">
        <v>335</v>
      </c>
      <c r="C3" s="138"/>
      <c r="D3" s="139" t="s">
        <v>91</v>
      </c>
      <c r="E3" s="139" t="s">
        <v>91</v>
      </c>
      <c r="F3" s="139" t="s">
        <v>91</v>
      </c>
      <c r="G3" s="139" t="s">
        <v>91</v>
      </c>
      <c r="H3" s="139" t="s">
        <v>91</v>
      </c>
      <c r="I3" s="139" t="s">
        <v>91</v>
      </c>
      <c r="J3" s="139" t="s">
        <v>91</v>
      </c>
      <c r="K3" s="139" t="s">
        <v>91</v>
      </c>
      <c r="L3" s="139" t="s">
        <v>91</v>
      </c>
      <c r="M3" s="139" t="s">
        <v>91</v>
      </c>
      <c r="N3" s="139" t="s">
        <v>91</v>
      </c>
      <c r="O3" s="139" t="s">
        <v>91</v>
      </c>
      <c r="P3" s="139" t="s">
        <v>91</v>
      </c>
      <c r="Q3" s="139" t="s">
        <v>91</v>
      </c>
      <c r="R3" s="139" t="s">
        <v>91</v>
      </c>
      <c r="S3" s="139" t="s">
        <v>91</v>
      </c>
      <c r="T3" s="139" t="s">
        <v>91</v>
      </c>
      <c r="U3" s="139" t="s">
        <v>91</v>
      </c>
      <c r="V3" s="139" t="s">
        <v>91</v>
      </c>
      <c r="W3" s="139" t="s">
        <v>91</v>
      </c>
      <c r="X3" s="139" t="s">
        <v>91</v>
      </c>
      <c r="Y3" s="139" t="s">
        <v>91</v>
      </c>
      <c r="Z3" s="139" t="s">
        <v>91</v>
      </c>
      <c r="AA3" s="139" t="s">
        <v>91</v>
      </c>
      <c r="AB3" s="139" t="s">
        <v>91</v>
      </c>
      <c r="AC3" s="139" t="s">
        <v>91</v>
      </c>
      <c r="AD3" s="139" t="s">
        <v>91</v>
      </c>
      <c r="AE3" s="139" t="s">
        <v>91</v>
      </c>
      <c r="AF3" s="139" t="s">
        <v>91</v>
      </c>
      <c r="AG3" s="139" t="s">
        <v>91</v>
      </c>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26" t="s">
        <v>91</v>
      </c>
      <c r="BQ3" s="139" t="s">
        <v>91</v>
      </c>
      <c r="BR3" s="139" t="s">
        <v>121</v>
      </c>
      <c r="BS3" s="139" t="s">
        <v>121</v>
      </c>
      <c r="BT3" s="140" t="s">
        <v>121</v>
      </c>
      <c r="BU3" s="140" t="s">
        <v>121</v>
      </c>
      <c r="BV3" s="140" t="s">
        <v>121</v>
      </c>
      <c r="BW3" s="140" t="s">
        <v>121</v>
      </c>
    </row>
    <row r="4" spans="1:75" s="47" customFormat="1" ht="24" customHeight="1" x14ac:dyDescent="0.2">
      <c r="A4" s="256"/>
      <c r="B4" s="38" t="s">
        <v>501</v>
      </c>
      <c r="C4" s="38"/>
      <c r="D4" s="143">
        <f t="shared" ref="D4:AI4" si="0">SUM(D8,D17,D27,D34,D37,D40)</f>
        <v>43.5</v>
      </c>
      <c r="E4" s="143">
        <f t="shared" si="0"/>
        <v>65.5</v>
      </c>
      <c r="F4" s="143">
        <f t="shared" si="0"/>
        <v>68.599999999999994</v>
      </c>
      <c r="G4" s="143">
        <f t="shared" si="0"/>
        <v>63.3</v>
      </c>
      <c r="H4" s="143">
        <f t="shared" si="0"/>
        <v>79.2</v>
      </c>
      <c r="I4" s="143">
        <f t="shared" si="0"/>
        <v>84.9</v>
      </c>
      <c r="J4" s="143">
        <f t="shared" si="0"/>
        <v>84.5</v>
      </c>
      <c r="K4" s="143">
        <f t="shared" si="0"/>
        <v>99.6</v>
      </c>
      <c r="L4" s="143">
        <f t="shared" si="0"/>
        <v>96.7</v>
      </c>
      <c r="M4" s="143">
        <f t="shared" si="0"/>
        <v>111.4</v>
      </c>
      <c r="N4" s="143">
        <f t="shared" si="0"/>
        <v>133.5</v>
      </c>
      <c r="O4" s="143">
        <f t="shared" si="0"/>
        <v>130.6</v>
      </c>
      <c r="P4" s="143">
        <f t="shared" si="0"/>
        <v>135</v>
      </c>
      <c r="Q4" s="143">
        <f t="shared" si="0"/>
        <v>154.6</v>
      </c>
      <c r="R4" s="143">
        <f t="shared" si="0"/>
        <v>161.5</v>
      </c>
      <c r="S4" s="143">
        <f t="shared" si="0"/>
        <v>191.4</v>
      </c>
      <c r="T4" s="143">
        <f t="shared" si="0"/>
        <v>200.9</v>
      </c>
      <c r="U4" s="143">
        <f t="shared" si="0"/>
        <v>248.5</v>
      </c>
      <c r="V4" s="143">
        <f t="shared" si="0"/>
        <v>261.8</v>
      </c>
      <c r="W4" s="143">
        <f t="shared" si="0"/>
        <v>322.89999999999998</v>
      </c>
      <c r="X4" s="143">
        <f t="shared" si="0"/>
        <v>348.4</v>
      </c>
      <c r="Y4" s="143">
        <f t="shared" si="0"/>
        <v>382.7</v>
      </c>
      <c r="Z4" s="143">
        <f t="shared" si="0"/>
        <v>373.7</v>
      </c>
      <c r="AA4" s="143">
        <f t="shared" si="0"/>
        <v>413.7</v>
      </c>
      <c r="AB4" s="143">
        <f t="shared" si="0"/>
        <v>486.6</v>
      </c>
      <c r="AC4" s="143">
        <f t="shared" si="0"/>
        <v>547.80899999999997</v>
      </c>
      <c r="AD4" s="143">
        <f t="shared" si="0"/>
        <v>664.90499999999997</v>
      </c>
      <c r="AE4" s="143">
        <f t="shared" si="0"/>
        <v>884.99400000000003</v>
      </c>
      <c r="AF4" s="143">
        <f t="shared" si="0"/>
        <v>1092.8500000000001</v>
      </c>
      <c r="AG4" s="143">
        <f t="shared" si="0"/>
        <v>1331.0940000000001</v>
      </c>
      <c r="AH4" s="143">
        <f t="shared" si="0"/>
        <v>1735</v>
      </c>
      <c r="AI4" s="143">
        <f t="shared" si="0"/>
        <v>1881</v>
      </c>
      <c r="AJ4" s="143">
        <f t="shared" ref="AJ4:BC4" si="1">SUM(AJ8,AJ17,AJ27,AJ34,AJ37,AJ40)</f>
        <v>2084</v>
      </c>
      <c r="AK4" s="143">
        <f t="shared" si="1"/>
        <v>2378</v>
      </c>
      <c r="AL4" s="143">
        <f t="shared" si="1"/>
        <v>2560</v>
      </c>
      <c r="AM4" s="143">
        <f t="shared" si="1"/>
        <v>2624</v>
      </c>
      <c r="AN4" s="143">
        <f t="shared" si="1"/>
        <v>3010</v>
      </c>
      <c r="AO4" s="143">
        <f t="shared" si="1"/>
        <v>3323</v>
      </c>
      <c r="AP4" s="143">
        <f t="shared" si="1"/>
        <v>3676.8379999999997</v>
      </c>
      <c r="AQ4" s="143">
        <f t="shared" si="1"/>
        <v>4043.5760000000005</v>
      </c>
      <c r="AR4" s="143">
        <f t="shared" si="1"/>
        <v>4639.5419999999995</v>
      </c>
      <c r="AS4" s="143">
        <f t="shared" si="1"/>
        <v>5288.3220000000001</v>
      </c>
      <c r="AT4" s="143">
        <f t="shared" si="1"/>
        <v>6158.0410000000011</v>
      </c>
      <c r="AU4" s="143">
        <f t="shared" si="1"/>
        <v>7754.1389999999992</v>
      </c>
      <c r="AV4" s="143">
        <f t="shared" si="1"/>
        <v>9112.7170000000006</v>
      </c>
      <c r="AW4" s="143">
        <f t="shared" si="1"/>
        <v>10494.066999999999</v>
      </c>
      <c r="AX4" s="143">
        <f t="shared" si="1"/>
        <v>11580.523999999999</v>
      </c>
      <c r="AY4" s="143">
        <f t="shared" si="1"/>
        <v>11948.351999999999</v>
      </c>
      <c r="AZ4" s="143">
        <f t="shared" si="1"/>
        <v>12074.404999999999</v>
      </c>
      <c r="BA4" s="143">
        <f t="shared" si="1"/>
        <v>12090.098000000002</v>
      </c>
      <c r="BB4" s="143">
        <f t="shared" si="1"/>
        <v>12082.812</v>
      </c>
      <c r="BC4" s="143">
        <f t="shared" si="1"/>
        <v>11847.279</v>
      </c>
      <c r="BD4" s="143">
        <f t="shared" ref="BD4:BV4" si="2">SUM(BD8,BD17,BD27,BD34,BD37,BD44)</f>
        <v>12401.796047836324</v>
      </c>
      <c r="BE4" s="143">
        <f t="shared" si="2"/>
        <v>12841.618343396234</v>
      </c>
      <c r="BF4" s="143">
        <f t="shared" si="2"/>
        <v>12753.998887894733</v>
      </c>
      <c r="BG4" s="143">
        <f t="shared" si="2"/>
        <v>12710.867020484387</v>
      </c>
      <c r="BH4" s="143">
        <f t="shared" si="2"/>
        <v>12297.070067599379</v>
      </c>
      <c r="BI4" s="143">
        <f t="shared" si="2"/>
        <v>12082.332327895077</v>
      </c>
      <c r="BJ4" s="143">
        <f t="shared" si="2"/>
        <v>12043.921697260022</v>
      </c>
      <c r="BK4" s="143">
        <f t="shared" si="2"/>
        <v>12612.190449657457</v>
      </c>
      <c r="BL4" s="143">
        <f t="shared" si="2"/>
        <v>12629.213878372164</v>
      </c>
      <c r="BM4" s="143">
        <f t="shared" si="2"/>
        <v>13267.210975195318</v>
      </c>
      <c r="BN4" s="143">
        <f t="shared" si="2"/>
        <v>13311.061557779602</v>
      </c>
      <c r="BO4" s="143">
        <f t="shared" si="2"/>
        <v>13455.001612749475</v>
      </c>
      <c r="BP4" s="143">
        <f t="shared" si="2"/>
        <v>13456.661252915746</v>
      </c>
      <c r="BQ4" s="143">
        <f t="shared" si="2"/>
        <v>13478.17113792017</v>
      </c>
      <c r="BR4" s="143">
        <f t="shared" si="2"/>
        <v>14006.327967707408</v>
      </c>
      <c r="BS4" s="143">
        <f t="shared" si="2"/>
        <v>14509.287852752397</v>
      </c>
      <c r="BT4" s="143">
        <f t="shared" si="2"/>
        <v>14730.822609398172</v>
      </c>
      <c r="BU4" s="143">
        <f t="shared" si="2"/>
        <v>14667.982402930493</v>
      </c>
      <c r="BV4" s="143">
        <f t="shared" si="2"/>
        <v>14774.189940381862</v>
      </c>
      <c r="BW4" s="143">
        <f>SUM(BW8,BW17,BW27,BW34,BW37,BW44)</f>
        <v>15223.589928187837</v>
      </c>
    </row>
    <row r="5" spans="1:75" s="47" customFormat="1" ht="12.75" customHeight="1" x14ac:dyDescent="0.2">
      <c r="A5" s="256"/>
      <c r="B5" s="150" t="s">
        <v>234</v>
      </c>
      <c r="C5" s="38"/>
      <c r="D5" s="257">
        <f t="shared" ref="D5:AI5" si="3">D8+D22+D25+D29+D32+D35+D38+D40</f>
        <v>0</v>
      </c>
      <c r="E5" s="257">
        <f t="shared" si="3"/>
        <v>0</v>
      </c>
      <c r="F5" s="257">
        <f t="shared" si="3"/>
        <v>0</v>
      </c>
      <c r="G5" s="257">
        <f t="shared" si="3"/>
        <v>0</v>
      </c>
      <c r="H5" s="257">
        <f t="shared" si="3"/>
        <v>0</v>
      </c>
      <c r="I5" s="257">
        <f t="shared" si="3"/>
        <v>0</v>
      </c>
      <c r="J5" s="257">
        <f t="shared" si="3"/>
        <v>0</v>
      </c>
      <c r="K5" s="257">
        <f t="shared" si="3"/>
        <v>0</v>
      </c>
      <c r="L5" s="257">
        <f t="shared" si="3"/>
        <v>0</v>
      </c>
      <c r="M5" s="257">
        <f t="shared" si="3"/>
        <v>0</v>
      </c>
      <c r="N5" s="257">
        <f t="shared" si="3"/>
        <v>0</v>
      </c>
      <c r="O5" s="257">
        <f t="shared" si="3"/>
        <v>0</v>
      </c>
      <c r="P5" s="257">
        <f t="shared" si="3"/>
        <v>0</v>
      </c>
      <c r="Q5" s="257">
        <f t="shared" si="3"/>
        <v>0</v>
      </c>
      <c r="R5" s="257">
        <f t="shared" si="3"/>
        <v>0</v>
      </c>
      <c r="S5" s="257">
        <f t="shared" si="3"/>
        <v>0</v>
      </c>
      <c r="T5" s="257">
        <f t="shared" si="3"/>
        <v>0</v>
      </c>
      <c r="U5" s="257">
        <f t="shared" si="3"/>
        <v>0</v>
      </c>
      <c r="V5" s="257">
        <f t="shared" si="3"/>
        <v>0</v>
      </c>
      <c r="W5" s="257">
        <f t="shared" si="3"/>
        <v>0</v>
      </c>
      <c r="X5" s="257">
        <f t="shared" si="3"/>
        <v>0</v>
      </c>
      <c r="Y5" s="257">
        <f t="shared" si="3"/>
        <v>0</v>
      </c>
      <c r="Z5" s="257">
        <f t="shared" si="3"/>
        <v>0</v>
      </c>
      <c r="AA5" s="257">
        <f t="shared" si="3"/>
        <v>0</v>
      </c>
      <c r="AB5" s="257">
        <f t="shared" si="3"/>
        <v>0</v>
      </c>
      <c r="AC5" s="257">
        <f t="shared" si="3"/>
        <v>0</v>
      </c>
      <c r="AD5" s="257">
        <f t="shared" si="3"/>
        <v>0</v>
      </c>
      <c r="AE5" s="257">
        <f t="shared" si="3"/>
        <v>0</v>
      </c>
      <c r="AF5" s="257">
        <f t="shared" si="3"/>
        <v>0</v>
      </c>
      <c r="AG5" s="257">
        <f t="shared" si="3"/>
        <v>0</v>
      </c>
      <c r="AH5" s="257">
        <f t="shared" si="3"/>
        <v>1659.9435153078261</v>
      </c>
      <c r="AI5" s="257">
        <f t="shared" si="3"/>
        <v>1792.1343128758599</v>
      </c>
      <c r="AJ5" s="257">
        <f t="shared" ref="AJ5:BC5" si="4">AJ8+AJ22+AJ25+AJ29+AJ32+AJ35+AJ38+AJ40</f>
        <v>1981.2107295895348</v>
      </c>
      <c r="AK5" s="257">
        <f t="shared" si="4"/>
        <v>2255.9282400413831</v>
      </c>
      <c r="AL5" s="257">
        <f t="shared" si="4"/>
        <v>2417.1250547400077</v>
      </c>
      <c r="AM5" s="257">
        <f t="shared" si="4"/>
        <v>2453.0162562895484</v>
      </c>
      <c r="AN5" s="257">
        <f t="shared" si="4"/>
        <v>2795.4057492428551</v>
      </c>
      <c r="AO5" s="257">
        <f t="shared" si="4"/>
        <v>3056.2766144896923</v>
      </c>
      <c r="AP5" s="257">
        <f t="shared" si="4"/>
        <v>3334.1359305710021</v>
      </c>
      <c r="AQ5" s="257">
        <f t="shared" si="4"/>
        <v>3619.0325436077005</v>
      </c>
      <c r="AR5" s="257">
        <f t="shared" si="4"/>
        <v>4120.4154610469932</v>
      </c>
      <c r="AS5" s="257">
        <f t="shared" si="4"/>
        <v>4649.1906503585542</v>
      </c>
      <c r="AT5" s="257">
        <f t="shared" si="4"/>
        <v>5362.9922575999344</v>
      </c>
      <c r="AU5" s="257">
        <f t="shared" si="4"/>
        <v>6739.9336377056543</v>
      </c>
      <c r="AV5" s="257">
        <f t="shared" si="4"/>
        <v>7963.9994719953866</v>
      </c>
      <c r="AW5" s="257">
        <f t="shared" si="4"/>
        <v>9216.9656368973046</v>
      </c>
      <c r="AX5" s="257">
        <f t="shared" si="4"/>
        <v>10225.021256654652</v>
      </c>
      <c r="AY5" s="257">
        <f t="shared" si="4"/>
        <v>10765.217292034049</v>
      </c>
      <c r="AZ5" s="257">
        <f t="shared" si="4"/>
        <v>11100.797527991303</v>
      </c>
      <c r="BA5" s="257">
        <f t="shared" si="4"/>
        <v>11285.78715130033</v>
      </c>
      <c r="BB5" s="257">
        <f t="shared" si="4"/>
        <v>11507.882074852045</v>
      </c>
      <c r="BC5" s="257">
        <f t="shared" si="4"/>
        <v>11542.301361696584</v>
      </c>
      <c r="BD5" s="257">
        <f t="shared" ref="BD5:BV5" si="5">BD8+BD22+BD25+BD29+BD32+BD35+BD38+BD44</f>
        <v>12235.660047836325</v>
      </c>
      <c r="BE5" s="257">
        <f t="shared" si="5"/>
        <v>12676.131343396235</v>
      </c>
      <c r="BF5" s="257">
        <f t="shared" si="5"/>
        <v>12591.34763897314</v>
      </c>
      <c r="BG5" s="257">
        <f t="shared" si="5"/>
        <v>12540.964031783005</v>
      </c>
      <c r="BH5" s="257">
        <f t="shared" si="5"/>
        <v>12172.78706759938</v>
      </c>
      <c r="BI5" s="257">
        <f t="shared" si="5"/>
        <v>11954.071771256264</v>
      </c>
      <c r="BJ5" s="257">
        <f t="shared" si="5"/>
        <v>11908.755623242781</v>
      </c>
      <c r="BK5" s="257">
        <f t="shared" si="5"/>
        <v>12411.436029490982</v>
      </c>
      <c r="BL5" s="257">
        <f t="shared" si="5"/>
        <v>12453.678815330739</v>
      </c>
      <c r="BM5" s="257">
        <f t="shared" si="5"/>
        <v>13083.972559046761</v>
      </c>
      <c r="BN5" s="257">
        <f t="shared" si="5"/>
        <v>13141.076623992645</v>
      </c>
      <c r="BO5" s="257">
        <f t="shared" si="5"/>
        <v>13285.679258016087</v>
      </c>
      <c r="BP5" s="257">
        <f t="shared" si="5"/>
        <v>13297.194530698736</v>
      </c>
      <c r="BQ5" s="257">
        <f t="shared" si="5"/>
        <v>13327.360851180154</v>
      </c>
      <c r="BR5" s="257">
        <f t="shared" si="5"/>
        <v>13879.263876229126</v>
      </c>
      <c r="BS5" s="257">
        <f t="shared" si="5"/>
        <v>14389.387982017604</v>
      </c>
      <c r="BT5" s="257">
        <f t="shared" si="5"/>
        <v>14618.330764429822</v>
      </c>
      <c r="BU5" s="257">
        <f t="shared" si="5"/>
        <v>14559.063614071832</v>
      </c>
      <c r="BV5" s="257">
        <f t="shared" si="5"/>
        <v>14666.964688028263</v>
      </c>
      <c r="BW5" s="257">
        <f>BW8+BW22+BW25+BW29+BW32+BW35+BW38+BW44</f>
        <v>15117.757071862065</v>
      </c>
    </row>
    <row r="6" spans="1:75" s="47" customFormat="1" ht="12.75" customHeight="1" x14ac:dyDescent="0.2">
      <c r="A6" s="256"/>
      <c r="B6" s="150" t="s">
        <v>235</v>
      </c>
      <c r="C6" s="38"/>
      <c r="D6" s="257">
        <f t="shared" ref="D6:AI6" si="6">D23+D26+D30+D33+D36+D39</f>
        <v>0</v>
      </c>
      <c r="E6" s="257">
        <f t="shared" si="6"/>
        <v>0</v>
      </c>
      <c r="F6" s="257">
        <f t="shared" si="6"/>
        <v>0</v>
      </c>
      <c r="G6" s="257">
        <f t="shared" si="6"/>
        <v>0</v>
      </c>
      <c r="H6" s="257">
        <f t="shared" si="6"/>
        <v>0</v>
      </c>
      <c r="I6" s="257">
        <f t="shared" si="6"/>
        <v>0</v>
      </c>
      <c r="J6" s="257">
        <f t="shared" si="6"/>
        <v>0</v>
      </c>
      <c r="K6" s="257">
        <f t="shared" si="6"/>
        <v>0</v>
      </c>
      <c r="L6" s="257">
        <f t="shared" si="6"/>
        <v>0</v>
      </c>
      <c r="M6" s="257">
        <f t="shared" si="6"/>
        <v>0</v>
      </c>
      <c r="N6" s="257">
        <f t="shared" si="6"/>
        <v>0</v>
      </c>
      <c r="O6" s="257">
        <f t="shared" si="6"/>
        <v>0</v>
      </c>
      <c r="P6" s="257">
        <f t="shared" si="6"/>
        <v>0</v>
      </c>
      <c r="Q6" s="257">
        <f t="shared" si="6"/>
        <v>0</v>
      </c>
      <c r="R6" s="257">
        <f t="shared" si="6"/>
        <v>0</v>
      </c>
      <c r="S6" s="257">
        <f t="shared" si="6"/>
        <v>0</v>
      </c>
      <c r="T6" s="257">
        <f t="shared" si="6"/>
        <v>0</v>
      </c>
      <c r="U6" s="257">
        <f t="shared" si="6"/>
        <v>0</v>
      </c>
      <c r="V6" s="257">
        <f t="shared" si="6"/>
        <v>0</v>
      </c>
      <c r="W6" s="257">
        <f t="shared" si="6"/>
        <v>0</v>
      </c>
      <c r="X6" s="257">
        <f t="shared" si="6"/>
        <v>0</v>
      </c>
      <c r="Y6" s="257">
        <f t="shared" si="6"/>
        <v>0</v>
      </c>
      <c r="Z6" s="257">
        <f t="shared" si="6"/>
        <v>0</v>
      </c>
      <c r="AA6" s="257">
        <f t="shared" si="6"/>
        <v>0</v>
      </c>
      <c r="AB6" s="257">
        <f t="shared" si="6"/>
        <v>0</v>
      </c>
      <c r="AC6" s="257">
        <f t="shared" si="6"/>
        <v>0</v>
      </c>
      <c r="AD6" s="257">
        <f t="shared" si="6"/>
        <v>0</v>
      </c>
      <c r="AE6" s="257">
        <f t="shared" si="6"/>
        <v>0</v>
      </c>
      <c r="AF6" s="257">
        <f t="shared" si="6"/>
        <v>0</v>
      </c>
      <c r="AG6" s="257">
        <f t="shared" si="6"/>
        <v>0</v>
      </c>
      <c r="AH6" s="257">
        <f t="shared" si="6"/>
        <v>75.056484692173782</v>
      </c>
      <c r="AI6" s="257">
        <f t="shared" si="6"/>
        <v>88.865687124140152</v>
      </c>
      <c r="AJ6" s="257">
        <f t="shared" ref="AJ6:BO6" si="7">AJ23+AJ26+AJ30+AJ33+AJ36+AJ39</f>
        <v>102.78927041046519</v>
      </c>
      <c r="AK6" s="257">
        <f t="shared" si="7"/>
        <v>122.07175995861695</v>
      </c>
      <c r="AL6" s="257">
        <f t="shared" si="7"/>
        <v>142.87494525999253</v>
      </c>
      <c r="AM6" s="257">
        <f t="shared" si="7"/>
        <v>170.98374371045185</v>
      </c>
      <c r="AN6" s="257">
        <f t="shared" si="7"/>
        <v>214.59425075714512</v>
      </c>
      <c r="AO6" s="257">
        <f t="shared" si="7"/>
        <v>266.72338551030731</v>
      </c>
      <c r="AP6" s="257">
        <f t="shared" si="7"/>
        <v>342.7020694289975</v>
      </c>
      <c r="AQ6" s="257">
        <f t="shared" si="7"/>
        <v>424.5434563922999</v>
      </c>
      <c r="AR6" s="257">
        <f t="shared" si="7"/>
        <v>519.12653895300627</v>
      </c>
      <c r="AS6" s="257">
        <f t="shared" si="7"/>
        <v>639.13134964144592</v>
      </c>
      <c r="AT6" s="257">
        <f t="shared" si="7"/>
        <v>795.04874240006654</v>
      </c>
      <c r="AU6" s="257">
        <f t="shared" si="7"/>
        <v>1014.2053622943447</v>
      </c>
      <c r="AV6" s="257">
        <f t="shared" si="7"/>
        <v>1148.7175280046133</v>
      </c>
      <c r="AW6" s="257">
        <f t="shared" si="7"/>
        <v>1277.1013631026954</v>
      </c>
      <c r="AX6" s="257">
        <f t="shared" si="7"/>
        <v>1355.5027433453472</v>
      </c>
      <c r="AY6" s="257">
        <f t="shared" si="7"/>
        <v>1183.1347079659499</v>
      </c>
      <c r="AZ6" s="257">
        <f t="shared" si="7"/>
        <v>973.60747200869753</v>
      </c>
      <c r="BA6" s="257">
        <f t="shared" si="7"/>
        <v>804.31084869967242</v>
      </c>
      <c r="BB6" s="257">
        <f t="shared" si="7"/>
        <v>574.92992514795503</v>
      </c>
      <c r="BC6" s="257">
        <f t="shared" si="7"/>
        <v>304.97763830341717</v>
      </c>
      <c r="BD6" s="257">
        <f t="shared" si="7"/>
        <v>166.136</v>
      </c>
      <c r="BE6" s="257">
        <f t="shared" si="7"/>
        <v>165.48699999999999</v>
      </c>
      <c r="BF6" s="257">
        <f t="shared" si="7"/>
        <v>162.65124892159454</v>
      </c>
      <c r="BG6" s="257">
        <f t="shared" si="7"/>
        <v>169.90298870138361</v>
      </c>
      <c r="BH6" s="257">
        <f t="shared" si="7"/>
        <v>124.283</v>
      </c>
      <c r="BI6" s="257">
        <f t="shared" si="7"/>
        <v>128.26055663881266</v>
      </c>
      <c r="BJ6" s="257">
        <f t="shared" si="7"/>
        <v>135.16607401724025</v>
      </c>
      <c r="BK6" s="257">
        <f t="shared" si="7"/>
        <v>200.75442016647554</v>
      </c>
      <c r="BL6" s="257">
        <f t="shared" si="7"/>
        <v>175.53506304142508</v>
      </c>
      <c r="BM6" s="257">
        <f t="shared" si="7"/>
        <v>183.23841614855513</v>
      </c>
      <c r="BN6" s="257">
        <f t="shared" si="7"/>
        <v>169.98493378695881</v>
      </c>
      <c r="BO6" s="257">
        <f t="shared" si="7"/>
        <v>169.32235473338639</v>
      </c>
      <c r="BP6" s="257">
        <f t="shared" ref="BP6:BU6" si="8">BP23+BP26+BP30+BP33+BP36+BP39</f>
        <v>159.46672221701033</v>
      </c>
      <c r="BQ6" s="257">
        <f t="shared" si="8"/>
        <v>150.81028674001504</v>
      </c>
      <c r="BR6" s="257">
        <f t="shared" si="8"/>
        <v>127.06409147828083</v>
      </c>
      <c r="BS6" s="257">
        <f t="shared" si="8"/>
        <v>119.89987073479324</v>
      </c>
      <c r="BT6" s="257">
        <f t="shared" si="8"/>
        <v>112.49184496834995</v>
      </c>
      <c r="BU6" s="257">
        <f t="shared" si="8"/>
        <v>108.91878885865881</v>
      </c>
      <c r="BV6" s="257">
        <f>BV23+BV26+BV30+BV33+BV36+BV39</f>
        <v>107.2252523535989</v>
      </c>
      <c r="BW6" s="257">
        <f>BW23+BW26+BW30+BW33+BW36+BW39</f>
        <v>105.83285632577261</v>
      </c>
    </row>
    <row r="7" spans="1:75" s="47" customFormat="1" ht="51" x14ac:dyDescent="0.2">
      <c r="A7" s="256"/>
      <c r="B7" s="303" t="s">
        <v>502</v>
      </c>
      <c r="C7" s="38"/>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row>
    <row r="8" spans="1:75" s="47" customFormat="1" ht="25.5" customHeight="1" x14ac:dyDescent="0.2">
      <c r="A8" s="141"/>
      <c r="B8" s="38" t="s">
        <v>136</v>
      </c>
      <c r="C8" s="38"/>
      <c r="D8" s="143">
        <v>0</v>
      </c>
      <c r="E8" s="143">
        <v>0</v>
      </c>
      <c r="F8" s="143">
        <v>0</v>
      </c>
      <c r="G8" s="143">
        <v>0</v>
      </c>
      <c r="H8" s="143">
        <v>0</v>
      </c>
      <c r="I8" s="143">
        <v>0</v>
      </c>
      <c r="J8" s="143">
        <v>0</v>
      </c>
      <c r="K8" s="143">
        <v>0</v>
      </c>
      <c r="L8" s="143">
        <v>0</v>
      </c>
      <c r="M8" s="143">
        <v>0</v>
      </c>
      <c r="N8" s="143">
        <v>0</v>
      </c>
      <c r="O8" s="143">
        <v>0</v>
      </c>
      <c r="P8" s="143">
        <v>0</v>
      </c>
      <c r="Q8" s="143">
        <v>0</v>
      </c>
      <c r="R8" s="143">
        <v>0</v>
      </c>
      <c r="S8" s="143">
        <v>0</v>
      </c>
      <c r="T8" s="143">
        <v>0</v>
      </c>
      <c r="U8" s="143">
        <v>0</v>
      </c>
      <c r="V8" s="143">
        <v>0</v>
      </c>
      <c r="W8" s="143">
        <v>0</v>
      </c>
      <c r="X8" s="143">
        <v>0</v>
      </c>
      <c r="Y8" s="143">
        <v>0</v>
      </c>
      <c r="Z8" s="143">
        <v>0</v>
      </c>
      <c r="AA8" s="143">
        <v>0</v>
      </c>
      <c r="AB8" s="143">
        <v>0</v>
      </c>
      <c r="AC8" s="143">
        <v>0</v>
      </c>
      <c r="AD8" s="143">
        <v>0</v>
      </c>
      <c r="AE8" s="143">
        <v>0</v>
      </c>
      <c r="AF8" s="143">
        <v>0</v>
      </c>
      <c r="AG8" s="143">
        <v>0</v>
      </c>
      <c r="AH8" s="143">
        <v>0</v>
      </c>
      <c r="AI8" s="143">
        <v>0</v>
      </c>
      <c r="AJ8" s="143">
        <v>0</v>
      </c>
      <c r="AK8" s="143">
        <v>0</v>
      </c>
      <c r="AL8" s="143">
        <v>0</v>
      </c>
      <c r="AM8" s="143">
        <v>0</v>
      </c>
      <c r="AN8" s="143">
        <v>0</v>
      </c>
      <c r="AO8" s="143">
        <v>0</v>
      </c>
      <c r="AP8" s="143">
        <v>0</v>
      </c>
      <c r="AQ8" s="143">
        <v>0</v>
      </c>
      <c r="AR8" s="143">
        <v>0</v>
      </c>
      <c r="AS8" s="143">
        <v>0</v>
      </c>
      <c r="AT8" s="143">
        <v>0</v>
      </c>
      <c r="AU8" s="143">
        <v>0</v>
      </c>
      <c r="AV8" s="143">
        <v>0</v>
      </c>
      <c r="AW8" s="143">
        <v>0</v>
      </c>
      <c r="AX8" s="143">
        <v>0</v>
      </c>
      <c r="AY8" s="143">
        <v>0</v>
      </c>
      <c r="AZ8" s="143">
        <v>0</v>
      </c>
      <c r="BA8" s="143">
        <v>0</v>
      </c>
      <c r="BB8" s="143">
        <v>0</v>
      </c>
      <c r="BC8" s="143">
        <v>0</v>
      </c>
      <c r="BD8" s="143">
        <v>0</v>
      </c>
      <c r="BE8" s="143">
        <v>0</v>
      </c>
      <c r="BF8" s="143">
        <v>0</v>
      </c>
      <c r="BG8" s="143">
        <v>0</v>
      </c>
      <c r="BH8" s="143">
        <v>0</v>
      </c>
      <c r="BI8" s="143">
        <v>0</v>
      </c>
      <c r="BJ8" s="143">
        <v>0</v>
      </c>
      <c r="BK8" s="143">
        <v>0</v>
      </c>
      <c r="BL8" s="143">
        <v>127.18792895000001</v>
      </c>
      <c r="BM8" s="143">
        <v>1267.3993002300003</v>
      </c>
      <c r="BN8" s="143">
        <v>2231.7483619000004</v>
      </c>
      <c r="BO8" s="143">
        <v>3554.1022156099998</v>
      </c>
      <c r="BP8" s="143">
        <v>6779.6544881600012</v>
      </c>
      <c r="BQ8" s="143">
        <v>10436.707839979999</v>
      </c>
      <c r="BR8" s="143">
        <v>12622.501234330884</v>
      </c>
      <c r="BS8" s="143">
        <v>13819.893613292959</v>
      </c>
      <c r="BT8" s="143">
        <v>14484.033524796523</v>
      </c>
      <c r="BU8" s="143">
        <v>14553.658588126986</v>
      </c>
      <c r="BV8" s="143">
        <v>14661.191350903649</v>
      </c>
      <c r="BW8" s="143">
        <v>15111.631695981627</v>
      </c>
    </row>
    <row r="9" spans="1:75" s="132" customFormat="1" ht="12.95" customHeight="1" x14ac:dyDescent="0.2">
      <c r="A9" s="134"/>
      <c r="B9" s="268" t="s">
        <v>503</v>
      </c>
      <c r="C9" s="40"/>
      <c r="D9" s="257">
        <v>0</v>
      </c>
      <c r="E9" s="257">
        <v>0</v>
      </c>
      <c r="F9" s="257">
        <v>0</v>
      </c>
      <c r="G9" s="257">
        <v>0</v>
      </c>
      <c r="H9" s="257">
        <v>0</v>
      </c>
      <c r="I9" s="257">
        <v>0</v>
      </c>
      <c r="J9" s="257">
        <v>0</v>
      </c>
      <c r="K9" s="257">
        <v>0</v>
      </c>
      <c r="L9" s="257">
        <v>0</v>
      </c>
      <c r="M9" s="257">
        <v>0</v>
      </c>
      <c r="N9" s="257">
        <v>0</v>
      </c>
      <c r="O9" s="257">
        <v>0</v>
      </c>
      <c r="P9" s="257">
        <v>0</v>
      </c>
      <c r="Q9" s="257">
        <v>0</v>
      </c>
      <c r="R9" s="257">
        <v>0</v>
      </c>
      <c r="S9" s="257">
        <v>0</v>
      </c>
      <c r="T9" s="257">
        <v>0</v>
      </c>
      <c r="U9" s="257">
        <v>0</v>
      </c>
      <c r="V9" s="257">
        <v>0</v>
      </c>
      <c r="W9" s="257">
        <v>0</v>
      </c>
      <c r="X9" s="257">
        <v>0</v>
      </c>
      <c r="Y9" s="257">
        <v>0</v>
      </c>
      <c r="Z9" s="257">
        <v>0</v>
      </c>
      <c r="AA9" s="257">
        <v>0</v>
      </c>
      <c r="AB9" s="257">
        <v>0</v>
      </c>
      <c r="AC9" s="257">
        <v>0</v>
      </c>
      <c r="AD9" s="257">
        <v>0</v>
      </c>
      <c r="AE9" s="257">
        <v>0</v>
      </c>
      <c r="AF9" s="257">
        <v>0</v>
      </c>
      <c r="AG9" s="257">
        <v>0</v>
      </c>
      <c r="AH9" s="257">
        <v>0</v>
      </c>
      <c r="AI9" s="257">
        <v>0</v>
      </c>
      <c r="AJ9" s="257">
        <v>0</v>
      </c>
      <c r="AK9" s="257">
        <v>0</v>
      </c>
      <c r="AL9" s="257">
        <v>0</v>
      </c>
      <c r="AM9" s="257">
        <v>0</v>
      </c>
      <c r="AN9" s="257">
        <v>0</v>
      </c>
      <c r="AO9" s="257">
        <v>0</v>
      </c>
      <c r="AP9" s="257">
        <v>0</v>
      </c>
      <c r="AQ9" s="257">
        <v>0</v>
      </c>
      <c r="AR9" s="257">
        <v>0</v>
      </c>
      <c r="AS9" s="257">
        <v>0</v>
      </c>
      <c r="AT9" s="257">
        <v>0</v>
      </c>
      <c r="AU9" s="257">
        <v>0</v>
      </c>
      <c r="AV9" s="257">
        <v>0</v>
      </c>
      <c r="AW9" s="257">
        <v>0</v>
      </c>
      <c r="AX9" s="257">
        <v>0</v>
      </c>
      <c r="AY9" s="257">
        <v>0</v>
      </c>
      <c r="AZ9" s="257">
        <v>0</v>
      </c>
      <c r="BA9" s="257">
        <v>0</v>
      </c>
      <c r="BB9" s="257">
        <v>0</v>
      </c>
      <c r="BC9" s="257">
        <v>0</v>
      </c>
      <c r="BD9" s="257">
        <v>0</v>
      </c>
      <c r="BE9" s="257">
        <v>0</v>
      </c>
      <c r="BF9" s="257">
        <v>0</v>
      </c>
      <c r="BG9" s="257">
        <v>0</v>
      </c>
      <c r="BH9" s="257">
        <v>0</v>
      </c>
      <c r="BI9" s="257">
        <v>0</v>
      </c>
      <c r="BJ9" s="257">
        <v>0</v>
      </c>
      <c r="BK9" s="257">
        <v>0</v>
      </c>
      <c r="BL9" s="257">
        <v>64.379764080000001</v>
      </c>
      <c r="BM9" s="257">
        <v>580.96194385999991</v>
      </c>
      <c r="BN9" s="257">
        <v>954.84283312000014</v>
      </c>
      <c r="BO9" s="257">
        <v>1398.5169151799998</v>
      </c>
      <c r="BP9" s="257">
        <v>2304.75857546</v>
      </c>
      <c r="BQ9" s="257">
        <v>3538.8798924699986</v>
      </c>
      <c r="BR9" s="257">
        <v>4117.3223218340081</v>
      </c>
      <c r="BS9" s="257">
        <v>4748.3793907630252</v>
      </c>
      <c r="BT9" s="257">
        <v>5280.344932826566</v>
      </c>
      <c r="BU9" s="257">
        <v>5436.6382381865187</v>
      </c>
      <c r="BV9" s="257">
        <v>5407.8399356549116</v>
      </c>
      <c r="BW9" s="257">
        <v>5465.5579479299022</v>
      </c>
    </row>
    <row r="10" spans="1:75" s="132" customFormat="1" ht="12.75" customHeight="1" x14ac:dyDescent="0.2">
      <c r="A10" s="134"/>
      <c r="B10" s="144" t="s">
        <v>504</v>
      </c>
      <c r="C10" s="144"/>
      <c r="D10" s="257">
        <v>0</v>
      </c>
      <c r="E10" s="257">
        <v>0</v>
      </c>
      <c r="F10" s="257">
        <v>0</v>
      </c>
      <c r="G10" s="257">
        <v>0</v>
      </c>
      <c r="H10" s="257">
        <v>0</v>
      </c>
      <c r="I10" s="257">
        <v>0</v>
      </c>
      <c r="J10" s="257">
        <v>0</v>
      </c>
      <c r="K10" s="257">
        <v>0</v>
      </c>
      <c r="L10" s="257">
        <v>0</v>
      </c>
      <c r="M10" s="257">
        <v>0</v>
      </c>
      <c r="N10" s="257">
        <v>0</v>
      </c>
      <c r="O10" s="257">
        <v>0</v>
      </c>
      <c r="P10" s="257">
        <v>0</v>
      </c>
      <c r="Q10" s="257">
        <v>0</v>
      </c>
      <c r="R10" s="257">
        <v>0</v>
      </c>
      <c r="S10" s="257">
        <v>0</v>
      </c>
      <c r="T10" s="257">
        <v>0</v>
      </c>
      <c r="U10" s="257">
        <v>0</v>
      </c>
      <c r="V10" s="257">
        <v>0</v>
      </c>
      <c r="W10" s="257">
        <v>0</v>
      </c>
      <c r="X10" s="257">
        <v>0</v>
      </c>
      <c r="Y10" s="257">
        <v>0</v>
      </c>
      <c r="Z10" s="257">
        <v>0</v>
      </c>
      <c r="AA10" s="257">
        <v>0</v>
      </c>
      <c r="AB10" s="257">
        <v>0</v>
      </c>
      <c r="AC10" s="257">
        <v>0</v>
      </c>
      <c r="AD10" s="257">
        <v>0</v>
      </c>
      <c r="AE10" s="257">
        <v>0</v>
      </c>
      <c r="AF10" s="257">
        <v>0</v>
      </c>
      <c r="AG10" s="257">
        <v>0</v>
      </c>
      <c r="AH10" s="257">
        <v>0</v>
      </c>
      <c r="AI10" s="257">
        <v>0</v>
      </c>
      <c r="AJ10" s="257">
        <v>0</v>
      </c>
      <c r="AK10" s="257">
        <v>0</v>
      </c>
      <c r="AL10" s="257">
        <v>0</v>
      </c>
      <c r="AM10" s="257">
        <v>0</v>
      </c>
      <c r="AN10" s="257">
        <v>0</v>
      </c>
      <c r="AO10" s="257">
        <v>0</v>
      </c>
      <c r="AP10" s="257">
        <v>0</v>
      </c>
      <c r="AQ10" s="257">
        <v>0</v>
      </c>
      <c r="AR10" s="257">
        <v>0</v>
      </c>
      <c r="AS10" s="257">
        <v>0</v>
      </c>
      <c r="AT10" s="257">
        <v>0</v>
      </c>
      <c r="AU10" s="257">
        <v>0</v>
      </c>
      <c r="AV10" s="257">
        <v>0</v>
      </c>
      <c r="AW10" s="257">
        <v>0</v>
      </c>
      <c r="AX10" s="257">
        <v>0</v>
      </c>
      <c r="AY10" s="257">
        <v>0</v>
      </c>
      <c r="AZ10" s="257">
        <v>0</v>
      </c>
      <c r="BA10" s="257">
        <v>0</v>
      </c>
      <c r="BB10" s="257">
        <v>0</v>
      </c>
      <c r="BC10" s="257">
        <v>0</v>
      </c>
      <c r="BD10" s="257">
        <v>0</v>
      </c>
      <c r="BE10" s="257">
        <v>0</v>
      </c>
      <c r="BF10" s="257">
        <v>0</v>
      </c>
      <c r="BG10" s="257">
        <v>0</v>
      </c>
      <c r="BH10" s="257">
        <v>0</v>
      </c>
      <c r="BI10" s="257">
        <v>0</v>
      </c>
      <c r="BJ10" s="257">
        <v>0</v>
      </c>
      <c r="BK10" s="257">
        <v>0</v>
      </c>
      <c r="BL10" s="257">
        <v>59.450172286249888</v>
      </c>
      <c r="BM10" s="257">
        <v>377.45877066896543</v>
      </c>
      <c r="BN10" s="257">
        <v>469.22718105053809</v>
      </c>
      <c r="BO10" s="257">
        <v>471.427949357844</v>
      </c>
      <c r="BP10" s="257">
        <v>558.2982326042071</v>
      </c>
      <c r="BQ10" s="257">
        <v>484.52946420159395</v>
      </c>
      <c r="BR10" s="257">
        <v>453.29734933220647</v>
      </c>
      <c r="BS10" s="257">
        <v>314.98456279195318</v>
      </c>
      <c r="BT10" s="257">
        <v>183.4547171704362</v>
      </c>
      <c r="BU10" s="257">
        <v>156.45050387220073</v>
      </c>
      <c r="BV10" s="257">
        <v>159.9493049794138</v>
      </c>
      <c r="BW10" s="257">
        <v>165.80380273067991</v>
      </c>
    </row>
    <row r="11" spans="1:75" s="132" customFormat="1" x14ac:dyDescent="0.2">
      <c r="A11" s="134"/>
      <c r="B11" s="144" t="s">
        <v>505</v>
      </c>
      <c r="C11" s="144"/>
      <c r="D11" s="257">
        <v>0</v>
      </c>
      <c r="E11" s="257">
        <v>0</v>
      </c>
      <c r="F11" s="257">
        <v>0</v>
      </c>
      <c r="G11" s="257">
        <v>0</v>
      </c>
      <c r="H11" s="257">
        <v>0</v>
      </c>
      <c r="I11" s="257">
        <v>0</v>
      </c>
      <c r="J11" s="257">
        <v>0</v>
      </c>
      <c r="K11" s="257">
        <v>0</v>
      </c>
      <c r="L11" s="257">
        <v>0</v>
      </c>
      <c r="M11" s="257">
        <v>0</v>
      </c>
      <c r="N11" s="257">
        <v>0</v>
      </c>
      <c r="O11" s="257">
        <v>0</v>
      </c>
      <c r="P11" s="257">
        <v>0</v>
      </c>
      <c r="Q11" s="257">
        <v>0</v>
      </c>
      <c r="R11" s="257">
        <v>0</v>
      </c>
      <c r="S11" s="257">
        <v>0</v>
      </c>
      <c r="T11" s="257">
        <v>0</v>
      </c>
      <c r="U11" s="257">
        <v>0</v>
      </c>
      <c r="V11" s="257">
        <v>0</v>
      </c>
      <c r="W11" s="257">
        <v>0</v>
      </c>
      <c r="X11" s="257">
        <v>0</v>
      </c>
      <c r="Y11" s="257">
        <v>0</v>
      </c>
      <c r="Z11" s="257">
        <v>0</v>
      </c>
      <c r="AA11" s="257">
        <v>0</v>
      </c>
      <c r="AB11" s="257">
        <v>0</v>
      </c>
      <c r="AC11" s="257">
        <v>0</v>
      </c>
      <c r="AD11" s="257">
        <v>0</v>
      </c>
      <c r="AE11" s="257">
        <v>0</v>
      </c>
      <c r="AF11" s="257">
        <v>0</v>
      </c>
      <c r="AG11" s="257">
        <v>0</v>
      </c>
      <c r="AH11" s="257">
        <v>0</v>
      </c>
      <c r="AI11" s="257">
        <v>0</v>
      </c>
      <c r="AJ11" s="257">
        <v>0</v>
      </c>
      <c r="AK11" s="257">
        <v>0</v>
      </c>
      <c r="AL11" s="257">
        <v>0</v>
      </c>
      <c r="AM11" s="257">
        <v>0</v>
      </c>
      <c r="AN11" s="257">
        <v>0</v>
      </c>
      <c r="AO11" s="257">
        <v>0</v>
      </c>
      <c r="AP11" s="257">
        <v>0</v>
      </c>
      <c r="AQ11" s="257">
        <v>0</v>
      </c>
      <c r="AR11" s="257">
        <v>0</v>
      </c>
      <c r="AS11" s="257">
        <v>0</v>
      </c>
      <c r="AT11" s="257">
        <v>0</v>
      </c>
      <c r="AU11" s="257">
        <v>0</v>
      </c>
      <c r="AV11" s="257">
        <v>0</v>
      </c>
      <c r="AW11" s="257">
        <v>0</v>
      </c>
      <c r="AX11" s="257">
        <v>0</v>
      </c>
      <c r="AY11" s="257">
        <v>0</v>
      </c>
      <c r="AZ11" s="257">
        <v>0</v>
      </c>
      <c r="BA11" s="257">
        <v>0</v>
      </c>
      <c r="BB11" s="257">
        <v>0</v>
      </c>
      <c r="BC11" s="257">
        <v>0</v>
      </c>
      <c r="BD11" s="257">
        <v>0</v>
      </c>
      <c r="BE11" s="257">
        <v>0</v>
      </c>
      <c r="BF11" s="257">
        <v>0</v>
      </c>
      <c r="BG11" s="257">
        <v>0</v>
      </c>
      <c r="BH11" s="257">
        <v>0</v>
      </c>
      <c r="BI11" s="257">
        <v>0</v>
      </c>
      <c r="BJ11" s="257">
        <v>0</v>
      </c>
      <c r="BK11" s="257">
        <v>0</v>
      </c>
      <c r="BL11" s="257">
        <v>2.7220681914961493</v>
      </c>
      <c r="BM11" s="257">
        <v>63.689101656566237</v>
      </c>
      <c r="BN11" s="257">
        <v>354.07433051261171</v>
      </c>
      <c r="BO11" s="257">
        <v>595.67110049827897</v>
      </c>
      <c r="BP11" s="257">
        <v>674.96350459912719</v>
      </c>
      <c r="BQ11" s="257">
        <v>648.69081047018176</v>
      </c>
      <c r="BR11" s="257">
        <v>213.19324653575771</v>
      </c>
      <c r="BS11" s="257">
        <v>120.75621421191268</v>
      </c>
      <c r="BT11" s="257">
        <v>170.52407956356586</v>
      </c>
      <c r="BU11" s="257">
        <v>214.72244660921942</v>
      </c>
      <c r="BV11" s="257">
        <v>219.26977593626518</v>
      </c>
      <c r="BW11" s="257">
        <v>234.81466535447117</v>
      </c>
    </row>
    <row r="12" spans="1:75" s="132" customFormat="1" x14ac:dyDescent="0.2">
      <c r="A12" s="144"/>
      <c r="B12" s="144" t="s">
        <v>506</v>
      </c>
      <c r="C12" s="144"/>
      <c r="D12" s="257">
        <v>0</v>
      </c>
      <c r="E12" s="257">
        <v>0</v>
      </c>
      <c r="F12" s="257">
        <v>0</v>
      </c>
      <c r="G12" s="257">
        <v>0</v>
      </c>
      <c r="H12" s="257">
        <v>0</v>
      </c>
      <c r="I12" s="257">
        <v>0</v>
      </c>
      <c r="J12" s="257">
        <v>0</v>
      </c>
      <c r="K12" s="257">
        <v>0</v>
      </c>
      <c r="L12" s="257">
        <v>0</v>
      </c>
      <c r="M12" s="257">
        <v>0</v>
      </c>
      <c r="N12" s="257">
        <v>0</v>
      </c>
      <c r="O12" s="257">
        <v>0</v>
      </c>
      <c r="P12" s="257">
        <v>0</v>
      </c>
      <c r="Q12" s="257">
        <v>0</v>
      </c>
      <c r="R12" s="257">
        <v>0</v>
      </c>
      <c r="S12" s="257">
        <v>0</v>
      </c>
      <c r="T12" s="257">
        <v>0</v>
      </c>
      <c r="U12" s="257">
        <v>0</v>
      </c>
      <c r="V12" s="257">
        <v>0</v>
      </c>
      <c r="W12" s="257">
        <v>0</v>
      </c>
      <c r="X12" s="257">
        <v>0</v>
      </c>
      <c r="Y12" s="257">
        <v>0</v>
      </c>
      <c r="Z12" s="257">
        <v>0</v>
      </c>
      <c r="AA12" s="257">
        <v>0</v>
      </c>
      <c r="AB12" s="257">
        <v>0</v>
      </c>
      <c r="AC12" s="257">
        <v>0</v>
      </c>
      <c r="AD12" s="257">
        <v>0</v>
      </c>
      <c r="AE12" s="257">
        <v>0</v>
      </c>
      <c r="AF12" s="257">
        <v>0</v>
      </c>
      <c r="AG12" s="257">
        <v>0</v>
      </c>
      <c r="AH12" s="257">
        <v>0</v>
      </c>
      <c r="AI12" s="257">
        <v>0</v>
      </c>
      <c r="AJ12" s="257">
        <v>0</v>
      </c>
      <c r="AK12" s="257">
        <v>0</v>
      </c>
      <c r="AL12" s="257">
        <v>0</v>
      </c>
      <c r="AM12" s="257">
        <v>0</v>
      </c>
      <c r="AN12" s="257">
        <v>0</v>
      </c>
      <c r="AO12" s="257">
        <v>0</v>
      </c>
      <c r="AP12" s="257">
        <v>0</v>
      </c>
      <c r="AQ12" s="257">
        <v>0</v>
      </c>
      <c r="AR12" s="257">
        <v>0</v>
      </c>
      <c r="AS12" s="257">
        <v>0</v>
      </c>
      <c r="AT12" s="257">
        <v>0</v>
      </c>
      <c r="AU12" s="257">
        <v>0</v>
      </c>
      <c r="AV12" s="257">
        <v>0</v>
      </c>
      <c r="AW12" s="257">
        <v>0</v>
      </c>
      <c r="AX12" s="257">
        <v>0</v>
      </c>
      <c r="AY12" s="257">
        <v>0</v>
      </c>
      <c r="AZ12" s="257">
        <v>0</v>
      </c>
      <c r="BA12" s="257">
        <v>0</v>
      </c>
      <c r="BB12" s="257">
        <v>0</v>
      </c>
      <c r="BC12" s="257">
        <v>0</v>
      </c>
      <c r="BD12" s="257">
        <v>0</v>
      </c>
      <c r="BE12" s="257">
        <v>0</v>
      </c>
      <c r="BF12" s="257">
        <v>0</v>
      </c>
      <c r="BG12" s="257">
        <v>0</v>
      </c>
      <c r="BH12" s="257">
        <v>0</v>
      </c>
      <c r="BI12" s="257">
        <v>0</v>
      </c>
      <c r="BJ12" s="257">
        <v>0</v>
      </c>
      <c r="BK12" s="257">
        <v>0</v>
      </c>
      <c r="BL12" s="257">
        <v>2.2193757022539731</v>
      </c>
      <c r="BM12" s="257">
        <v>141.59979398446845</v>
      </c>
      <c r="BN12" s="257">
        <v>131.54132155685039</v>
      </c>
      <c r="BO12" s="257">
        <v>331.41786532387675</v>
      </c>
      <c r="BP12" s="257">
        <v>1071.4968382566658</v>
      </c>
      <c r="BQ12" s="257">
        <v>2405.6596177982228</v>
      </c>
      <c r="BR12" s="257">
        <v>3450.8317259660444</v>
      </c>
      <c r="BS12" s="257">
        <v>4312.6386137591589</v>
      </c>
      <c r="BT12" s="257">
        <v>4926.3661360925644</v>
      </c>
      <c r="BU12" s="257">
        <v>5065.4652877051003</v>
      </c>
      <c r="BV12" s="257">
        <v>5028.6208547392325</v>
      </c>
      <c r="BW12" s="257">
        <v>5064.939479844752</v>
      </c>
    </row>
    <row r="13" spans="1:75" s="132" customFormat="1" ht="26.1" customHeight="1" x14ac:dyDescent="0.2">
      <c r="A13" s="134"/>
      <c r="B13" s="268" t="s">
        <v>507</v>
      </c>
      <c r="C13" s="40"/>
      <c r="D13" s="257">
        <v>0</v>
      </c>
      <c r="E13" s="257">
        <v>0</v>
      </c>
      <c r="F13" s="257">
        <v>0</v>
      </c>
      <c r="G13" s="257">
        <v>0</v>
      </c>
      <c r="H13" s="257">
        <v>0</v>
      </c>
      <c r="I13" s="257">
        <v>0</v>
      </c>
      <c r="J13" s="257">
        <v>0</v>
      </c>
      <c r="K13" s="257">
        <v>0</v>
      </c>
      <c r="L13" s="257">
        <v>0</v>
      </c>
      <c r="M13" s="257">
        <v>0</v>
      </c>
      <c r="N13" s="257">
        <v>0</v>
      </c>
      <c r="O13" s="257">
        <v>0</v>
      </c>
      <c r="P13" s="257">
        <v>0</v>
      </c>
      <c r="Q13" s="257">
        <v>0</v>
      </c>
      <c r="R13" s="257">
        <v>0</v>
      </c>
      <c r="S13" s="257">
        <v>0</v>
      </c>
      <c r="T13" s="257">
        <v>0</v>
      </c>
      <c r="U13" s="257">
        <v>0</v>
      </c>
      <c r="V13" s="257">
        <v>0</v>
      </c>
      <c r="W13" s="257">
        <v>0</v>
      </c>
      <c r="X13" s="257">
        <v>0</v>
      </c>
      <c r="Y13" s="257">
        <v>0</v>
      </c>
      <c r="Z13" s="257">
        <v>0</v>
      </c>
      <c r="AA13" s="257">
        <v>0</v>
      </c>
      <c r="AB13" s="257">
        <v>0</v>
      </c>
      <c r="AC13" s="257">
        <v>0</v>
      </c>
      <c r="AD13" s="257">
        <v>0</v>
      </c>
      <c r="AE13" s="257">
        <v>0</v>
      </c>
      <c r="AF13" s="257">
        <v>0</v>
      </c>
      <c r="AG13" s="257">
        <v>0</v>
      </c>
      <c r="AH13" s="257">
        <v>0</v>
      </c>
      <c r="AI13" s="257">
        <v>0</v>
      </c>
      <c r="AJ13" s="257">
        <v>0</v>
      </c>
      <c r="AK13" s="257">
        <v>0</v>
      </c>
      <c r="AL13" s="257">
        <v>0</v>
      </c>
      <c r="AM13" s="257">
        <v>0</v>
      </c>
      <c r="AN13" s="257">
        <v>0</v>
      </c>
      <c r="AO13" s="257">
        <v>0</v>
      </c>
      <c r="AP13" s="257">
        <v>0</v>
      </c>
      <c r="AQ13" s="257">
        <v>0</v>
      </c>
      <c r="AR13" s="257">
        <v>0</v>
      </c>
      <c r="AS13" s="257">
        <v>0</v>
      </c>
      <c r="AT13" s="257">
        <v>0</v>
      </c>
      <c r="AU13" s="257">
        <v>0</v>
      </c>
      <c r="AV13" s="257">
        <v>0</v>
      </c>
      <c r="AW13" s="257">
        <v>0</v>
      </c>
      <c r="AX13" s="257">
        <v>0</v>
      </c>
      <c r="AY13" s="257">
        <v>0</v>
      </c>
      <c r="AZ13" s="257">
        <v>0</v>
      </c>
      <c r="BA13" s="257">
        <v>0</v>
      </c>
      <c r="BB13" s="257">
        <v>0</v>
      </c>
      <c r="BC13" s="257">
        <v>0</v>
      </c>
      <c r="BD13" s="257">
        <v>0</v>
      </c>
      <c r="BE13" s="257">
        <v>0</v>
      </c>
      <c r="BF13" s="257">
        <v>0</v>
      </c>
      <c r="BG13" s="257">
        <v>0</v>
      </c>
      <c r="BH13" s="257">
        <v>0</v>
      </c>
      <c r="BI13" s="257">
        <v>0</v>
      </c>
      <c r="BJ13" s="257">
        <v>0</v>
      </c>
      <c r="BK13" s="257">
        <v>0</v>
      </c>
      <c r="BL13" s="257">
        <v>62.808164869999999</v>
      </c>
      <c r="BM13" s="257">
        <v>686.4373563700002</v>
      </c>
      <c r="BN13" s="257">
        <v>1276.9055287799997</v>
      </c>
      <c r="BO13" s="257">
        <v>2155.5853004300002</v>
      </c>
      <c r="BP13" s="257">
        <v>4474.8959127000007</v>
      </c>
      <c r="BQ13" s="257">
        <v>6897.8279475099998</v>
      </c>
      <c r="BR13" s="257">
        <v>8505.1789124968745</v>
      </c>
      <c r="BS13" s="257">
        <v>9071.5142225299351</v>
      </c>
      <c r="BT13" s="257">
        <v>9203.6885919699562</v>
      </c>
      <c r="BU13" s="257">
        <v>9117.0203499404652</v>
      </c>
      <c r="BV13" s="257">
        <v>9253.3514152487351</v>
      </c>
      <c r="BW13" s="257">
        <v>9646.0737480517237</v>
      </c>
    </row>
    <row r="14" spans="1:75" s="132" customFormat="1" x14ac:dyDescent="0.2">
      <c r="A14" s="134"/>
      <c r="B14" s="144" t="s">
        <v>504</v>
      </c>
      <c r="C14" s="144"/>
      <c r="D14" s="257">
        <v>0</v>
      </c>
      <c r="E14" s="257">
        <v>0</v>
      </c>
      <c r="F14" s="257">
        <v>0</v>
      </c>
      <c r="G14" s="257">
        <v>0</v>
      </c>
      <c r="H14" s="257">
        <v>0</v>
      </c>
      <c r="I14" s="257">
        <v>0</v>
      </c>
      <c r="J14" s="257">
        <v>0</v>
      </c>
      <c r="K14" s="257">
        <v>0</v>
      </c>
      <c r="L14" s="257">
        <v>0</v>
      </c>
      <c r="M14" s="257">
        <v>0</v>
      </c>
      <c r="N14" s="257">
        <v>0</v>
      </c>
      <c r="O14" s="257">
        <v>0</v>
      </c>
      <c r="P14" s="257">
        <v>0</v>
      </c>
      <c r="Q14" s="257">
        <v>0</v>
      </c>
      <c r="R14" s="257">
        <v>0</v>
      </c>
      <c r="S14" s="257">
        <v>0</v>
      </c>
      <c r="T14" s="257">
        <v>0</v>
      </c>
      <c r="U14" s="257">
        <v>0</v>
      </c>
      <c r="V14" s="257">
        <v>0</v>
      </c>
      <c r="W14" s="257">
        <v>0</v>
      </c>
      <c r="X14" s="257">
        <v>0</v>
      </c>
      <c r="Y14" s="257">
        <v>0</v>
      </c>
      <c r="Z14" s="257">
        <v>0</v>
      </c>
      <c r="AA14" s="257">
        <v>0</v>
      </c>
      <c r="AB14" s="257">
        <v>0</v>
      </c>
      <c r="AC14" s="257">
        <v>0</v>
      </c>
      <c r="AD14" s="257">
        <v>0</v>
      </c>
      <c r="AE14" s="257">
        <v>0</v>
      </c>
      <c r="AF14" s="257">
        <v>0</v>
      </c>
      <c r="AG14" s="257">
        <v>0</v>
      </c>
      <c r="AH14" s="257">
        <v>0</v>
      </c>
      <c r="AI14" s="257">
        <v>0</v>
      </c>
      <c r="AJ14" s="257">
        <v>0</v>
      </c>
      <c r="AK14" s="257">
        <v>0</v>
      </c>
      <c r="AL14" s="257">
        <v>0</v>
      </c>
      <c r="AM14" s="257">
        <v>0</v>
      </c>
      <c r="AN14" s="257">
        <v>0</v>
      </c>
      <c r="AO14" s="257">
        <v>0</v>
      </c>
      <c r="AP14" s="257">
        <v>0</v>
      </c>
      <c r="AQ14" s="257">
        <v>0</v>
      </c>
      <c r="AR14" s="257">
        <v>0</v>
      </c>
      <c r="AS14" s="257">
        <v>0</v>
      </c>
      <c r="AT14" s="257">
        <v>0</v>
      </c>
      <c r="AU14" s="257">
        <v>0</v>
      </c>
      <c r="AV14" s="257">
        <v>0</v>
      </c>
      <c r="AW14" s="257">
        <v>0</v>
      </c>
      <c r="AX14" s="257">
        <v>0</v>
      </c>
      <c r="AY14" s="257">
        <v>0</v>
      </c>
      <c r="AZ14" s="257">
        <v>0</v>
      </c>
      <c r="BA14" s="257">
        <v>0</v>
      </c>
      <c r="BB14" s="257">
        <v>0</v>
      </c>
      <c r="BC14" s="257">
        <v>0</v>
      </c>
      <c r="BD14" s="257">
        <v>0</v>
      </c>
      <c r="BE14" s="257">
        <v>0</v>
      </c>
      <c r="BF14" s="257">
        <v>0</v>
      </c>
      <c r="BG14" s="257">
        <v>0</v>
      </c>
      <c r="BH14" s="257">
        <v>0</v>
      </c>
      <c r="BI14" s="257">
        <v>0</v>
      </c>
      <c r="BJ14" s="257">
        <v>0</v>
      </c>
      <c r="BK14" s="257">
        <v>0</v>
      </c>
      <c r="BL14" s="257">
        <v>56.798101938540313</v>
      </c>
      <c r="BM14" s="257">
        <v>466.60456001577541</v>
      </c>
      <c r="BN14" s="257">
        <v>705.68061973660485</v>
      </c>
      <c r="BO14" s="257">
        <v>862.79191708643202</v>
      </c>
      <c r="BP14" s="257">
        <v>1244.5151712656743</v>
      </c>
      <c r="BQ14" s="257">
        <v>1405.2166809876762</v>
      </c>
      <c r="BR14" s="257">
        <v>1559.9597814410768</v>
      </c>
      <c r="BS14" s="257">
        <v>1039.9449922291444</v>
      </c>
      <c r="BT14" s="257">
        <v>593.56340232211153</v>
      </c>
      <c r="BU14" s="257">
        <v>520.08994603178928</v>
      </c>
      <c r="BV14" s="257">
        <v>533.11444718629343</v>
      </c>
      <c r="BW14" s="257">
        <v>546.77402259223084</v>
      </c>
    </row>
    <row r="15" spans="1:75" s="132" customFormat="1" x14ac:dyDescent="0.2">
      <c r="A15" s="134"/>
      <c r="B15" s="144" t="s">
        <v>505</v>
      </c>
      <c r="C15" s="144"/>
      <c r="D15" s="257">
        <v>0</v>
      </c>
      <c r="E15" s="257">
        <v>0</v>
      </c>
      <c r="F15" s="257">
        <v>0</v>
      </c>
      <c r="G15" s="257">
        <v>0</v>
      </c>
      <c r="H15" s="257">
        <v>0</v>
      </c>
      <c r="I15" s="257">
        <v>0</v>
      </c>
      <c r="J15" s="257">
        <v>0</v>
      </c>
      <c r="K15" s="257">
        <v>0</v>
      </c>
      <c r="L15" s="257">
        <v>0</v>
      </c>
      <c r="M15" s="257">
        <v>0</v>
      </c>
      <c r="N15" s="257">
        <v>0</v>
      </c>
      <c r="O15" s="257">
        <v>0</v>
      </c>
      <c r="P15" s="257">
        <v>0</v>
      </c>
      <c r="Q15" s="257">
        <v>0</v>
      </c>
      <c r="R15" s="257">
        <v>0</v>
      </c>
      <c r="S15" s="257">
        <v>0</v>
      </c>
      <c r="T15" s="257">
        <v>0</v>
      </c>
      <c r="U15" s="257">
        <v>0</v>
      </c>
      <c r="V15" s="257">
        <v>0</v>
      </c>
      <c r="W15" s="257">
        <v>0</v>
      </c>
      <c r="X15" s="257">
        <v>0</v>
      </c>
      <c r="Y15" s="257">
        <v>0</v>
      </c>
      <c r="Z15" s="257">
        <v>0</v>
      </c>
      <c r="AA15" s="257">
        <v>0</v>
      </c>
      <c r="AB15" s="257">
        <v>0</v>
      </c>
      <c r="AC15" s="257">
        <v>0</v>
      </c>
      <c r="AD15" s="257">
        <v>0</v>
      </c>
      <c r="AE15" s="257">
        <v>0</v>
      </c>
      <c r="AF15" s="257">
        <v>0</v>
      </c>
      <c r="AG15" s="257">
        <v>0</v>
      </c>
      <c r="AH15" s="257">
        <v>0</v>
      </c>
      <c r="AI15" s="257">
        <v>0</v>
      </c>
      <c r="AJ15" s="257">
        <v>0</v>
      </c>
      <c r="AK15" s="257">
        <v>0</v>
      </c>
      <c r="AL15" s="257">
        <v>0</v>
      </c>
      <c r="AM15" s="257">
        <v>0</v>
      </c>
      <c r="AN15" s="257">
        <v>0</v>
      </c>
      <c r="AO15" s="257">
        <v>0</v>
      </c>
      <c r="AP15" s="257">
        <v>0</v>
      </c>
      <c r="AQ15" s="257">
        <v>0</v>
      </c>
      <c r="AR15" s="257">
        <v>0</v>
      </c>
      <c r="AS15" s="257">
        <v>0</v>
      </c>
      <c r="AT15" s="257">
        <v>0</v>
      </c>
      <c r="AU15" s="257">
        <v>0</v>
      </c>
      <c r="AV15" s="257">
        <v>0</v>
      </c>
      <c r="AW15" s="257">
        <v>0</v>
      </c>
      <c r="AX15" s="257">
        <v>0</v>
      </c>
      <c r="AY15" s="257">
        <v>0</v>
      </c>
      <c r="AZ15" s="257">
        <v>0</v>
      </c>
      <c r="BA15" s="257">
        <v>0</v>
      </c>
      <c r="BB15" s="257">
        <v>0</v>
      </c>
      <c r="BC15" s="257">
        <v>0</v>
      </c>
      <c r="BD15" s="257">
        <v>0</v>
      </c>
      <c r="BE15" s="257">
        <v>0</v>
      </c>
      <c r="BF15" s="257">
        <v>0</v>
      </c>
      <c r="BG15" s="257">
        <v>0</v>
      </c>
      <c r="BH15" s="257">
        <v>0</v>
      </c>
      <c r="BI15" s="257">
        <v>0</v>
      </c>
      <c r="BJ15" s="257">
        <v>0</v>
      </c>
      <c r="BK15" s="257">
        <v>0</v>
      </c>
      <c r="BL15" s="257">
        <v>0.87105256443357337</v>
      </c>
      <c r="BM15" s="257">
        <v>62.712463491184209</v>
      </c>
      <c r="BN15" s="257">
        <v>402.10108279116764</v>
      </c>
      <c r="BO15" s="257">
        <v>804.37000698805718</v>
      </c>
      <c r="BP15" s="257">
        <v>1749.2925647756535</v>
      </c>
      <c r="BQ15" s="257">
        <v>2454.946118292653</v>
      </c>
      <c r="BR15" s="257">
        <v>2542.3733110805028</v>
      </c>
      <c r="BS15" s="257">
        <v>2802.7734124772987</v>
      </c>
      <c r="BT15" s="257">
        <v>3162.6592137904809</v>
      </c>
      <c r="BU15" s="257">
        <v>3093.5343745367209</v>
      </c>
      <c r="BV15" s="257">
        <v>3000.6919900943326</v>
      </c>
      <c r="BW15" s="257">
        <v>3095.4245324140875</v>
      </c>
    </row>
    <row r="16" spans="1:75" s="132" customFormat="1" x14ac:dyDescent="0.2">
      <c r="A16" s="134"/>
      <c r="B16" s="144" t="s">
        <v>506</v>
      </c>
      <c r="C16" s="144"/>
      <c r="D16" s="257">
        <v>0</v>
      </c>
      <c r="E16" s="257">
        <v>0</v>
      </c>
      <c r="F16" s="257">
        <v>0</v>
      </c>
      <c r="G16" s="257">
        <v>0</v>
      </c>
      <c r="H16" s="257">
        <v>0</v>
      </c>
      <c r="I16" s="257">
        <v>0</v>
      </c>
      <c r="J16" s="257">
        <v>0</v>
      </c>
      <c r="K16" s="257">
        <v>0</v>
      </c>
      <c r="L16" s="257">
        <v>0</v>
      </c>
      <c r="M16" s="257">
        <v>0</v>
      </c>
      <c r="N16" s="257">
        <v>0</v>
      </c>
      <c r="O16" s="257">
        <v>0</v>
      </c>
      <c r="P16" s="257">
        <v>0</v>
      </c>
      <c r="Q16" s="257">
        <v>0</v>
      </c>
      <c r="R16" s="257">
        <v>0</v>
      </c>
      <c r="S16" s="257">
        <v>0</v>
      </c>
      <c r="T16" s="257">
        <v>0</v>
      </c>
      <c r="U16" s="257">
        <v>0</v>
      </c>
      <c r="V16" s="257">
        <v>0</v>
      </c>
      <c r="W16" s="257">
        <v>0</v>
      </c>
      <c r="X16" s="257">
        <v>0</v>
      </c>
      <c r="Y16" s="257">
        <v>0</v>
      </c>
      <c r="Z16" s="257">
        <v>0</v>
      </c>
      <c r="AA16" s="257">
        <v>0</v>
      </c>
      <c r="AB16" s="257">
        <v>0</v>
      </c>
      <c r="AC16" s="257">
        <v>0</v>
      </c>
      <c r="AD16" s="257">
        <v>0</v>
      </c>
      <c r="AE16" s="257">
        <v>0</v>
      </c>
      <c r="AF16" s="257">
        <v>0</v>
      </c>
      <c r="AG16" s="257">
        <v>0</v>
      </c>
      <c r="AH16" s="257">
        <v>0</v>
      </c>
      <c r="AI16" s="257">
        <v>0</v>
      </c>
      <c r="AJ16" s="257">
        <v>0</v>
      </c>
      <c r="AK16" s="257">
        <v>0</v>
      </c>
      <c r="AL16" s="257">
        <v>0</v>
      </c>
      <c r="AM16" s="257">
        <v>0</v>
      </c>
      <c r="AN16" s="257">
        <v>0</v>
      </c>
      <c r="AO16" s="257">
        <v>0</v>
      </c>
      <c r="AP16" s="257">
        <v>0</v>
      </c>
      <c r="AQ16" s="257">
        <v>0</v>
      </c>
      <c r="AR16" s="257">
        <v>0</v>
      </c>
      <c r="AS16" s="257">
        <v>0</v>
      </c>
      <c r="AT16" s="257">
        <v>0</v>
      </c>
      <c r="AU16" s="257">
        <v>0</v>
      </c>
      <c r="AV16" s="257">
        <v>0</v>
      </c>
      <c r="AW16" s="257">
        <v>0</v>
      </c>
      <c r="AX16" s="257">
        <v>0</v>
      </c>
      <c r="AY16" s="257">
        <v>0</v>
      </c>
      <c r="AZ16" s="257">
        <v>0</v>
      </c>
      <c r="BA16" s="257">
        <v>0</v>
      </c>
      <c r="BB16" s="257">
        <v>0</v>
      </c>
      <c r="BC16" s="257">
        <v>0</v>
      </c>
      <c r="BD16" s="257">
        <v>0</v>
      </c>
      <c r="BE16" s="257">
        <v>0</v>
      </c>
      <c r="BF16" s="257">
        <v>0</v>
      </c>
      <c r="BG16" s="257">
        <v>0</v>
      </c>
      <c r="BH16" s="257">
        <v>0</v>
      </c>
      <c r="BI16" s="257">
        <v>0</v>
      </c>
      <c r="BJ16" s="257">
        <v>0</v>
      </c>
      <c r="BK16" s="257">
        <v>0</v>
      </c>
      <c r="BL16" s="257">
        <v>5.1807328870261138</v>
      </c>
      <c r="BM16" s="257">
        <v>163.11327576304043</v>
      </c>
      <c r="BN16" s="257">
        <v>169.12382625222745</v>
      </c>
      <c r="BO16" s="257">
        <v>488.42337635551115</v>
      </c>
      <c r="BP16" s="257">
        <v>1481.0881766586729</v>
      </c>
      <c r="BQ16" s="257">
        <v>3037.665148229672</v>
      </c>
      <c r="BR16" s="257">
        <v>4402.8458199752949</v>
      </c>
      <c r="BS16" s="257">
        <v>5228.7958178234903</v>
      </c>
      <c r="BT16" s="257">
        <v>5447.4659758573644</v>
      </c>
      <c r="BU16" s="257">
        <v>5503.3960293719547</v>
      </c>
      <c r="BV16" s="257">
        <v>5719.5449779681103</v>
      </c>
      <c r="BW16" s="257">
        <v>6003.8751930454055</v>
      </c>
    </row>
    <row r="17" spans="1:75" s="47" customFormat="1" ht="25.5" customHeight="1" x14ac:dyDescent="0.2">
      <c r="B17" s="272" t="s">
        <v>145</v>
      </c>
      <c r="C17" s="62"/>
      <c r="D17" s="143">
        <v>0</v>
      </c>
      <c r="E17" s="143">
        <v>0</v>
      </c>
      <c r="F17" s="143">
        <v>0</v>
      </c>
      <c r="G17" s="143">
        <v>0</v>
      </c>
      <c r="H17" s="143">
        <v>0</v>
      </c>
      <c r="I17" s="143">
        <v>0</v>
      </c>
      <c r="J17" s="143">
        <v>0</v>
      </c>
      <c r="K17" s="143">
        <v>0</v>
      </c>
      <c r="L17" s="143">
        <v>0</v>
      </c>
      <c r="M17" s="143">
        <v>0</v>
      </c>
      <c r="N17" s="143">
        <v>0</v>
      </c>
      <c r="O17" s="143">
        <v>0</v>
      </c>
      <c r="P17" s="143">
        <v>0</v>
      </c>
      <c r="Q17" s="143">
        <v>0</v>
      </c>
      <c r="R17" s="143">
        <v>0</v>
      </c>
      <c r="S17" s="143">
        <v>0</v>
      </c>
      <c r="T17" s="143">
        <v>0</v>
      </c>
      <c r="U17" s="143">
        <v>0</v>
      </c>
      <c r="V17" s="143">
        <v>0</v>
      </c>
      <c r="W17" s="143">
        <v>0</v>
      </c>
      <c r="X17" s="143">
        <v>0</v>
      </c>
      <c r="Y17" s="143">
        <v>0</v>
      </c>
      <c r="Z17" s="143">
        <v>0</v>
      </c>
      <c r="AA17" s="143">
        <v>0</v>
      </c>
      <c r="AB17" s="143">
        <v>0</v>
      </c>
      <c r="AC17" s="143">
        <v>0</v>
      </c>
      <c r="AD17" s="143">
        <v>0</v>
      </c>
      <c r="AE17" s="143">
        <v>0</v>
      </c>
      <c r="AF17" s="143">
        <v>0</v>
      </c>
      <c r="AG17" s="143">
        <v>0</v>
      </c>
      <c r="AH17" s="143">
        <v>0</v>
      </c>
      <c r="AI17" s="143">
        <v>0</v>
      </c>
      <c r="AJ17" s="143">
        <v>0</v>
      </c>
      <c r="AK17" s="143">
        <v>0</v>
      </c>
      <c r="AL17" s="143">
        <v>0</v>
      </c>
      <c r="AM17" s="143">
        <v>0</v>
      </c>
      <c r="AN17" s="143">
        <v>0</v>
      </c>
      <c r="AO17" s="143">
        <v>0</v>
      </c>
      <c r="AP17" s="143">
        <v>0</v>
      </c>
      <c r="AQ17" s="143">
        <v>0</v>
      </c>
      <c r="AR17" s="143">
        <v>0</v>
      </c>
      <c r="AS17" s="143">
        <v>0</v>
      </c>
      <c r="AT17" s="143">
        <v>0</v>
      </c>
      <c r="AU17" s="143">
        <v>0</v>
      </c>
      <c r="AV17" s="143">
        <v>0</v>
      </c>
      <c r="AW17" s="143">
        <v>0</v>
      </c>
      <c r="AX17" s="143">
        <v>0</v>
      </c>
      <c r="AY17" s="143">
        <v>7622.94</v>
      </c>
      <c r="AZ17" s="143">
        <v>7661.6239999999998</v>
      </c>
      <c r="BA17" s="143">
        <v>7412.2720000000008</v>
      </c>
      <c r="BB17" s="143">
        <v>7250.59</v>
      </c>
      <c r="BC17" s="143">
        <v>6790.04</v>
      </c>
      <c r="BD17" s="143">
        <v>6766.183</v>
      </c>
      <c r="BE17" s="143">
        <v>6749.0433528570848</v>
      </c>
      <c r="BF17" s="143">
        <v>6757.9545089520052</v>
      </c>
      <c r="BG17" s="143">
        <v>6724.1235550023994</v>
      </c>
      <c r="BH17" s="143">
        <v>6662.027000000001</v>
      </c>
      <c r="BI17" s="143">
        <v>6649.9306075200002</v>
      </c>
      <c r="BJ17" s="143">
        <v>6566.1693209299992</v>
      </c>
      <c r="BK17" s="143">
        <v>6657.0001817393668</v>
      </c>
      <c r="BL17" s="143">
        <v>6515.8436022599981</v>
      </c>
      <c r="BM17" s="143">
        <v>6108.3423565899993</v>
      </c>
      <c r="BN17" s="143">
        <v>5556.0370140352561</v>
      </c>
      <c r="BO17" s="143">
        <v>4935.2797263499997</v>
      </c>
      <c r="BP17" s="143">
        <v>3275.8454461099996</v>
      </c>
      <c r="BQ17" s="143">
        <v>1186.7982194500003</v>
      </c>
      <c r="BR17" s="304">
        <v>245.75809350777774</v>
      </c>
      <c r="BS17" s="304">
        <v>8.5129043479148514</v>
      </c>
      <c r="BT17" s="304">
        <v>6.9558303109990023</v>
      </c>
      <c r="BU17" s="304">
        <v>5.1399083598457649</v>
      </c>
      <c r="BV17" s="304">
        <v>5.5272109022708271</v>
      </c>
      <c r="BW17" s="304">
        <v>5.8731331509401556</v>
      </c>
    </row>
    <row r="18" spans="1:75" s="132" customFormat="1" x14ac:dyDescent="0.2">
      <c r="A18" s="134"/>
      <c r="B18" s="268" t="s">
        <v>508</v>
      </c>
      <c r="C18" s="40"/>
      <c r="D18" s="257">
        <v>0</v>
      </c>
      <c r="E18" s="257">
        <v>0</v>
      </c>
      <c r="F18" s="257">
        <v>0</v>
      </c>
      <c r="G18" s="257">
        <v>0</v>
      </c>
      <c r="H18" s="257">
        <v>0</v>
      </c>
      <c r="I18" s="257">
        <v>0</v>
      </c>
      <c r="J18" s="257">
        <v>0</v>
      </c>
      <c r="K18" s="257">
        <v>0</v>
      </c>
      <c r="L18" s="257">
        <v>0</v>
      </c>
      <c r="M18" s="257">
        <v>0</v>
      </c>
      <c r="N18" s="257">
        <v>0</v>
      </c>
      <c r="O18" s="257">
        <v>0</v>
      </c>
      <c r="P18" s="257">
        <v>0</v>
      </c>
      <c r="Q18" s="257">
        <v>0</v>
      </c>
      <c r="R18" s="257">
        <v>0</v>
      </c>
      <c r="S18" s="257">
        <v>0</v>
      </c>
      <c r="T18" s="257">
        <v>0</v>
      </c>
      <c r="U18" s="257">
        <v>0</v>
      </c>
      <c r="V18" s="257">
        <v>0</v>
      </c>
      <c r="W18" s="257">
        <v>0</v>
      </c>
      <c r="X18" s="257">
        <v>0</v>
      </c>
      <c r="Y18" s="257">
        <v>0</v>
      </c>
      <c r="Z18" s="257">
        <v>0</v>
      </c>
      <c r="AA18" s="257">
        <v>0</v>
      </c>
      <c r="AB18" s="257">
        <v>0</v>
      </c>
      <c r="AC18" s="257">
        <v>0</v>
      </c>
      <c r="AD18" s="257">
        <v>0</v>
      </c>
      <c r="AE18" s="257">
        <v>0</v>
      </c>
      <c r="AF18" s="257">
        <v>0</v>
      </c>
      <c r="AG18" s="257">
        <v>0</v>
      </c>
      <c r="AH18" s="257">
        <v>0</v>
      </c>
      <c r="AI18" s="257">
        <v>0</v>
      </c>
      <c r="AJ18" s="257">
        <v>0</v>
      </c>
      <c r="AK18" s="257">
        <v>0</v>
      </c>
      <c r="AL18" s="257">
        <v>0</v>
      </c>
      <c r="AM18" s="257">
        <v>0</v>
      </c>
      <c r="AN18" s="257">
        <v>0</v>
      </c>
      <c r="AO18" s="257">
        <v>0</v>
      </c>
      <c r="AP18" s="257">
        <v>0</v>
      </c>
      <c r="AQ18" s="257">
        <v>0</v>
      </c>
      <c r="AR18" s="257">
        <v>0</v>
      </c>
      <c r="AS18" s="257">
        <v>0</v>
      </c>
      <c r="AT18" s="257">
        <v>0</v>
      </c>
      <c r="AU18" s="257">
        <v>0</v>
      </c>
      <c r="AV18" s="257">
        <v>0</v>
      </c>
      <c r="AW18" s="257">
        <v>0</v>
      </c>
      <c r="AX18" s="257">
        <v>0</v>
      </c>
      <c r="AY18" s="257">
        <v>278.33999999999997</v>
      </c>
      <c r="AZ18" s="257">
        <v>312.73</v>
      </c>
      <c r="BA18" s="257">
        <v>317.79700000000003</v>
      </c>
      <c r="BB18" s="257">
        <v>282.72800000000001</v>
      </c>
      <c r="BC18" s="257">
        <v>330.15090755271024</v>
      </c>
      <c r="BD18" s="257">
        <v>333.25174293093409</v>
      </c>
      <c r="BE18" s="257">
        <v>333.04137154438575</v>
      </c>
      <c r="BF18" s="257">
        <v>382.88721096740397</v>
      </c>
      <c r="BG18" s="257">
        <v>327.37031524653656</v>
      </c>
      <c r="BH18" s="257">
        <v>304.44139058878591</v>
      </c>
      <c r="BI18" s="257">
        <v>278.06156262040605</v>
      </c>
      <c r="BJ18" s="257">
        <v>289.99861489743967</v>
      </c>
      <c r="BK18" s="257">
        <v>275.18506486688074</v>
      </c>
      <c r="BL18" s="257">
        <v>233.47537700891493</v>
      </c>
      <c r="BM18" s="257">
        <v>25.701808144413643</v>
      </c>
      <c r="BN18" s="257">
        <v>25.203064663515647</v>
      </c>
      <c r="BO18" s="257">
        <v>12.429903442670245</v>
      </c>
      <c r="BP18" s="257">
        <v>4.7759055965311905</v>
      </c>
      <c r="BQ18" s="257">
        <v>3.0032346950365221</v>
      </c>
      <c r="BR18" s="257">
        <v>0</v>
      </c>
      <c r="BS18" s="257">
        <v>0</v>
      </c>
      <c r="BT18" s="257">
        <v>0</v>
      </c>
      <c r="BU18" s="257">
        <v>0</v>
      </c>
      <c r="BV18" s="257">
        <v>0</v>
      </c>
      <c r="BW18" s="257">
        <v>0</v>
      </c>
    </row>
    <row r="19" spans="1:75" s="132" customFormat="1" x14ac:dyDescent="0.2">
      <c r="A19" s="134"/>
      <c r="B19" s="268" t="s">
        <v>509</v>
      </c>
      <c r="C19" s="40"/>
      <c r="D19" s="257">
        <v>0</v>
      </c>
      <c r="E19" s="257">
        <v>0</v>
      </c>
      <c r="F19" s="257">
        <v>0</v>
      </c>
      <c r="G19" s="257">
        <v>0</v>
      </c>
      <c r="H19" s="257">
        <v>0</v>
      </c>
      <c r="I19" s="257">
        <v>0</v>
      </c>
      <c r="J19" s="257">
        <v>0</v>
      </c>
      <c r="K19" s="257">
        <v>0</v>
      </c>
      <c r="L19" s="257">
        <v>0</v>
      </c>
      <c r="M19" s="257">
        <v>0</v>
      </c>
      <c r="N19" s="257">
        <v>0</v>
      </c>
      <c r="O19" s="257">
        <v>0</v>
      </c>
      <c r="P19" s="257">
        <v>0</v>
      </c>
      <c r="Q19" s="257">
        <v>0</v>
      </c>
      <c r="R19" s="257">
        <v>0</v>
      </c>
      <c r="S19" s="257">
        <v>0</v>
      </c>
      <c r="T19" s="257">
        <v>0</v>
      </c>
      <c r="U19" s="257">
        <v>0</v>
      </c>
      <c r="V19" s="257">
        <v>0</v>
      </c>
      <c r="W19" s="257">
        <v>0</v>
      </c>
      <c r="X19" s="257">
        <v>0</v>
      </c>
      <c r="Y19" s="257">
        <v>0</v>
      </c>
      <c r="Z19" s="257">
        <v>0</v>
      </c>
      <c r="AA19" s="257">
        <v>0</v>
      </c>
      <c r="AB19" s="257">
        <v>0</v>
      </c>
      <c r="AC19" s="257">
        <v>0</v>
      </c>
      <c r="AD19" s="257">
        <v>0</v>
      </c>
      <c r="AE19" s="257">
        <v>0</v>
      </c>
      <c r="AF19" s="257">
        <v>0</v>
      </c>
      <c r="AG19" s="257">
        <v>0</v>
      </c>
      <c r="AH19" s="257">
        <v>0</v>
      </c>
      <c r="AI19" s="257">
        <v>0</v>
      </c>
      <c r="AJ19" s="257">
        <v>0</v>
      </c>
      <c r="AK19" s="257">
        <v>0</v>
      </c>
      <c r="AL19" s="257">
        <v>0</v>
      </c>
      <c r="AM19" s="257">
        <v>0</v>
      </c>
      <c r="AN19" s="257">
        <v>0</v>
      </c>
      <c r="AO19" s="257">
        <v>0</v>
      </c>
      <c r="AP19" s="257">
        <v>0</v>
      </c>
      <c r="AQ19" s="257">
        <v>0</v>
      </c>
      <c r="AR19" s="257">
        <v>0</v>
      </c>
      <c r="AS19" s="257">
        <v>0</v>
      </c>
      <c r="AT19" s="257">
        <v>0</v>
      </c>
      <c r="AU19" s="257">
        <v>0</v>
      </c>
      <c r="AV19" s="257">
        <v>0</v>
      </c>
      <c r="AW19" s="257">
        <v>0</v>
      </c>
      <c r="AX19" s="257">
        <v>0</v>
      </c>
      <c r="AY19" s="257">
        <v>255.893</v>
      </c>
      <c r="AZ19" s="257">
        <v>296.48399999999998</v>
      </c>
      <c r="BA19" s="257">
        <v>316.82499999999999</v>
      </c>
      <c r="BB19" s="257">
        <v>304.512</v>
      </c>
      <c r="BC19" s="257">
        <v>389.09290450278598</v>
      </c>
      <c r="BD19" s="257">
        <v>388.42224478490493</v>
      </c>
      <c r="BE19" s="257">
        <v>403.02054330646723</v>
      </c>
      <c r="BF19" s="257">
        <v>434.43669273899275</v>
      </c>
      <c r="BG19" s="257">
        <v>395.20975548624494</v>
      </c>
      <c r="BH19" s="257">
        <v>385.52086790840985</v>
      </c>
      <c r="BI19" s="257">
        <v>338.42995165229138</v>
      </c>
      <c r="BJ19" s="257">
        <v>343.23821262673005</v>
      </c>
      <c r="BK19" s="257">
        <v>333.42902642687261</v>
      </c>
      <c r="BL19" s="257">
        <v>303.88524745009164</v>
      </c>
      <c r="BM19" s="257">
        <v>89.11510244239652</v>
      </c>
      <c r="BN19" s="257">
        <v>23.972191081960425</v>
      </c>
      <c r="BO19" s="257">
        <v>14.68613337390328</v>
      </c>
      <c r="BP19" s="257">
        <v>6.2138376610834092</v>
      </c>
      <c r="BQ19" s="257">
        <v>1.3925655204679563</v>
      </c>
      <c r="BR19" s="257">
        <v>0</v>
      </c>
      <c r="BS19" s="257">
        <v>0</v>
      </c>
      <c r="BT19" s="257">
        <v>0</v>
      </c>
      <c r="BU19" s="257">
        <v>0</v>
      </c>
      <c r="BV19" s="257">
        <v>0</v>
      </c>
      <c r="BW19" s="257">
        <v>0</v>
      </c>
    </row>
    <row r="20" spans="1:75" s="132" customFormat="1" x14ac:dyDescent="0.2">
      <c r="A20" s="134"/>
      <c r="B20" s="268" t="s">
        <v>510</v>
      </c>
      <c r="C20" s="40"/>
      <c r="D20" s="257">
        <v>0</v>
      </c>
      <c r="E20" s="257">
        <v>0</v>
      </c>
      <c r="F20" s="257">
        <v>0</v>
      </c>
      <c r="G20" s="257">
        <v>0</v>
      </c>
      <c r="H20" s="257">
        <v>0</v>
      </c>
      <c r="I20" s="257">
        <v>0</v>
      </c>
      <c r="J20" s="257">
        <v>0</v>
      </c>
      <c r="K20" s="257">
        <v>0</v>
      </c>
      <c r="L20" s="257">
        <v>0</v>
      </c>
      <c r="M20" s="257">
        <v>0</v>
      </c>
      <c r="N20" s="257">
        <v>0</v>
      </c>
      <c r="O20" s="257">
        <v>0</v>
      </c>
      <c r="P20" s="257">
        <v>0</v>
      </c>
      <c r="Q20" s="257">
        <v>0</v>
      </c>
      <c r="R20" s="257">
        <v>0</v>
      </c>
      <c r="S20" s="257">
        <v>0</v>
      </c>
      <c r="T20" s="257">
        <v>0</v>
      </c>
      <c r="U20" s="257">
        <v>0</v>
      </c>
      <c r="V20" s="257">
        <v>0</v>
      </c>
      <c r="W20" s="257">
        <v>0</v>
      </c>
      <c r="X20" s="257">
        <v>0</v>
      </c>
      <c r="Y20" s="257">
        <v>0</v>
      </c>
      <c r="Z20" s="257">
        <v>0</v>
      </c>
      <c r="AA20" s="257">
        <v>0</v>
      </c>
      <c r="AB20" s="257">
        <v>0</v>
      </c>
      <c r="AC20" s="257">
        <v>0</v>
      </c>
      <c r="AD20" s="257">
        <v>0</v>
      </c>
      <c r="AE20" s="257">
        <v>0</v>
      </c>
      <c r="AF20" s="257">
        <v>0</v>
      </c>
      <c r="AG20" s="257">
        <v>0</v>
      </c>
      <c r="AH20" s="257">
        <v>0</v>
      </c>
      <c r="AI20" s="257">
        <v>0</v>
      </c>
      <c r="AJ20" s="257">
        <v>0</v>
      </c>
      <c r="AK20" s="257">
        <v>0</v>
      </c>
      <c r="AL20" s="257">
        <v>0</v>
      </c>
      <c r="AM20" s="257">
        <v>0</v>
      </c>
      <c r="AN20" s="257">
        <v>0</v>
      </c>
      <c r="AO20" s="257">
        <v>0</v>
      </c>
      <c r="AP20" s="257">
        <v>0</v>
      </c>
      <c r="AQ20" s="257">
        <v>0</v>
      </c>
      <c r="AR20" s="257">
        <v>0</v>
      </c>
      <c r="AS20" s="257">
        <v>0</v>
      </c>
      <c r="AT20" s="257">
        <v>0</v>
      </c>
      <c r="AU20" s="257">
        <v>0</v>
      </c>
      <c r="AV20" s="257">
        <v>0</v>
      </c>
      <c r="AW20" s="257">
        <v>0</v>
      </c>
      <c r="AX20" s="257">
        <v>0</v>
      </c>
      <c r="AY20" s="257">
        <v>5708.9949999999999</v>
      </c>
      <c r="AZ20" s="257">
        <v>5792.4780000000001</v>
      </c>
      <c r="BA20" s="257">
        <v>5715.9560000000001</v>
      </c>
      <c r="BB20" s="257">
        <v>5743.7889999999998</v>
      </c>
      <c r="BC20" s="257">
        <v>5318.2371879445036</v>
      </c>
      <c r="BD20" s="257">
        <v>5349.2100122841612</v>
      </c>
      <c r="BE20" s="257">
        <v>5496.5920851491464</v>
      </c>
      <c r="BF20" s="257">
        <v>5467.9550307962018</v>
      </c>
      <c r="BG20" s="257">
        <v>5553.812341810718</v>
      </c>
      <c r="BH20" s="257">
        <v>5590.5197415028051</v>
      </c>
      <c r="BI20" s="257">
        <v>5720.7396083745025</v>
      </c>
      <c r="BJ20" s="257">
        <v>5649.4461624454298</v>
      </c>
      <c r="BK20" s="257">
        <v>5800.6336650356134</v>
      </c>
      <c r="BL20" s="257">
        <v>5763.5421717209929</v>
      </c>
      <c r="BM20" s="257">
        <v>5815.048541423188</v>
      </c>
      <c r="BN20" s="257">
        <v>5349.4641971087312</v>
      </c>
      <c r="BO20" s="257">
        <v>4781.9556614559224</v>
      </c>
      <c r="BP20" s="257">
        <v>3181.2062019864088</v>
      </c>
      <c r="BQ20" s="257">
        <v>1154.2548779241533</v>
      </c>
      <c r="BR20" s="305">
        <v>240.80316347964606</v>
      </c>
      <c r="BS20" s="305">
        <v>8.4846486190777206</v>
      </c>
      <c r="BT20" s="305">
        <v>6.9558303109990023</v>
      </c>
      <c r="BU20" s="257">
        <v>5.1399083598457649</v>
      </c>
      <c r="BV20" s="257">
        <v>5.5272109022708271</v>
      </c>
      <c r="BW20" s="257">
        <v>5.8731331509401556</v>
      </c>
    </row>
    <row r="21" spans="1:75" s="132" customFormat="1" x14ac:dyDescent="0.2">
      <c r="A21" s="134"/>
      <c r="B21" s="268" t="s">
        <v>511</v>
      </c>
      <c r="C21" s="40"/>
      <c r="D21" s="257">
        <v>0</v>
      </c>
      <c r="E21" s="257">
        <v>0</v>
      </c>
      <c r="F21" s="257">
        <v>0</v>
      </c>
      <c r="G21" s="257">
        <v>0</v>
      </c>
      <c r="H21" s="257">
        <v>0</v>
      </c>
      <c r="I21" s="257">
        <v>0</v>
      </c>
      <c r="J21" s="257">
        <v>0</v>
      </c>
      <c r="K21" s="257">
        <v>0</v>
      </c>
      <c r="L21" s="257">
        <v>0</v>
      </c>
      <c r="M21" s="257">
        <v>0</v>
      </c>
      <c r="N21" s="257">
        <v>0</v>
      </c>
      <c r="O21" s="257">
        <v>0</v>
      </c>
      <c r="P21" s="257">
        <v>0</v>
      </c>
      <c r="Q21" s="257">
        <v>0</v>
      </c>
      <c r="R21" s="257">
        <v>0</v>
      </c>
      <c r="S21" s="257">
        <v>0</v>
      </c>
      <c r="T21" s="257">
        <v>0</v>
      </c>
      <c r="U21" s="257">
        <v>0</v>
      </c>
      <c r="V21" s="257">
        <v>0</v>
      </c>
      <c r="W21" s="257">
        <v>0</v>
      </c>
      <c r="X21" s="257">
        <v>0</v>
      </c>
      <c r="Y21" s="257">
        <v>0</v>
      </c>
      <c r="Z21" s="257">
        <v>0</v>
      </c>
      <c r="AA21" s="257">
        <v>0</v>
      </c>
      <c r="AB21" s="257">
        <v>0</v>
      </c>
      <c r="AC21" s="257">
        <v>0</v>
      </c>
      <c r="AD21" s="257">
        <v>0</v>
      </c>
      <c r="AE21" s="257">
        <v>0</v>
      </c>
      <c r="AF21" s="257">
        <v>0</v>
      </c>
      <c r="AG21" s="257">
        <v>0</v>
      </c>
      <c r="AH21" s="257">
        <v>0</v>
      </c>
      <c r="AI21" s="257">
        <v>0</v>
      </c>
      <c r="AJ21" s="257">
        <v>0</v>
      </c>
      <c r="AK21" s="257">
        <v>0</v>
      </c>
      <c r="AL21" s="257">
        <v>0</v>
      </c>
      <c r="AM21" s="257">
        <v>0</v>
      </c>
      <c r="AN21" s="257">
        <v>0</v>
      </c>
      <c r="AO21" s="257">
        <v>0</v>
      </c>
      <c r="AP21" s="257">
        <v>0</v>
      </c>
      <c r="AQ21" s="257">
        <v>0</v>
      </c>
      <c r="AR21" s="257">
        <v>0</v>
      </c>
      <c r="AS21" s="257">
        <v>0</v>
      </c>
      <c r="AT21" s="257">
        <v>0</v>
      </c>
      <c r="AU21" s="257">
        <v>0</v>
      </c>
      <c r="AV21" s="257">
        <v>0</v>
      </c>
      <c r="AW21" s="257">
        <v>0</v>
      </c>
      <c r="AX21" s="257">
        <v>0</v>
      </c>
      <c r="AY21" s="257">
        <v>6243.2280000000001</v>
      </c>
      <c r="AZ21" s="257">
        <v>6401.692</v>
      </c>
      <c r="BA21" s="257">
        <v>6350.5780000000004</v>
      </c>
      <c r="BB21" s="257">
        <v>6331.0289999999995</v>
      </c>
      <c r="BC21" s="257">
        <v>6037.4809999999998</v>
      </c>
      <c r="BD21" s="257">
        <v>6070.884</v>
      </c>
      <c r="BE21" s="257">
        <v>6232.6539999999995</v>
      </c>
      <c r="BF21" s="257">
        <v>6285.2789345025985</v>
      </c>
      <c r="BG21" s="257">
        <v>6276.3924125434996</v>
      </c>
      <c r="BH21" s="257">
        <v>6280.4820000000009</v>
      </c>
      <c r="BI21" s="257">
        <v>6337.2311226472002</v>
      </c>
      <c r="BJ21" s="257">
        <v>6282.6829899695995</v>
      </c>
      <c r="BK21" s="257">
        <v>6409.2477563293669</v>
      </c>
      <c r="BL21" s="257">
        <v>6300.9027961799993</v>
      </c>
      <c r="BM21" s="257">
        <v>5929.8654520099981</v>
      </c>
      <c r="BN21" s="257">
        <v>5398.6394528542069</v>
      </c>
      <c r="BO21" s="257">
        <v>4809.0716982724962</v>
      </c>
      <c r="BP21" s="257">
        <v>3192.1959452440233</v>
      </c>
      <c r="BQ21" s="257">
        <v>1158.6506781396579</v>
      </c>
      <c r="BR21" s="305">
        <v>240.80316347964606</v>
      </c>
      <c r="BS21" s="305">
        <v>8.4846486190777206</v>
      </c>
      <c r="BT21" s="305">
        <v>6.9558303109990023</v>
      </c>
      <c r="BU21" s="257">
        <v>5.1399083598457649</v>
      </c>
      <c r="BV21" s="257">
        <v>5.5272109022708271</v>
      </c>
      <c r="BW21" s="257">
        <v>5.8731331509401556</v>
      </c>
    </row>
    <row r="22" spans="1:75" s="132" customFormat="1" x14ac:dyDescent="0.2">
      <c r="A22" s="134"/>
      <c r="B22" s="144" t="s">
        <v>234</v>
      </c>
      <c r="C22" s="144"/>
      <c r="D22" s="257">
        <v>0</v>
      </c>
      <c r="E22" s="257">
        <v>0</v>
      </c>
      <c r="F22" s="257">
        <v>0</v>
      </c>
      <c r="G22" s="257">
        <v>0</v>
      </c>
      <c r="H22" s="257">
        <v>0</v>
      </c>
      <c r="I22" s="257">
        <v>0</v>
      </c>
      <c r="J22" s="257">
        <v>0</v>
      </c>
      <c r="K22" s="257">
        <v>0</v>
      </c>
      <c r="L22" s="257">
        <v>0</v>
      </c>
      <c r="M22" s="257">
        <v>0</v>
      </c>
      <c r="N22" s="257">
        <v>0</v>
      </c>
      <c r="O22" s="257">
        <v>0</v>
      </c>
      <c r="P22" s="257">
        <v>0</v>
      </c>
      <c r="Q22" s="257">
        <v>0</v>
      </c>
      <c r="R22" s="257">
        <v>0</v>
      </c>
      <c r="S22" s="257">
        <v>0</v>
      </c>
      <c r="T22" s="257">
        <v>0</v>
      </c>
      <c r="U22" s="257">
        <v>0</v>
      </c>
      <c r="V22" s="257">
        <v>0</v>
      </c>
      <c r="W22" s="257">
        <v>0</v>
      </c>
      <c r="X22" s="257">
        <v>0</v>
      </c>
      <c r="Y22" s="257">
        <v>0</v>
      </c>
      <c r="Z22" s="257">
        <v>0</v>
      </c>
      <c r="AA22" s="257">
        <v>0</v>
      </c>
      <c r="AB22" s="257">
        <v>0</v>
      </c>
      <c r="AC22" s="257">
        <v>0</v>
      </c>
      <c r="AD22" s="257">
        <v>0</v>
      </c>
      <c r="AE22" s="257">
        <v>0</v>
      </c>
      <c r="AF22" s="257">
        <v>0</v>
      </c>
      <c r="AG22" s="257">
        <v>0</v>
      </c>
      <c r="AH22" s="257">
        <v>0</v>
      </c>
      <c r="AI22" s="257">
        <v>0</v>
      </c>
      <c r="AJ22" s="257">
        <v>0</v>
      </c>
      <c r="AK22" s="257">
        <v>0</v>
      </c>
      <c r="AL22" s="257">
        <v>0</v>
      </c>
      <c r="AM22" s="257">
        <v>0</v>
      </c>
      <c r="AN22" s="257">
        <v>0</v>
      </c>
      <c r="AO22" s="257">
        <v>0</v>
      </c>
      <c r="AP22" s="257">
        <v>0</v>
      </c>
      <c r="AQ22" s="257">
        <v>0</v>
      </c>
      <c r="AR22" s="257">
        <v>0</v>
      </c>
      <c r="AS22" s="257">
        <v>0</v>
      </c>
      <c r="AT22" s="257">
        <v>0</v>
      </c>
      <c r="AU22" s="257">
        <v>0</v>
      </c>
      <c r="AV22" s="257">
        <v>0</v>
      </c>
      <c r="AW22" s="257">
        <v>0</v>
      </c>
      <c r="AX22" s="257">
        <v>0</v>
      </c>
      <c r="AY22" s="257">
        <v>5326.5479309760121</v>
      </c>
      <c r="AZ22" s="257">
        <v>5634.0700627548977</v>
      </c>
      <c r="BA22" s="257">
        <v>5761.3166007132186</v>
      </c>
      <c r="BB22" s="257">
        <v>5954.2356985493152</v>
      </c>
      <c r="BC22" s="257">
        <v>5897.0027550317054</v>
      </c>
      <c r="BD22" s="257">
        <v>6067.8</v>
      </c>
      <c r="BE22" s="257">
        <v>6232.6540000000005</v>
      </c>
      <c r="BF22" s="257">
        <v>6285.2789345025994</v>
      </c>
      <c r="BG22" s="257">
        <v>6276.3924125434996</v>
      </c>
      <c r="BH22" s="257">
        <v>6280.482</v>
      </c>
      <c r="BI22" s="257">
        <v>6337.2311226471993</v>
      </c>
      <c r="BJ22" s="257">
        <v>6282.6829899695995</v>
      </c>
      <c r="BK22" s="257">
        <v>6409.2477563293669</v>
      </c>
      <c r="BL22" s="257">
        <v>6300.9027961799993</v>
      </c>
      <c r="BM22" s="257">
        <v>5929.8654520099981</v>
      </c>
      <c r="BN22" s="257">
        <v>5398.6394528542078</v>
      </c>
      <c r="BO22" s="257">
        <v>4809.0716982724962</v>
      </c>
      <c r="BP22" s="257">
        <v>3192.1959452440233</v>
      </c>
      <c r="BQ22" s="257">
        <v>1158.6506781396579</v>
      </c>
      <c r="BR22" s="305">
        <v>240.80316347964606</v>
      </c>
      <c r="BS22" s="305">
        <v>8.4846486190777206</v>
      </c>
      <c r="BT22" s="257">
        <v>6.9558303109990023</v>
      </c>
      <c r="BU22" s="257">
        <v>5.1399083598457649</v>
      </c>
      <c r="BV22" s="257">
        <v>5.5272109022708271</v>
      </c>
      <c r="BW22" s="257">
        <v>5.8731331509401556</v>
      </c>
    </row>
    <row r="23" spans="1:75" s="132" customFormat="1" x14ac:dyDescent="0.2">
      <c r="A23" s="134"/>
      <c r="B23" s="144" t="s">
        <v>235</v>
      </c>
      <c r="C23" s="144"/>
      <c r="D23" s="257">
        <v>0</v>
      </c>
      <c r="E23" s="257">
        <v>0</v>
      </c>
      <c r="F23" s="257">
        <v>0</v>
      </c>
      <c r="G23" s="257">
        <v>0</v>
      </c>
      <c r="H23" s="257">
        <v>0</v>
      </c>
      <c r="I23" s="257">
        <v>0</v>
      </c>
      <c r="J23" s="257">
        <v>0</v>
      </c>
      <c r="K23" s="257">
        <v>0</v>
      </c>
      <c r="L23" s="257">
        <v>0</v>
      </c>
      <c r="M23" s="257">
        <v>0</v>
      </c>
      <c r="N23" s="257">
        <v>0</v>
      </c>
      <c r="O23" s="257">
        <v>0</v>
      </c>
      <c r="P23" s="257">
        <v>0</v>
      </c>
      <c r="Q23" s="257">
        <v>0</v>
      </c>
      <c r="R23" s="257">
        <v>0</v>
      </c>
      <c r="S23" s="257">
        <v>0</v>
      </c>
      <c r="T23" s="257">
        <v>0</v>
      </c>
      <c r="U23" s="257">
        <v>0</v>
      </c>
      <c r="V23" s="257">
        <v>0</v>
      </c>
      <c r="W23" s="257">
        <v>0</v>
      </c>
      <c r="X23" s="257">
        <v>0</v>
      </c>
      <c r="Y23" s="257">
        <v>0</v>
      </c>
      <c r="Z23" s="257">
        <v>0</v>
      </c>
      <c r="AA23" s="257">
        <v>0</v>
      </c>
      <c r="AB23" s="257">
        <v>0</v>
      </c>
      <c r="AC23" s="257">
        <v>0</v>
      </c>
      <c r="AD23" s="257">
        <v>0</v>
      </c>
      <c r="AE23" s="257">
        <v>0</v>
      </c>
      <c r="AF23" s="257">
        <v>0</v>
      </c>
      <c r="AG23" s="257">
        <v>0</v>
      </c>
      <c r="AH23" s="257">
        <v>0</v>
      </c>
      <c r="AI23" s="257">
        <v>0</v>
      </c>
      <c r="AJ23" s="257">
        <v>0</v>
      </c>
      <c r="AK23" s="257">
        <v>0</v>
      </c>
      <c r="AL23" s="257">
        <v>0</v>
      </c>
      <c r="AM23" s="257">
        <v>0</v>
      </c>
      <c r="AN23" s="257">
        <v>0</v>
      </c>
      <c r="AO23" s="257">
        <v>0</v>
      </c>
      <c r="AP23" s="257">
        <v>0</v>
      </c>
      <c r="AQ23" s="257">
        <v>0</v>
      </c>
      <c r="AR23" s="257">
        <v>0</v>
      </c>
      <c r="AS23" s="257">
        <v>0</v>
      </c>
      <c r="AT23" s="257">
        <v>0</v>
      </c>
      <c r="AU23" s="257">
        <v>0</v>
      </c>
      <c r="AV23" s="257">
        <v>0</v>
      </c>
      <c r="AW23" s="257">
        <v>0</v>
      </c>
      <c r="AX23" s="257">
        <v>0</v>
      </c>
      <c r="AY23" s="257">
        <v>916.68006902398884</v>
      </c>
      <c r="AZ23" s="257">
        <v>767.62193724510246</v>
      </c>
      <c r="BA23" s="257">
        <v>589.26139928678288</v>
      </c>
      <c r="BB23" s="257">
        <v>376.793301450684</v>
      </c>
      <c r="BC23" s="257">
        <v>140.4782449682954</v>
      </c>
      <c r="BD23" s="257">
        <v>3.0840000000000001</v>
      </c>
      <c r="BE23" s="257">
        <v>0</v>
      </c>
      <c r="BF23" s="257">
        <v>0</v>
      </c>
      <c r="BG23" s="257">
        <v>0</v>
      </c>
      <c r="BH23" s="257">
        <v>0</v>
      </c>
      <c r="BI23" s="257">
        <v>0</v>
      </c>
      <c r="BJ23" s="257">
        <v>0</v>
      </c>
      <c r="BK23" s="257">
        <v>0</v>
      </c>
      <c r="BL23" s="257">
        <v>0</v>
      </c>
      <c r="BM23" s="257">
        <v>0</v>
      </c>
      <c r="BN23" s="257">
        <v>0</v>
      </c>
      <c r="BO23" s="257">
        <v>0</v>
      </c>
      <c r="BP23" s="257">
        <v>0</v>
      </c>
      <c r="BQ23" s="257">
        <v>0</v>
      </c>
      <c r="BR23" s="257">
        <v>0</v>
      </c>
      <c r="BS23" s="257">
        <v>0</v>
      </c>
      <c r="BT23" s="257">
        <v>0</v>
      </c>
      <c r="BU23" s="257">
        <v>0</v>
      </c>
      <c r="BV23" s="257">
        <v>0</v>
      </c>
      <c r="BW23" s="257">
        <v>0</v>
      </c>
    </row>
    <row r="24" spans="1:75" s="132" customFormat="1" ht="24" customHeight="1" x14ac:dyDescent="0.2">
      <c r="A24" s="134"/>
      <c r="B24" s="268" t="s">
        <v>512</v>
      </c>
      <c r="C24" s="40"/>
      <c r="D24" s="257">
        <v>0</v>
      </c>
      <c r="E24" s="257">
        <v>0</v>
      </c>
      <c r="F24" s="257">
        <v>0</v>
      </c>
      <c r="G24" s="257">
        <v>0</v>
      </c>
      <c r="H24" s="257">
        <v>0</v>
      </c>
      <c r="I24" s="257">
        <v>0</v>
      </c>
      <c r="J24" s="257">
        <v>0</v>
      </c>
      <c r="K24" s="257">
        <v>0</v>
      </c>
      <c r="L24" s="257">
        <v>0</v>
      </c>
      <c r="M24" s="257">
        <v>0</v>
      </c>
      <c r="N24" s="257">
        <v>0</v>
      </c>
      <c r="O24" s="257">
        <v>0</v>
      </c>
      <c r="P24" s="257">
        <v>0</v>
      </c>
      <c r="Q24" s="257">
        <v>0</v>
      </c>
      <c r="R24" s="257">
        <v>0</v>
      </c>
      <c r="S24" s="257">
        <v>0</v>
      </c>
      <c r="T24" s="257">
        <v>0</v>
      </c>
      <c r="U24" s="257">
        <v>0</v>
      </c>
      <c r="V24" s="257">
        <v>0</v>
      </c>
      <c r="W24" s="257">
        <v>0</v>
      </c>
      <c r="X24" s="257">
        <v>0</v>
      </c>
      <c r="Y24" s="257">
        <v>0</v>
      </c>
      <c r="Z24" s="257">
        <v>0</v>
      </c>
      <c r="AA24" s="257">
        <v>0</v>
      </c>
      <c r="AB24" s="257">
        <v>0</v>
      </c>
      <c r="AC24" s="257">
        <v>0</v>
      </c>
      <c r="AD24" s="257">
        <v>0</v>
      </c>
      <c r="AE24" s="257">
        <v>0</v>
      </c>
      <c r="AF24" s="257">
        <v>0</v>
      </c>
      <c r="AG24" s="257">
        <v>0</v>
      </c>
      <c r="AH24" s="257">
        <v>0</v>
      </c>
      <c r="AI24" s="257">
        <v>0</v>
      </c>
      <c r="AJ24" s="257">
        <v>0</v>
      </c>
      <c r="AK24" s="257">
        <v>0</v>
      </c>
      <c r="AL24" s="257">
        <v>0</v>
      </c>
      <c r="AM24" s="257">
        <v>0</v>
      </c>
      <c r="AN24" s="257">
        <v>0</v>
      </c>
      <c r="AO24" s="257">
        <v>0</v>
      </c>
      <c r="AP24" s="257">
        <v>0</v>
      </c>
      <c r="AQ24" s="257">
        <v>0</v>
      </c>
      <c r="AR24" s="257">
        <v>0</v>
      </c>
      <c r="AS24" s="257">
        <v>0</v>
      </c>
      <c r="AT24" s="257">
        <v>0</v>
      </c>
      <c r="AU24" s="257">
        <v>0</v>
      </c>
      <c r="AV24" s="257">
        <v>0</v>
      </c>
      <c r="AW24" s="257">
        <v>0</v>
      </c>
      <c r="AX24" s="257">
        <v>0</v>
      </c>
      <c r="AY24" s="257">
        <v>1379.712</v>
      </c>
      <c r="AZ24" s="257">
        <v>1259.932</v>
      </c>
      <c r="BA24" s="257">
        <v>1061.694</v>
      </c>
      <c r="BB24" s="257">
        <v>919.56100000000004</v>
      </c>
      <c r="BC24" s="257">
        <v>752.55899999999997</v>
      </c>
      <c r="BD24" s="257">
        <v>695.29899999999998</v>
      </c>
      <c r="BE24" s="257">
        <v>516.38935285708476</v>
      </c>
      <c r="BF24" s="257">
        <v>472.67557444940707</v>
      </c>
      <c r="BG24" s="257">
        <v>447.73114245890002</v>
      </c>
      <c r="BH24" s="257">
        <v>381.54500000000002</v>
      </c>
      <c r="BI24" s="257">
        <v>312.69948487280004</v>
      </c>
      <c r="BJ24" s="257">
        <v>283.48633096040004</v>
      </c>
      <c r="BK24" s="257">
        <v>247.75242540999994</v>
      </c>
      <c r="BL24" s="257">
        <v>214.94080607999948</v>
      </c>
      <c r="BM24" s="257">
        <v>178.47690458000002</v>
      </c>
      <c r="BN24" s="257">
        <v>157.3975611810487</v>
      </c>
      <c r="BO24" s="257">
        <v>126.20802807750385</v>
      </c>
      <c r="BP24" s="257">
        <v>83.64950086597598</v>
      </c>
      <c r="BQ24" s="257">
        <v>28.147541310342085</v>
      </c>
      <c r="BR24" s="305">
        <v>4.9549300281316722</v>
      </c>
      <c r="BS24" s="257">
        <v>2.8255728837130227E-2</v>
      </c>
      <c r="BT24" s="257">
        <v>0</v>
      </c>
      <c r="BU24" s="257">
        <v>0</v>
      </c>
      <c r="BV24" s="257">
        <v>0</v>
      </c>
      <c r="BW24" s="257">
        <v>0</v>
      </c>
    </row>
    <row r="25" spans="1:75" s="132" customFormat="1" x14ac:dyDescent="0.2">
      <c r="A25" s="134"/>
      <c r="B25" s="144" t="s">
        <v>234</v>
      </c>
      <c r="C25" s="40"/>
      <c r="D25" s="257">
        <v>0</v>
      </c>
      <c r="E25" s="257">
        <v>0</v>
      </c>
      <c r="F25" s="257">
        <v>0</v>
      </c>
      <c r="G25" s="257">
        <v>0</v>
      </c>
      <c r="H25" s="257">
        <v>0</v>
      </c>
      <c r="I25" s="257">
        <v>0</v>
      </c>
      <c r="J25" s="257">
        <v>0</v>
      </c>
      <c r="K25" s="257">
        <v>0</v>
      </c>
      <c r="L25" s="257">
        <v>0</v>
      </c>
      <c r="M25" s="257">
        <v>0</v>
      </c>
      <c r="N25" s="257">
        <v>0</v>
      </c>
      <c r="O25" s="257">
        <v>0</v>
      </c>
      <c r="P25" s="257">
        <v>0</v>
      </c>
      <c r="Q25" s="257">
        <v>0</v>
      </c>
      <c r="R25" s="257">
        <v>0</v>
      </c>
      <c r="S25" s="257">
        <v>0</v>
      </c>
      <c r="T25" s="257">
        <v>0</v>
      </c>
      <c r="U25" s="257">
        <v>0</v>
      </c>
      <c r="V25" s="257">
        <v>0</v>
      </c>
      <c r="W25" s="257">
        <v>0</v>
      </c>
      <c r="X25" s="257">
        <v>0</v>
      </c>
      <c r="Y25" s="257">
        <v>0</v>
      </c>
      <c r="Z25" s="257">
        <v>0</v>
      </c>
      <c r="AA25" s="257">
        <v>0</v>
      </c>
      <c r="AB25" s="257">
        <v>0</v>
      </c>
      <c r="AC25" s="257">
        <v>0</v>
      </c>
      <c r="AD25" s="257">
        <v>0</v>
      </c>
      <c r="AE25" s="257">
        <v>0</v>
      </c>
      <c r="AF25" s="257">
        <v>0</v>
      </c>
      <c r="AG25" s="257">
        <v>0</v>
      </c>
      <c r="AH25" s="257">
        <v>0</v>
      </c>
      <c r="AI25" s="257">
        <v>0</v>
      </c>
      <c r="AJ25" s="257">
        <v>0</v>
      </c>
      <c r="AK25" s="257">
        <v>0</v>
      </c>
      <c r="AL25" s="257">
        <v>0</v>
      </c>
      <c r="AM25" s="257">
        <v>0</v>
      </c>
      <c r="AN25" s="257">
        <v>0</v>
      </c>
      <c r="AO25" s="257">
        <v>0</v>
      </c>
      <c r="AP25" s="257">
        <v>0</v>
      </c>
      <c r="AQ25" s="257">
        <v>0</v>
      </c>
      <c r="AR25" s="257">
        <v>0</v>
      </c>
      <c r="AS25" s="257">
        <v>0</v>
      </c>
      <c r="AT25" s="257">
        <v>0</v>
      </c>
      <c r="AU25" s="257">
        <v>0</v>
      </c>
      <c r="AV25" s="257">
        <v>0</v>
      </c>
      <c r="AW25" s="257">
        <v>0</v>
      </c>
      <c r="AX25" s="257">
        <v>0</v>
      </c>
      <c r="AY25" s="257">
        <v>1268.1704446426761</v>
      </c>
      <c r="AZ25" s="257">
        <v>1158.6590688085946</v>
      </c>
      <c r="BA25" s="257">
        <v>983.02751623229062</v>
      </c>
      <c r="BB25" s="257">
        <v>865.6060445406921</v>
      </c>
      <c r="BC25" s="257">
        <v>732.30471410880648</v>
      </c>
      <c r="BD25" s="257">
        <v>695.29899999999998</v>
      </c>
      <c r="BE25" s="257">
        <v>516.38935285708476</v>
      </c>
      <c r="BF25" s="257">
        <v>472.67557444940707</v>
      </c>
      <c r="BG25" s="257">
        <v>447.73114245890002</v>
      </c>
      <c r="BH25" s="257">
        <v>381.54500000000002</v>
      </c>
      <c r="BI25" s="257">
        <v>312.69948487280004</v>
      </c>
      <c r="BJ25" s="257">
        <v>283.48633096040004</v>
      </c>
      <c r="BK25" s="257">
        <v>247.75242540999994</v>
      </c>
      <c r="BL25" s="257">
        <v>214.94080607999948</v>
      </c>
      <c r="BM25" s="257">
        <v>178.47690458000002</v>
      </c>
      <c r="BN25" s="257">
        <v>157.3975611810487</v>
      </c>
      <c r="BO25" s="257">
        <v>126.20802807750385</v>
      </c>
      <c r="BP25" s="257">
        <v>83.64950086597598</v>
      </c>
      <c r="BQ25" s="257">
        <v>28.147541310342085</v>
      </c>
      <c r="BR25" s="305">
        <v>4.9549300281316722</v>
      </c>
      <c r="BS25" s="257">
        <v>2.8255728837130227E-2</v>
      </c>
      <c r="BT25" s="257">
        <v>0</v>
      </c>
      <c r="BU25" s="257">
        <v>0</v>
      </c>
      <c r="BV25" s="257">
        <v>0</v>
      </c>
      <c r="BW25" s="257">
        <v>0</v>
      </c>
    </row>
    <row r="26" spans="1:75" s="132" customFormat="1" x14ac:dyDescent="0.2">
      <c r="A26" s="134"/>
      <c r="B26" s="144" t="s">
        <v>235</v>
      </c>
      <c r="C26" s="40"/>
      <c r="D26" s="257">
        <v>0</v>
      </c>
      <c r="E26" s="257">
        <v>0</v>
      </c>
      <c r="F26" s="257">
        <v>0</v>
      </c>
      <c r="G26" s="257">
        <v>0</v>
      </c>
      <c r="H26" s="257">
        <v>0</v>
      </c>
      <c r="I26" s="257">
        <v>0</v>
      </c>
      <c r="J26" s="257">
        <v>0</v>
      </c>
      <c r="K26" s="257">
        <v>0</v>
      </c>
      <c r="L26" s="257">
        <v>0</v>
      </c>
      <c r="M26" s="257">
        <v>0</v>
      </c>
      <c r="N26" s="257">
        <v>0</v>
      </c>
      <c r="O26" s="257">
        <v>0</v>
      </c>
      <c r="P26" s="257">
        <v>0</v>
      </c>
      <c r="Q26" s="257">
        <v>0</v>
      </c>
      <c r="R26" s="257">
        <v>0</v>
      </c>
      <c r="S26" s="257">
        <v>0</v>
      </c>
      <c r="T26" s="257">
        <v>0</v>
      </c>
      <c r="U26" s="257">
        <v>0</v>
      </c>
      <c r="V26" s="257">
        <v>0</v>
      </c>
      <c r="W26" s="257">
        <v>0</v>
      </c>
      <c r="X26" s="257">
        <v>0</v>
      </c>
      <c r="Y26" s="257">
        <v>0</v>
      </c>
      <c r="Z26" s="257">
        <v>0</v>
      </c>
      <c r="AA26" s="257">
        <v>0</v>
      </c>
      <c r="AB26" s="257">
        <v>0</v>
      </c>
      <c r="AC26" s="257">
        <v>0</v>
      </c>
      <c r="AD26" s="257">
        <v>0</v>
      </c>
      <c r="AE26" s="257">
        <v>0</v>
      </c>
      <c r="AF26" s="257">
        <v>0</v>
      </c>
      <c r="AG26" s="257">
        <v>0</v>
      </c>
      <c r="AH26" s="257">
        <v>0</v>
      </c>
      <c r="AI26" s="257">
        <v>0</v>
      </c>
      <c r="AJ26" s="257">
        <v>0</v>
      </c>
      <c r="AK26" s="257">
        <v>0</v>
      </c>
      <c r="AL26" s="257">
        <v>0</v>
      </c>
      <c r="AM26" s="257">
        <v>0</v>
      </c>
      <c r="AN26" s="257">
        <v>0</v>
      </c>
      <c r="AO26" s="257">
        <v>0</v>
      </c>
      <c r="AP26" s="257">
        <v>0</v>
      </c>
      <c r="AQ26" s="257">
        <v>0</v>
      </c>
      <c r="AR26" s="257">
        <v>0</v>
      </c>
      <c r="AS26" s="257">
        <v>0</v>
      </c>
      <c r="AT26" s="257">
        <v>0</v>
      </c>
      <c r="AU26" s="257">
        <v>0</v>
      </c>
      <c r="AV26" s="257">
        <v>0</v>
      </c>
      <c r="AW26" s="257">
        <v>0</v>
      </c>
      <c r="AX26" s="257">
        <v>0</v>
      </c>
      <c r="AY26" s="257">
        <v>111.54155535732374</v>
      </c>
      <c r="AZ26" s="257">
        <v>101.27293119140541</v>
      </c>
      <c r="BA26" s="257">
        <v>78.666483767709352</v>
      </c>
      <c r="BB26" s="257">
        <v>53.954955459307946</v>
      </c>
      <c r="BC26" s="257">
        <v>20.254285891193518</v>
      </c>
      <c r="BD26" s="257">
        <v>0</v>
      </c>
      <c r="BE26" s="257">
        <v>0</v>
      </c>
      <c r="BF26" s="257">
        <v>0</v>
      </c>
      <c r="BG26" s="257">
        <v>0</v>
      </c>
      <c r="BH26" s="257">
        <v>0</v>
      </c>
      <c r="BI26" s="257">
        <v>0</v>
      </c>
      <c r="BJ26" s="257">
        <v>0</v>
      </c>
      <c r="BK26" s="257">
        <v>0</v>
      </c>
      <c r="BL26" s="257">
        <v>0</v>
      </c>
      <c r="BM26" s="257">
        <v>0</v>
      </c>
      <c r="BN26" s="257">
        <v>0</v>
      </c>
      <c r="BO26" s="257">
        <v>0</v>
      </c>
      <c r="BP26" s="257">
        <v>0</v>
      </c>
      <c r="BQ26" s="257">
        <v>0</v>
      </c>
      <c r="BR26" s="257">
        <v>0</v>
      </c>
      <c r="BS26" s="257">
        <v>0</v>
      </c>
      <c r="BT26" s="257">
        <v>0</v>
      </c>
      <c r="BU26" s="257">
        <v>0</v>
      </c>
      <c r="BV26" s="257">
        <v>0</v>
      </c>
      <c r="BW26" s="257">
        <v>0</v>
      </c>
    </row>
    <row r="27" spans="1:75" s="47" customFormat="1" ht="26.1" customHeight="1" x14ac:dyDescent="0.2">
      <c r="A27" s="256"/>
      <c r="B27" s="38" t="s">
        <v>147</v>
      </c>
      <c r="C27" s="38"/>
      <c r="D27" s="143">
        <f t="shared" ref="D27:AI27" si="9">SUM(D28,D31)</f>
        <v>0</v>
      </c>
      <c r="E27" s="143">
        <f t="shared" si="9"/>
        <v>0</v>
      </c>
      <c r="F27" s="143">
        <f t="shared" si="9"/>
        <v>0</v>
      </c>
      <c r="G27" s="143">
        <f t="shared" si="9"/>
        <v>0</v>
      </c>
      <c r="H27" s="143">
        <f t="shared" si="9"/>
        <v>0</v>
      </c>
      <c r="I27" s="143">
        <f t="shared" si="9"/>
        <v>0</v>
      </c>
      <c r="J27" s="143">
        <f t="shared" si="9"/>
        <v>0</v>
      </c>
      <c r="K27" s="143">
        <f t="shared" si="9"/>
        <v>0</v>
      </c>
      <c r="L27" s="143">
        <f t="shared" si="9"/>
        <v>0</v>
      </c>
      <c r="M27" s="143">
        <f t="shared" si="9"/>
        <v>0</v>
      </c>
      <c r="N27" s="143">
        <f t="shared" si="9"/>
        <v>0</v>
      </c>
      <c r="O27" s="143">
        <f t="shared" si="9"/>
        <v>0</v>
      </c>
      <c r="P27" s="143">
        <f t="shared" si="9"/>
        <v>0</v>
      </c>
      <c r="Q27" s="143">
        <f t="shared" si="9"/>
        <v>0</v>
      </c>
      <c r="R27" s="143">
        <f t="shared" si="9"/>
        <v>0</v>
      </c>
      <c r="S27" s="143">
        <f t="shared" si="9"/>
        <v>0</v>
      </c>
      <c r="T27" s="143">
        <f t="shared" si="9"/>
        <v>0</v>
      </c>
      <c r="U27" s="143">
        <f t="shared" si="9"/>
        <v>0</v>
      </c>
      <c r="V27" s="143">
        <f t="shared" si="9"/>
        <v>0</v>
      </c>
      <c r="W27" s="143">
        <f t="shared" si="9"/>
        <v>0</v>
      </c>
      <c r="X27" s="143">
        <f t="shared" si="9"/>
        <v>0</v>
      </c>
      <c r="Y27" s="143">
        <f t="shared" si="9"/>
        <v>0</v>
      </c>
      <c r="Z27" s="143">
        <f t="shared" si="9"/>
        <v>0</v>
      </c>
      <c r="AA27" s="143">
        <f t="shared" si="9"/>
        <v>91</v>
      </c>
      <c r="AB27" s="143">
        <f t="shared" si="9"/>
        <v>196</v>
      </c>
      <c r="AC27" s="143">
        <f t="shared" si="9"/>
        <v>241.541</v>
      </c>
      <c r="AD27" s="143">
        <f t="shared" si="9"/>
        <v>319.58499999999998</v>
      </c>
      <c r="AE27" s="143">
        <f t="shared" si="9"/>
        <v>448.238</v>
      </c>
      <c r="AF27" s="143">
        <f t="shared" si="9"/>
        <v>562.80799999999999</v>
      </c>
      <c r="AG27" s="143">
        <f t="shared" si="9"/>
        <v>701.21900000000005</v>
      </c>
      <c r="AH27" s="143">
        <f t="shared" si="9"/>
        <v>840</v>
      </c>
      <c r="AI27" s="143">
        <f t="shared" si="9"/>
        <v>995</v>
      </c>
      <c r="AJ27" s="143">
        <f t="shared" ref="AJ27:BO27" si="10">SUM(AJ28,AJ31)</f>
        <v>1150</v>
      </c>
      <c r="AK27" s="143">
        <f t="shared" si="10"/>
        <v>1370</v>
      </c>
      <c r="AL27" s="143">
        <f t="shared" si="10"/>
        <v>1593</v>
      </c>
      <c r="AM27" s="143">
        <f t="shared" si="10"/>
        <v>1872</v>
      </c>
      <c r="AN27" s="143">
        <f t="shared" si="10"/>
        <v>2142</v>
      </c>
      <c r="AO27" s="143">
        <f t="shared" si="10"/>
        <v>2349</v>
      </c>
      <c r="AP27" s="143">
        <f t="shared" si="10"/>
        <v>2673.8379999999997</v>
      </c>
      <c r="AQ27" s="143">
        <f t="shared" si="10"/>
        <v>2968.4050000000002</v>
      </c>
      <c r="AR27" s="143">
        <f t="shared" si="10"/>
        <v>3359.3579999999997</v>
      </c>
      <c r="AS27" s="143">
        <f t="shared" si="10"/>
        <v>3836.6360000000004</v>
      </c>
      <c r="AT27" s="143">
        <f t="shared" si="10"/>
        <v>4431.0190000000002</v>
      </c>
      <c r="AU27" s="143">
        <f t="shared" si="10"/>
        <v>5485.4179999999997</v>
      </c>
      <c r="AV27" s="143">
        <f t="shared" si="10"/>
        <v>6209.6019999999999</v>
      </c>
      <c r="AW27" s="143">
        <f t="shared" si="10"/>
        <v>7067.8279999999995</v>
      </c>
      <c r="AX27" s="143">
        <f t="shared" si="10"/>
        <v>7705.134</v>
      </c>
      <c r="AY27" s="143">
        <f t="shared" si="10"/>
        <v>271</v>
      </c>
      <c r="AZ27" s="143">
        <f t="shared" si="10"/>
        <v>0</v>
      </c>
      <c r="BA27" s="143">
        <f t="shared" si="10"/>
        <v>0</v>
      </c>
      <c r="BB27" s="143">
        <f t="shared" si="10"/>
        <v>0</v>
      </c>
      <c r="BC27" s="143">
        <f t="shared" si="10"/>
        <v>0</v>
      </c>
      <c r="BD27" s="143">
        <f t="shared" si="10"/>
        <v>0</v>
      </c>
      <c r="BE27" s="143">
        <f t="shared" si="10"/>
        <v>0</v>
      </c>
      <c r="BF27" s="143">
        <f t="shared" si="10"/>
        <v>0</v>
      </c>
      <c r="BG27" s="143">
        <f t="shared" si="10"/>
        <v>0</v>
      </c>
      <c r="BH27" s="143">
        <f t="shared" si="10"/>
        <v>0</v>
      </c>
      <c r="BI27" s="143">
        <f t="shared" si="10"/>
        <v>0</v>
      </c>
      <c r="BJ27" s="143">
        <f t="shared" si="10"/>
        <v>0</v>
      </c>
      <c r="BK27" s="143">
        <f t="shared" si="10"/>
        <v>0</v>
      </c>
      <c r="BL27" s="143">
        <f t="shared" si="10"/>
        <v>0</v>
      </c>
      <c r="BM27" s="143">
        <f t="shared" si="10"/>
        <v>0</v>
      </c>
      <c r="BN27" s="143">
        <f t="shared" si="10"/>
        <v>0</v>
      </c>
      <c r="BO27" s="143">
        <f t="shared" si="10"/>
        <v>0</v>
      </c>
      <c r="BP27" s="143">
        <f t="shared" ref="BP27:BU27" si="11">SUM(BP28,BP31)</f>
        <v>0</v>
      </c>
      <c r="BQ27" s="143">
        <f t="shared" si="11"/>
        <v>0</v>
      </c>
      <c r="BR27" s="143">
        <f t="shared" si="11"/>
        <v>0</v>
      </c>
      <c r="BS27" s="143">
        <f t="shared" si="11"/>
        <v>0</v>
      </c>
      <c r="BT27" s="143">
        <f t="shared" si="11"/>
        <v>0</v>
      </c>
      <c r="BU27" s="143">
        <f t="shared" si="11"/>
        <v>0</v>
      </c>
      <c r="BV27" s="143">
        <f>SUM(BV28,BV31)</f>
        <v>0</v>
      </c>
      <c r="BW27" s="143">
        <f>SUM(BW28,BW31)</f>
        <v>0</v>
      </c>
    </row>
    <row r="28" spans="1:75" s="132" customFormat="1" x14ac:dyDescent="0.2">
      <c r="A28" s="134"/>
      <c r="B28" s="268" t="s">
        <v>513</v>
      </c>
      <c r="C28" s="43"/>
      <c r="D28" s="257">
        <v>0</v>
      </c>
      <c r="E28" s="257">
        <v>0</v>
      </c>
      <c r="F28" s="257">
        <v>0</v>
      </c>
      <c r="G28" s="257">
        <v>0</v>
      </c>
      <c r="H28" s="257">
        <v>0</v>
      </c>
      <c r="I28" s="257">
        <v>0</v>
      </c>
      <c r="J28" s="257">
        <v>0</v>
      </c>
      <c r="K28" s="257">
        <v>0</v>
      </c>
      <c r="L28" s="257">
        <v>0</v>
      </c>
      <c r="M28" s="257">
        <v>0</v>
      </c>
      <c r="N28" s="257">
        <v>0</v>
      </c>
      <c r="O28" s="257">
        <v>0</v>
      </c>
      <c r="P28" s="257">
        <v>0</v>
      </c>
      <c r="Q28" s="257">
        <v>0</v>
      </c>
      <c r="R28" s="257">
        <v>0</v>
      </c>
      <c r="S28" s="257">
        <v>0</v>
      </c>
      <c r="T28" s="257">
        <v>0</v>
      </c>
      <c r="U28" s="257">
        <v>0</v>
      </c>
      <c r="V28" s="257">
        <v>0</v>
      </c>
      <c r="W28" s="257">
        <v>0</v>
      </c>
      <c r="X28" s="257">
        <v>0</v>
      </c>
      <c r="Y28" s="257">
        <v>0</v>
      </c>
      <c r="Z28" s="257">
        <v>0</v>
      </c>
      <c r="AA28" s="257">
        <v>91</v>
      </c>
      <c r="AB28" s="257">
        <v>196</v>
      </c>
      <c r="AC28" s="257">
        <v>241.541</v>
      </c>
      <c r="AD28" s="257">
        <v>319.58499999999998</v>
      </c>
      <c r="AE28" s="257">
        <v>448.238</v>
      </c>
      <c r="AF28" s="257">
        <v>562.80799999999999</v>
      </c>
      <c r="AG28" s="257">
        <v>701.21900000000005</v>
      </c>
      <c r="AH28" s="257">
        <v>840</v>
      </c>
      <c r="AI28" s="257">
        <v>992</v>
      </c>
      <c r="AJ28" s="257">
        <v>1140</v>
      </c>
      <c r="AK28" s="257">
        <v>1344</v>
      </c>
      <c r="AL28" s="257">
        <v>1540</v>
      </c>
      <c r="AM28" s="257">
        <v>1805</v>
      </c>
      <c r="AN28" s="257">
        <v>2042</v>
      </c>
      <c r="AO28" s="257">
        <v>2222</v>
      </c>
      <c r="AP28" s="257">
        <v>2480.3919999999998</v>
      </c>
      <c r="AQ28" s="257">
        <v>2707.1950000000002</v>
      </c>
      <c r="AR28" s="257">
        <v>3026.1489999999999</v>
      </c>
      <c r="AS28" s="257">
        <v>3400.9540000000002</v>
      </c>
      <c r="AT28" s="257">
        <v>3859.9520000000002</v>
      </c>
      <c r="AU28" s="257">
        <v>4694.4589999999998</v>
      </c>
      <c r="AV28" s="257">
        <v>5219.8249999999998</v>
      </c>
      <c r="AW28" s="257">
        <v>5832.9319999999998</v>
      </c>
      <c r="AX28" s="257">
        <v>6262.348</v>
      </c>
      <c r="AY28" s="257">
        <v>219.97</v>
      </c>
      <c r="AZ28" s="257">
        <v>0</v>
      </c>
      <c r="BA28" s="257">
        <v>0</v>
      </c>
      <c r="BB28" s="257">
        <v>0</v>
      </c>
      <c r="BC28" s="257">
        <v>0</v>
      </c>
      <c r="BD28" s="257">
        <v>0</v>
      </c>
      <c r="BE28" s="257">
        <v>0</v>
      </c>
      <c r="BF28" s="257">
        <v>0</v>
      </c>
      <c r="BG28" s="257">
        <v>0</v>
      </c>
      <c r="BH28" s="257">
        <v>0</v>
      </c>
      <c r="BI28" s="257">
        <v>0</v>
      </c>
      <c r="BJ28" s="257">
        <v>0</v>
      </c>
      <c r="BK28" s="257">
        <v>0</v>
      </c>
      <c r="BL28" s="257">
        <v>0</v>
      </c>
      <c r="BM28" s="257">
        <v>0</v>
      </c>
      <c r="BN28" s="257">
        <v>0</v>
      </c>
      <c r="BO28" s="257">
        <v>0</v>
      </c>
      <c r="BP28" s="257">
        <v>0</v>
      </c>
      <c r="BQ28" s="257">
        <v>0</v>
      </c>
      <c r="BR28" s="257">
        <v>0</v>
      </c>
      <c r="BS28" s="257">
        <v>0</v>
      </c>
      <c r="BT28" s="257">
        <v>0</v>
      </c>
      <c r="BU28" s="257">
        <v>0</v>
      </c>
      <c r="BV28" s="257">
        <v>0</v>
      </c>
      <c r="BW28" s="257">
        <v>0</v>
      </c>
    </row>
    <row r="29" spans="1:75" s="132" customFormat="1" x14ac:dyDescent="0.2">
      <c r="A29" s="134"/>
      <c r="B29" s="144" t="s">
        <v>234</v>
      </c>
      <c r="C29" s="43"/>
      <c r="D29" s="257">
        <v>0</v>
      </c>
      <c r="E29" s="257">
        <v>0</v>
      </c>
      <c r="F29" s="257">
        <v>0</v>
      </c>
      <c r="G29" s="257">
        <v>0</v>
      </c>
      <c r="H29" s="257">
        <v>0</v>
      </c>
      <c r="I29" s="257">
        <v>0</v>
      </c>
      <c r="J29" s="257">
        <v>0</v>
      </c>
      <c r="K29" s="257">
        <v>0</v>
      </c>
      <c r="L29" s="257">
        <v>0</v>
      </c>
      <c r="M29" s="257">
        <v>0</v>
      </c>
      <c r="N29" s="257">
        <v>0</v>
      </c>
      <c r="O29" s="257">
        <v>0</v>
      </c>
      <c r="P29" s="257">
        <v>0</v>
      </c>
      <c r="Q29" s="257">
        <v>0</v>
      </c>
      <c r="R29" s="257">
        <v>0</v>
      </c>
      <c r="S29" s="257">
        <v>0</v>
      </c>
      <c r="T29" s="257">
        <v>0</v>
      </c>
      <c r="U29" s="257">
        <v>0</v>
      </c>
      <c r="V29" s="257">
        <v>0</v>
      </c>
      <c r="W29" s="257">
        <v>0</v>
      </c>
      <c r="X29" s="257">
        <v>0</v>
      </c>
      <c r="Y29" s="257">
        <v>0</v>
      </c>
      <c r="Z29" s="257">
        <v>0</v>
      </c>
      <c r="AA29" s="257">
        <v>0</v>
      </c>
      <c r="AB29" s="257">
        <v>0</v>
      </c>
      <c r="AC29" s="257">
        <v>0</v>
      </c>
      <c r="AD29" s="257">
        <v>0</v>
      </c>
      <c r="AE29" s="257">
        <v>0</v>
      </c>
      <c r="AF29" s="257">
        <v>0</v>
      </c>
      <c r="AG29" s="257">
        <v>0</v>
      </c>
      <c r="AH29" s="257">
        <v>772.81210362020079</v>
      </c>
      <c r="AI29" s="257">
        <v>912.65429379909426</v>
      </c>
      <c r="AJ29" s="257">
        <v>1049.5810005581873</v>
      </c>
      <c r="AK29" s="257">
        <v>1237.2938535808794</v>
      </c>
      <c r="AL29" s="257">
        <v>1415.0885796393793</v>
      </c>
      <c r="AM29" s="257">
        <v>1655.2739886496092</v>
      </c>
      <c r="AN29" s="257">
        <v>1856.8768123129773</v>
      </c>
      <c r="AO29" s="257">
        <v>1989.2295129625934</v>
      </c>
      <c r="AP29" s="257">
        <v>2178.8480527078132</v>
      </c>
      <c r="AQ29" s="257">
        <v>2332.7579787363456</v>
      </c>
      <c r="AR29" s="257">
        <v>2568.7201034171771</v>
      </c>
      <c r="AS29" s="257">
        <v>2839.3256443284918</v>
      </c>
      <c r="AT29" s="257">
        <v>3168.1453738208279</v>
      </c>
      <c r="AU29" s="257">
        <v>3823.4211065045206</v>
      </c>
      <c r="AV29" s="257">
        <v>4244.0094411830742</v>
      </c>
      <c r="AW29" s="257">
        <v>4760.0621334919697</v>
      </c>
      <c r="AX29" s="257">
        <v>5131.4675237746787</v>
      </c>
      <c r="AY29" s="257">
        <v>180.24691556660795</v>
      </c>
      <c r="AZ29" s="257">
        <v>0</v>
      </c>
      <c r="BA29" s="257">
        <v>0</v>
      </c>
      <c r="BB29" s="257">
        <v>0</v>
      </c>
      <c r="BC29" s="257">
        <v>0</v>
      </c>
      <c r="BD29" s="257">
        <v>0</v>
      </c>
      <c r="BE29" s="257">
        <v>0</v>
      </c>
      <c r="BF29" s="257">
        <v>0</v>
      </c>
      <c r="BG29" s="257">
        <v>0</v>
      </c>
      <c r="BH29" s="257">
        <v>0</v>
      </c>
      <c r="BI29" s="257">
        <v>0</v>
      </c>
      <c r="BJ29" s="257">
        <v>0</v>
      </c>
      <c r="BK29" s="257">
        <v>0</v>
      </c>
      <c r="BL29" s="257">
        <v>0</v>
      </c>
      <c r="BM29" s="257">
        <v>0</v>
      </c>
      <c r="BN29" s="257">
        <v>0</v>
      </c>
      <c r="BO29" s="257">
        <v>0</v>
      </c>
      <c r="BP29" s="257">
        <v>0</v>
      </c>
      <c r="BQ29" s="257">
        <v>0</v>
      </c>
      <c r="BR29" s="257">
        <v>0</v>
      </c>
      <c r="BS29" s="257">
        <v>0</v>
      </c>
      <c r="BT29" s="257">
        <v>0</v>
      </c>
      <c r="BU29" s="257">
        <v>0</v>
      </c>
      <c r="BV29" s="257">
        <v>0</v>
      </c>
      <c r="BW29" s="257">
        <v>0</v>
      </c>
    </row>
    <row r="30" spans="1:75" s="132" customFormat="1" x14ac:dyDescent="0.2">
      <c r="A30" s="134"/>
      <c r="B30" s="144" t="s">
        <v>235</v>
      </c>
      <c r="C30" s="43"/>
      <c r="D30" s="257">
        <v>0</v>
      </c>
      <c r="E30" s="257">
        <v>0</v>
      </c>
      <c r="F30" s="257">
        <v>0</v>
      </c>
      <c r="G30" s="257">
        <v>0</v>
      </c>
      <c r="H30" s="257">
        <v>0</v>
      </c>
      <c r="I30" s="257">
        <v>0</v>
      </c>
      <c r="J30" s="257">
        <v>0</v>
      </c>
      <c r="K30" s="257">
        <v>0</v>
      </c>
      <c r="L30" s="257">
        <v>0</v>
      </c>
      <c r="M30" s="257">
        <v>0</v>
      </c>
      <c r="N30" s="257">
        <v>0</v>
      </c>
      <c r="O30" s="257">
        <v>0</v>
      </c>
      <c r="P30" s="257">
        <v>0</v>
      </c>
      <c r="Q30" s="257">
        <v>0</v>
      </c>
      <c r="R30" s="257">
        <v>0</v>
      </c>
      <c r="S30" s="257">
        <v>0</v>
      </c>
      <c r="T30" s="257">
        <v>0</v>
      </c>
      <c r="U30" s="257">
        <v>0</v>
      </c>
      <c r="V30" s="257">
        <v>0</v>
      </c>
      <c r="W30" s="257">
        <v>0</v>
      </c>
      <c r="X30" s="257">
        <v>0</v>
      </c>
      <c r="Y30" s="257">
        <v>0</v>
      </c>
      <c r="Z30" s="257">
        <v>0</v>
      </c>
      <c r="AA30" s="257">
        <v>0</v>
      </c>
      <c r="AB30" s="257">
        <v>0</v>
      </c>
      <c r="AC30" s="257">
        <v>0</v>
      </c>
      <c r="AD30" s="257">
        <v>0</v>
      </c>
      <c r="AE30" s="257">
        <v>0</v>
      </c>
      <c r="AF30" s="257">
        <v>0</v>
      </c>
      <c r="AG30" s="257">
        <v>0</v>
      </c>
      <c r="AH30" s="257">
        <v>67.18789637979917</v>
      </c>
      <c r="AI30" s="257">
        <v>79.345706200905695</v>
      </c>
      <c r="AJ30" s="257">
        <v>90.418999441812772</v>
      </c>
      <c r="AK30" s="257">
        <v>106.7061464191205</v>
      </c>
      <c r="AL30" s="257">
        <v>124.91142036062074</v>
      </c>
      <c r="AM30" s="257">
        <v>149.72601135039079</v>
      </c>
      <c r="AN30" s="257">
        <v>185.12318768702264</v>
      </c>
      <c r="AO30" s="257">
        <v>232.77048703740655</v>
      </c>
      <c r="AP30" s="257">
        <v>301.54394729218672</v>
      </c>
      <c r="AQ30" s="257">
        <v>374.43702126365451</v>
      </c>
      <c r="AR30" s="257">
        <v>457.42889658282257</v>
      </c>
      <c r="AS30" s="257">
        <v>561.62835567150864</v>
      </c>
      <c r="AT30" s="257">
        <v>691.80662617917244</v>
      </c>
      <c r="AU30" s="257">
        <v>871.03789349547901</v>
      </c>
      <c r="AV30" s="257">
        <v>975.8155588169252</v>
      </c>
      <c r="AW30" s="257">
        <v>1072.8698665080299</v>
      </c>
      <c r="AX30" s="257">
        <v>1130.8804762253205</v>
      </c>
      <c r="AY30" s="257">
        <v>39.723084433392039</v>
      </c>
      <c r="AZ30" s="257">
        <v>0</v>
      </c>
      <c r="BA30" s="257">
        <v>0</v>
      </c>
      <c r="BB30" s="257">
        <v>0</v>
      </c>
      <c r="BC30" s="257">
        <v>0</v>
      </c>
      <c r="BD30" s="257">
        <v>0</v>
      </c>
      <c r="BE30" s="257">
        <v>0</v>
      </c>
      <c r="BF30" s="257">
        <v>0</v>
      </c>
      <c r="BG30" s="257">
        <v>0</v>
      </c>
      <c r="BH30" s="257">
        <v>0</v>
      </c>
      <c r="BI30" s="257">
        <v>0</v>
      </c>
      <c r="BJ30" s="257">
        <v>0</v>
      </c>
      <c r="BK30" s="257">
        <v>0</v>
      </c>
      <c r="BL30" s="257">
        <v>0</v>
      </c>
      <c r="BM30" s="257">
        <v>0</v>
      </c>
      <c r="BN30" s="257">
        <v>0</v>
      </c>
      <c r="BO30" s="257">
        <v>0</v>
      </c>
      <c r="BP30" s="257">
        <v>0</v>
      </c>
      <c r="BQ30" s="257">
        <v>0</v>
      </c>
      <c r="BR30" s="257">
        <v>0</v>
      </c>
      <c r="BS30" s="257">
        <v>0</v>
      </c>
      <c r="BT30" s="257">
        <v>0</v>
      </c>
      <c r="BU30" s="257">
        <v>0</v>
      </c>
      <c r="BV30" s="257">
        <v>0</v>
      </c>
      <c r="BW30" s="257">
        <v>0</v>
      </c>
    </row>
    <row r="31" spans="1:75" s="132" customFormat="1" ht="24" customHeight="1" x14ac:dyDescent="0.2">
      <c r="B31" s="264" t="s">
        <v>514</v>
      </c>
      <c r="C31" s="267"/>
      <c r="D31" s="257">
        <v>0</v>
      </c>
      <c r="E31" s="257">
        <v>0</v>
      </c>
      <c r="F31" s="257">
        <v>0</v>
      </c>
      <c r="G31" s="257">
        <v>0</v>
      </c>
      <c r="H31" s="257">
        <v>0</v>
      </c>
      <c r="I31" s="257">
        <v>0</v>
      </c>
      <c r="J31" s="257">
        <v>0</v>
      </c>
      <c r="K31" s="257">
        <v>0</v>
      </c>
      <c r="L31" s="257">
        <v>0</v>
      </c>
      <c r="M31" s="257">
        <v>0</v>
      </c>
      <c r="N31" s="257">
        <v>0</v>
      </c>
      <c r="O31" s="257">
        <v>0</v>
      </c>
      <c r="P31" s="257">
        <v>0</v>
      </c>
      <c r="Q31" s="257">
        <v>0</v>
      </c>
      <c r="R31" s="257">
        <v>0</v>
      </c>
      <c r="S31" s="257">
        <v>0</v>
      </c>
      <c r="T31" s="257">
        <v>0</v>
      </c>
      <c r="U31" s="257">
        <v>0</v>
      </c>
      <c r="V31" s="257">
        <v>0</v>
      </c>
      <c r="W31" s="257">
        <v>0</v>
      </c>
      <c r="X31" s="257">
        <v>0</v>
      </c>
      <c r="Y31" s="257">
        <v>0</v>
      </c>
      <c r="Z31" s="257">
        <v>0</v>
      </c>
      <c r="AA31" s="257">
        <v>0</v>
      </c>
      <c r="AB31" s="257">
        <v>0</v>
      </c>
      <c r="AC31" s="257">
        <v>0</v>
      </c>
      <c r="AD31" s="257">
        <v>0</v>
      </c>
      <c r="AE31" s="257">
        <v>0</v>
      </c>
      <c r="AF31" s="257">
        <v>0</v>
      </c>
      <c r="AG31" s="257">
        <v>0</v>
      </c>
      <c r="AH31" s="257">
        <v>0</v>
      </c>
      <c r="AI31" s="257">
        <v>3</v>
      </c>
      <c r="AJ31" s="257">
        <v>10</v>
      </c>
      <c r="AK31" s="257">
        <v>26</v>
      </c>
      <c r="AL31" s="257">
        <v>53</v>
      </c>
      <c r="AM31" s="257">
        <v>67</v>
      </c>
      <c r="AN31" s="257">
        <v>100</v>
      </c>
      <c r="AO31" s="257">
        <v>127</v>
      </c>
      <c r="AP31" s="257">
        <v>193.446</v>
      </c>
      <c r="AQ31" s="257">
        <v>261.20999999999998</v>
      </c>
      <c r="AR31" s="257">
        <v>333.209</v>
      </c>
      <c r="AS31" s="257">
        <v>435.68200000000002</v>
      </c>
      <c r="AT31" s="257">
        <v>571.06700000000001</v>
      </c>
      <c r="AU31" s="257">
        <v>790.95899999999995</v>
      </c>
      <c r="AV31" s="257">
        <v>989.77700000000004</v>
      </c>
      <c r="AW31" s="257">
        <v>1234.896</v>
      </c>
      <c r="AX31" s="257">
        <v>1442.7860000000001</v>
      </c>
      <c r="AY31" s="257">
        <v>51.03</v>
      </c>
      <c r="AZ31" s="257">
        <v>0</v>
      </c>
      <c r="BA31" s="257">
        <v>0</v>
      </c>
      <c r="BB31" s="257">
        <v>0</v>
      </c>
      <c r="BC31" s="257">
        <v>0</v>
      </c>
      <c r="BD31" s="257">
        <v>0</v>
      </c>
      <c r="BE31" s="257">
        <v>0</v>
      </c>
      <c r="BF31" s="257">
        <v>0</v>
      </c>
      <c r="BG31" s="257">
        <v>0</v>
      </c>
      <c r="BH31" s="257">
        <v>0</v>
      </c>
      <c r="BI31" s="257">
        <v>0</v>
      </c>
      <c r="BJ31" s="257">
        <v>0</v>
      </c>
      <c r="BK31" s="257">
        <v>0</v>
      </c>
      <c r="BL31" s="257">
        <v>0</v>
      </c>
      <c r="BM31" s="257">
        <v>0</v>
      </c>
      <c r="BN31" s="257">
        <v>0</v>
      </c>
      <c r="BO31" s="257">
        <v>0</v>
      </c>
      <c r="BP31" s="257">
        <v>0</v>
      </c>
      <c r="BQ31" s="257">
        <v>0</v>
      </c>
      <c r="BR31" s="257">
        <v>0</v>
      </c>
      <c r="BS31" s="257">
        <v>0</v>
      </c>
      <c r="BT31" s="257">
        <v>0</v>
      </c>
      <c r="BU31" s="257">
        <v>0</v>
      </c>
      <c r="BV31" s="257">
        <v>0</v>
      </c>
      <c r="BW31" s="257">
        <v>0</v>
      </c>
    </row>
    <row r="32" spans="1:75" s="132" customFormat="1" x14ac:dyDescent="0.2">
      <c r="B32" s="144" t="s">
        <v>234</v>
      </c>
      <c r="C32" s="267"/>
      <c r="D32" s="257">
        <v>0</v>
      </c>
      <c r="E32" s="257">
        <v>0</v>
      </c>
      <c r="F32" s="257">
        <v>0</v>
      </c>
      <c r="G32" s="257">
        <v>0</v>
      </c>
      <c r="H32" s="257">
        <v>0</v>
      </c>
      <c r="I32" s="257">
        <v>0</v>
      </c>
      <c r="J32" s="257">
        <v>0</v>
      </c>
      <c r="K32" s="257">
        <v>0</v>
      </c>
      <c r="L32" s="257">
        <v>0</v>
      </c>
      <c r="M32" s="257">
        <v>0</v>
      </c>
      <c r="N32" s="257">
        <v>0</v>
      </c>
      <c r="O32" s="257">
        <v>0</v>
      </c>
      <c r="P32" s="257">
        <v>0</v>
      </c>
      <c r="Q32" s="257">
        <v>0</v>
      </c>
      <c r="R32" s="257">
        <v>0</v>
      </c>
      <c r="S32" s="257">
        <v>0</v>
      </c>
      <c r="T32" s="257">
        <v>0</v>
      </c>
      <c r="U32" s="257">
        <v>0</v>
      </c>
      <c r="V32" s="257">
        <v>0</v>
      </c>
      <c r="W32" s="257">
        <v>0</v>
      </c>
      <c r="X32" s="257">
        <v>0</v>
      </c>
      <c r="Y32" s="257">
        <v>0</v>
      </c>
      <c r="Z32" s="257">
        <v>0</v>
      </c>
      <c r="AA32" s="257">
        <v>0</v>
      </c>
      <c r="AB32" s="257">
        <v>0</v>
      </c>
      <c r="AC32" s="257">
        <v>0</v>
      </c>
      <c r="AD32" s="257">
        <v>0</v>
      </c>
      <c r="AE32" s="257">
        <v>0</v>
      </c>
      <c r="AF32" s="257">
        <v>0</v>
      </c>
      <c r="AG32" s="257">
        <v>0</v>
      </c>
      <c r="AH32" s="257">
        <v>0</v>
      </c>
      <c r="AI32" s="257">
        <v>2.8974368625987705</v>
      </c>
      <c r="AJ32" s="257">
        <v>9.6609895148372367</v>
      </c>
      <c r="AK32" s="257">
        <v>25.117688783350097</v>
      </c>
      <c r="AL32" s="257">
        <v>51.162549786587917</v>
      </c>
      <c r="AM32" s="257">
        <v>64.624510381642168</v>
      </c>
      <c r="AN32" s="257">
        <v>96.125074410163435</v>
      </c>
      <c r="AO32" s="257">
        <v>121.31348922174391</v>
      </c>
      <c r="AP32" s="257">
        <v>183.4891118201582</v>
      </c>
      <c r="AQ32" s="257">
        <v>245.98525168976292</v>
      </c>
      <c r="AR32" s="257">
        <v>311.65002502751975</v>
      </c>
      <c r="AS32" s="257">
        <v>404.55730617143536</v>
      </c>
      <c r="AT32" s="257">
        <v>526.74289399371503</v>
      </c>
      <c r="AU32" s="257">
        <v>727.27916232282041</v>
      </c>
      <c r="AV32" s="257">
        <v>911.30117816056713</v>
      </c>
      <c r="AW32" s="257">
        <v>1137.0936137204967</v>
      </c>
      <c r="AX32" s="257">
        <v>1326.7305100097926</v>
      </c>
      <c r="AY32" s="257">
        <v>46.925225172547911</v>
      </c>
      <c r="AZ32" s="257">
        <v>0</v>
      </c>
      <c r="BA32" s="257">
        <v>0</v>
      </c>
      <c r="BB32" s="257">
        <v>0</v>
      </c>
      <c r="BC32" s="257">
        <v>0</v>
      </c>
      <c r="BD32" s="257">
        <v>0</v>
      </c>
      <c r="BE32" s="257">
        <v>0</v>
      </c>
      <c r="BF32" s="257">
        <v>0</v>
      </c>
      <c r="BG32" s="257">
        <v>0</v>
      </c>
      <c r="BH32" s="257">
        <v>0</v>
      </c>
      <c r="BI32" s="257">
        <v>0</v>
      </c>
      <c r="BJ32" s="257">
        <v>0</v>
      </c>
      <c r="BK32" s="257">
        <v>0</v>
      </c>
      <c r="BL32" s="257">
        <v>0</v>
      </c>
      <c r="BM32" s="257">
        <v>0</v>
      </c>
      <c r="BN32" s="257">
        <v>0</v>
      </c>
      <c r="BO32" s="257">
        <v>0</v>
      </c>
      <c r="BP32" s="257">
        <v>0</v>
      </c>
      <c r="BQ32" s="257">
        <v>0</v>
      </c>
      <c r="BR32" s="257">
        <v>0</v>
      </c>
      <c r="BS32" s="257">
        <v>0</v>
      </c>
      <c r="BT32" s="257">
        <v>0</v>
      </c>
      <c r="BU32" s="257">
        <v>0</v>
      </c>
      <c r="BV32" s="257">
        <v>0</v>
      </c>
      <c r="BW32" s="257">
        <v>0</v>
      </c>
    </row>
    <row r="33" spans="1:75" s="132" customFormat="1" x14ac:dyDescent="0.2">
      <c r="B33" s="144" t="s">
        <v>235</v>
      </c>
      <c r="C33" s="267"/>
      <c r="D33" s="257">
        <v>0</v>
      </c>
      <c r="E33" s="257">
        <v>0</v>
      </c>
      <c r="F33" s="257">
        <v>0</v>
      </c>
      <c r="G33" s="257">
        <v>0</v>
      </c>
      <c r="H33" s="257">
        <v>0</v>
      </c>
      <c r="I33" s="257">
        <v>0</v>
      </c>
      <c r="J33" s="257">
        <v>0</v>
      </c>
      <c r="K33" s="257">
        <v>0</v>
      </c>
      <c r="L33" s="257">
        <v>0</v>
      </c>
      <c r="M33" s="257">
        <v>0</v>
      </c>
      <c r="N33" s="257">
        <v>0</v>
      </c>
      <c r="O33" s="257">
        <v>0</v>
      </c>
      <c r="P33" s="257">
        <v>0</v>
      </c>
      <c r="Q33" s="257">
        <v>0</v>
      </c>
      <c r="R33" s="257">
        <v>0</v>
      </c>
      <c r="S33" s="257">
        <v>0</v>
      </c>
      <c r="T33" s="257">
        <v>0</v>
      </c>
      <c r="U33" s="257">
        <v>0</v>
      </c>
      <c r="V33" s="257">
        <v>0</v>
      </c>
      <c r="W33" s="257">
        <v>0</v>
      </c>
      <c r="X33" s="257">
        <v>0</v>
      </c>
      <c r="Y33" s="257">
        <v>0</v>
      </c>
      <c r="Z33" s="257">
        <v>0</v>
      </c>
      <c r="AA33" s="257">
        <v>0</v>
      </c>
      <c r="AB33" s="257">
        <v>0</v>
      </c>
      <c r="AC33" s="257">
        <v>0</v>
      </c>
      <c r="AD33" s="257">
        <v>0</v>
      </c>
      <c r="AE33" s="257">
        <v>0</v>
      </c>
      <c r="AF33" s="257">
        <v>0</v>
      </c>
      <c r="AG33" s="257">
        <v>0</v>
      </c>
      <c r="AH33" s="257">
        <v>0</v>
      </c>
      <c r="AI33" s="257">
        <v>0.10256313740122944</v>
      </c>
      <c r="AJ33" s="257">
        <v>0.339010485162763</v>
      </c>
      <c r="AK33" s="257">
        <v>0.88231121664990164</v>
      </c>
      <c r="AL33" s="257">
        <v>1.8374502134120854</v>
      </c>
      <c r="AM33" s="257">
        <v>2.3754896183578387</v>
      </c>
      <c r="AN33" s="257">
        <v>3.874925589836558</v>
      </c>
      <c r="AO33" s="257">
        <v>5.6865107782560864</v>
      </c>
      <c r="AP33" s="257">
        <v>9.9568881798417888</v>
      </c>
      <c r="AQ33" s="257">
        <v>15.224748310237054</v>
      </c>
      <c r="AR33" s="257">
        <v>21.558974972480229</v>
      </c>
      <c r="AS33" s="257">
        <v>31.124693828564666</v>
      </c>
      <c r="AT33" s="257">
        <v>44.324106006285028</v>
      </c>
      <c r="AU33" s="257">
        <v>63.679837677179577</v>
      </c>
      <c r="AV33" s="257">
        <v>78.475821839432896</v>
      </c>
      <c r="AW33" s="257">
        <v>97.802386279503267</v>
      </c>
      <c r="AX33" s="257">
        <v>116.05548999020743</v>
      </c>
      <c r="AY33" s="257">
        <v>4.1047748274520854</v>
      </c>
      <c r="AZ33" s="257">
        <v>0</v>
      </c>
      <c r="BA33" s="257">
        <v>0</v>
      </c>
      <c r="BB33" s="257">
        <v>0</v>
      </c>
      <c r="BC33" s="257">
        <v>0</v>
      </c>
      <c r="BD33" s="257">
        <v>0</v>
      </c>
      <c r="BE33" s="257">
        <v>0</v>
      </c>
      <c r="BF33" s="257">
        <v>0</v>
      </c>
      <c r="BG33" s="257">
        <v>0</v>
      </c>
      <c r="BH33" s="257">
        <v>0</v>
      </c>
      <c r="BI33" s="257">
        <v>0</v>
      </c>
      <c r="BJ33" s="257">
        <v>0</v>
      </c>
      <c r="BK33" s="257">
        <v>0</v>
      </c>
      <c r="BL33" s="257">
        <v>0</v>
      </c>
      <c r="BM33" s="257">
        <v>0</v>
      </c>
      <c r="BN33" s="257">
        <v>0</v>
      </c>
      <c r="BO33" s="257">
        <v>0</v>
      </c>
      <c r="BP33" s="257">
        <v>0</v>
      </c>
      <c r="BQ33" s="257">
        <v>0</v>
      </c>
      <c r="BR33" s="257">
        <v>0</v>
      </c>
      <c r="BS33" s="257">
        <v>0</v>
      </c>
      <c r="BT33" s="257">
        <v>0</v>
      </c>
      <c r="BU33" s="257">
        <v>0</v>
      </c>
      <c r="BV33" s="257">
        <v>0</v>
      </c>
      <c r="BW33" s="257">
        <v>0</v>
      </c>
    </row>
    <row r="34" spans="1:75" s="47" customFormat="1" ht="26.1" customHeight="1" x14ac:dyDescent="0.2">
      <c r="B34" s="272" t="s">
        <v>165</v>
      </c>
      <c r="C34" s="62"/>
      <c r="D34" s="143">
        <v>43.5</v>
      </c>
      <c r="E34" s="143">
        <v>65.5</v>
      </c>
      <c r="F34" s="143">
        <v>68.599999999999994</v>
      </c>
      <c r="G34" s="143">
        <v>63.3</v>
      </c>
      <c r="H34" s="143">
        <v>79.2</v>
      </c>
      <c r="I34" s="143">
        <v>84.9</v>
      </c>
      <c r="J34" s="143">
        <v>84.5</v>
      </c>
      <c r="K34" s="143">
        <v>99.6</v>
      </c>
      <c r="L34" s="143">
        <v>96.7</v>
      </c>
      <c r="M34" s="143">
        <v>111.4</v>
      </c>
      <c r="N34" s="143">
        <v>133.5</v>
      </c>
      <c r="O34" s="143">
        <v>130.6</v>
      </c>
      <c r="P34" s="143">
        <v>135</v>
      </c>
      <c r="Q34" s="143">
        <v>154.6</v>
      </c>
      <c r="R34" s="143">
        <v>161.5</v>
      </c>
      <c r="S34" s="143">
        <v>191.4</v>
      </c>
      <c r="T34" s="143">
        <v>200.9</v>
      </c>
      <c r="U34" s="143">
        <v>248.5</v>
      </c>
      <c r="V34" s="143">
        <v>261.8</v>
      </c>
      <c r="W34" s="143">
        <v>322.89999999999998</v>
      </c>
      <c r="X34" s="143">
        <v>348.4</v>
      </c>
      <c r="Y34" s="143">
        <v>382.7</v>
      </c>
      <c r="Z34" s="143">
        <v>373.7</v>
      </c>
      <c r="AA34" s="143">
        <v>322.7</v>
      </c>
      <c r="AB34" s="143">
        <v>290.60000000000002</v>
      </c>
      <c r="AC34" s="143">
        <v>306.26799999999997</v>
      </c>
      <c r="AD34" s="143">
        <v>345.32</v>
      </c>
      <c r="AE34" s="143">
        <v>425.15600000000001</v>
      </c>
      <c r="AF34" s="143">
        <v>496.142</v>
      </c>
      <c r="AG34" s="143">
        <v>585.375</v>
      </c>
      <c r="AH34" s="143">
        <v>696</v>
      </c>
      <c r="AI34" s="143">
        <v>655</v>
      </c>
      <c r="AJ34" s="143">
        <v>654</v>
      </c>
      <c r="AK34" s="143">
        <v>680</v>
      </c>
      <c r="AL34" s="143">
        <v>554</v>
      </c>
      <c r="AM34" s="143">
        <v>265</v>
      </c>
      <c r="AN34" s="143">
        <v>279</v>
      </c>
      <c r="AO34" s="143">
        <v>276</v>
      </c>
      <c r="AP34" s="143">
        <v>179</v>
      </c>
      <c r="AQ34" s="143">
        <v>193.001</v>
      </c>
      <c r="AR34" s="143">
        <v>191.96</v>
      </c>
      <c r="AS34" s="143">
        <v>203.69200000000001</v>
      </c>
      <c r="AT34" s="143">
        <v>216.292</v>
      </c>
      <c r="AU34" s="143">
        <v>273.512</v>
      </c>
      <c r="AV34" s="143">
        <v>364</v>
      </c>
      <c r="AW34" s="143">
        <v>365</v>
      </c>
      <c r="AX34" s="143">
        <v>341.84</v>
      </c>
      <c r="AY34" s="143">
        <v>12</v>
      </c>
      <c r="AZ34" s="143">
        <v>0</v>
      </c>
      <c r="BA34" s="143">
        <v>0</v>
      </c>
      <c r="BB34" s="143">
        <v>0</v>
      </c>
      <c r="BC34" s="143">
        <v>0</v>
      </c>
      <c r="BD34" s="143">
        <v>0</v>
      </c>
      <c r="BE34" s="143">
        <v>0</v>
      </c>
      <c r="BF34" s="143">
        <v>0</v>
      </c>
      <c r="BG34" s="143">
        <v>0</v>
      </c>
      <c r="BH34" s="143">
        <v>0</v>
      </c>
      <c r="BI34" s="143">
        <v>0</v>
      </c>
      <c r="BJ34" s="143">
        <v>0</v>
      </c>
      <c r="BK34" s="143">
        <v>0</v>
      </c>
      <c r="BL34" s="143">
        <v>0</v>
      </c>
      <c r="BM34" s="143">
        <v>0</v>
      </c>
      <c r="BN34" s="143">
        <v>0</v>
      </c>
      <c r="BO34" s="143">
        <v>0</v>
      </c>
      <c r="BP34" s="143">
        <v>0</v>
      </c>
      <c r="BQ34" s="143">
        <v>0</v>
      </c>
      <c r="BR34" s="143">
        <v>0</v>
      </c>
      <c r="BS34" s="143">
        <v>0</v>
      </c>
      <c r="BT34" s="143">
        <v>0</v>
      </c>
      <c r="BU34" s="143">
        <v>0</v>
      </c>
      <c r="BV34" s="143">
        <v>0</v>
      </c>
      <c r="BW34" s="143">
        <v>0</v>
      </c>
    </row>
    <row r="35" spans="1:75" s="132" customFormat="1" x14ac:dyDescent="0.2">
      <c r="B35" s="279" t="s">
        <v>234</v>
      </c>
      <c r="C35" s="267"/>
      <c r="D35" s="257">
        <v>0</v>
      </c>
      <c r="E35" s="257">
        <v>0</v>
      </c>
      <c r="F35" s="257">
        <v>0</v>
      </c>
      <c r="G35" s="257">
        <v>0</v>
      </c>
      <c r="H35" s="257">
        <v>0</v>
      </c>
      <c r="I35" s="257">
        <v>0</v>
      </c>
      <c r="J35" s="257">
        <v>0</v>
      </c>
      <c r="K35" s="257">
        <v>0</v>
      </c>
      <c r="L35" s="257">
        <v>0</v>
      </c>
      <c r="M35" s="257">
        <v>0</v>
      </c>
      <c r="N35" s="257">
        <v>0</v>
      </c>
      <c r="O35" s="257">
        <v>0</v>
      </c>
      <c r="P35" s="257">
        <v>0</v>
      </c>
      <c r="Q35" s="257">
        <v>0</v>
      </c>
      <c r="R35" s="257">
        <v>0</v>
      </c>
      <c r="S35" s="257">
        <v>0</v>
      </c>
      <c r="T35" s="257">
        <v>0</v>
      </c>
      <c r="U35" s="257">
        <v>0</v>
      </c>
      <c r="V35" s="257">
        <v>0</v>
      </c>
      <c r="W35" s="257">
        <v>0</v>
      </c>
      <c r="X35" s="257">
        <v>0</v>
      </c>
      <c r="Y35" s="257">
        <v>0</v>
      </c>
      <c r="Z35" s="257">
        <v>0</v>
      </c>
      <c r="AA35" s="257">
        <v>0</v>
      </c>
      <c r="AB35" s="257">
        <v>0</v>
      </c>
      <c r="AC35" s="257">
        <v>0</v>
      </c>
      <c r="AD35" s="257">
        <v>0</v>
      </c>
      <c r="AE35" s="257">
        <v>0</v>
      </c>
      <c r="AF35" s="257">
        <v>0</v>
      </c>
      <c r="AG35" s="257">
        <v>0</v>
      </c>
      <c r="AH35" s="257">
        <v>692.06779661016947</v>
      </c>
      <c r="AI35" s="257">
        <v>651.10284251412429</v>
      </c>
      <c r="AJ35" s="257">
        <v>650.38790467625904</v>
      </c>
      <c r="AK35" s="257">
        <v>676.92556782599399</v>
      </c>
      <c r="AL35" s="257">
        <v>552.13472446683784</v>
      </c>
      <c r="AM35" s="257">
        <v>263.61462111751996</v>
      </c>
      <c r="AN35" s="257">
        <v>276.69102132243557</v>
      </c>
      <c r="AO35" s="257">
        <v>274.81545064377684</v>
      </c>
      <c r="AP35" s="257">
        <v>178.54797979797979</v>
      </c>
      <c r="AQ35" s="257">
        <v>192.06056974676341</v>
      </c>
      <c r="AR35" s="257">
        <v>190.63684421681606</v>
      </c>
      <c r="AS35" s="257">
        <v>201.85271023236854</v>
      </c>
      <c r="AT35" s="257">
        <v>214.42086405082213</v>
      </c>
      <c r="AU35" s="257">
        <v>271.85824636591479</v>
      </c>
      <c r="AV35" s="257">
        <v>362.03859649122808</v>
      </c>
      <c r="AW35" s="257">
        <v>362.42036586127239</v>
      </c>
      <c r="AX35" s="257">
        <v>340.62348754448396</v>
      </c>
      <c r="AY35" s="257">
        <v>11.957295373665481</v>
      </c>
      <c r="AZ35" s="257">
        <v>0</v>
      </c>
      <c r="BA35" s="257">
        <v>0</v>
      </c>
      <c r="BB35" s="257">
        <v>0</v>
      </c>
      <c r="BC35" s="257">
        <v>0</v>
      </c>
      <c r="BD35" s="257">
        <v>0</v>
      </c>
      <c r="BE35" s="257">
        <v>0</v>
      </c>
      <c r="BF35" s="257">
        <v>0</v>
      </c>
      <c r="BG35" s="257">
        <v>0</v>
      </c>
      <c r="BH35" s="257">
        <v>0</v>
      </c>
      <c r="BI35" s="257">
        <v>0</v>
      </c>
      <c r="BJ35" s="257">
        <v>0</v>
      </c>
      <c r="BK35" s="257">
        <v>0</v>
      </c>
      <c r="BL35" s="257">
        <v>0</v>
      </c>
      <c r="BM35" s="257">
        <v>0</v>
      </c>
      <c r="BN35" s="257">
        <v>0</v>
      </c>
      <c r="BO35" s="257">
        <v>0</v>
      </c>
      <c r="BP35" s="257">
        <v>0</v>
      </c>
      <c r="BQ35" s="257">
        <v>0</v>
      </c>
      <c r="BR35" s="257">
        <v>0</v>
      </c>
      <c r="BS35" s="257">
        <v>0</v>
      </c>
      <c r="BT35" s="257">
        <v>0</v>
      </c>
      <c r="BU35" s="257">
        <v>0</v>
      </c>
      <c r="BV35" s="257">
        <v>0</v>
      </c>
      <c r="BW35" s="257">
        <v>0</v>
      </c>
    </row>
    <row r="36" spans="1:75" s="132" customFormat="1" x14ac:dyDescent="0.2">
      <c r="B36" s="279" t="s">
        <v>235</v>
      </c>
      <c r="C36" s="267"/>
      <c r="D36" s="257">
        <v>0</v>
      </c>
      <c r="E36" s="257">
        <v>0</v>
      </c>
      <c r="F36" s="257">
        <v>0</v>
      </c>
      <c r="G36" s="257">
        <v>0</v>
      </c>
      <c r="H36" s="257">
        <v>0</v>
      </c>
      <c r="I36" s="257">
        <v>0</v>
      </c>
      <c r="J36" s="257">
        <v>0</v>
      </c>
      <c r="K36" s="257">
        <v>0</v>
      </c>
      <c r="L36" s="257">
        <v>0</v>
      </c>
      <c r="M36" s="257">
        <v>0</v>
      </c>
      <c r="N36" s="257">
        <v>0</v>
      </c>
      <c r="O36" s="257">
        <v>0</v>
      </c>
      <c r="P36" s="257">
        <v>0</v>
      </c>
      <c r="Q36" s="257">
        <v>0</v>
      </c>
      <c r="R36" s="257">
        <v>0</v>
      </c>
      <c r="S36" s="257">
        <v>0</v>
      </c>
      <c r="T36" s="257">
        <v>0</v>
      </c>
      <c r="U36" s="257">
        <v>0</v>
      </c>
      <c r="V36" s="257">
        <v>0</v>
      </c>
      <c r="W36" s="257">
        <v>0</v>
      </c>
      <c r="X36" s="257">
        <v>0</v>
      </c>
      <c r="Y36" s="257">
        <v>0</v>
      </c>
      <c r="Z36" s="257">
        <v>0</v>
      </c>
      <c r="AA36" s="257">
        <v>0</v>
      </c>
      <c r="AB36" s="257">
        <v>0</v>
      </c>
      <c r="AC36" s="257">
        <v>0</v>
      </c>
      <c r="AD36" s="257">
        <v>0</v>
      </c>
      <c r="AE36" s="257">
        <v>0</v>
      </c>
      <c r="AF36" s="257">
        <v>0</v>
      </c>
      <c r="AG36" s="257">
        <v>0</v>
      </c>
      <c r="AH36" s="257">
        <v>3.9322033898305087</v>
      </c>
      <c r="AI36" s="257">
        <v>3.8971574858757063</v>
      </c>
      <c r="AJ36" s="257">
        <v>3.6120953237410074</v>
      </c>
      <c r="AK36" s="257">
        <v>3.0744321740060183</v>
      </c>
      <c r="AL36" s="257">
        <v>1.8652755331622144</v>
      </c>
      <c r="AM36" s="257">
        <v>1.3853788824800299</v>
      </c>
      <c r="AN36" s="257">
        <v>2.3089786775644203</v>
      </c>
      <c r="AO36" s="257">
        <v>1.1845493562231759</v>
      </c>
      <c r="AP36" s="257">
        <v>0.45202020202020204</v>
      </c>
      <c r="AQ36" s="257">
        <v>0.94043025323659124</v>
      </c>
      <c r="AR36" s="257">
        <v>1.3231557831839522</v>
      </c>
      <c r="AS36" s="257">
        <v>1.8392897676314719</v>
      </c>
      <c r="AT36" s="257">
        <v>1.8711359491778774</v>
      </c>
      <c r="AU36" s="257">
        <v>1.653753634085213</v>
      </c>
      <c r="AV36" s="257">
        <v>1.9614035087719299</v>
      </c>
      <c r="AW36" s="257">
        <v>2.5796341387276018</v>
      </c>
      <c r="AX36" s="257">
        <v>1.2165124555160141</v>
      </c>
      <c r="AY36" s="257">
        <v>4.2704626334519574E-2</v>
      </c>
      <c r="AZ36" s="257">
        <v>0</v>
      </c>
      <c r="BA36" s="257">
        <v>0</v>
      </c>
      <c r="BB36" s="257">
        <v>0</v>
      </c>
      <c r="BC36" s="257">
        <v>0</v>
      </c>
      <c r="BD36" s="257">
        <v>0</v>
      </c>
      <c r="BE36" s="257">
        <v>0</v>
      </c>
      <c r="BF36" s="257">
        <v>0</v>
      </c>
      <c r="BG36" s="257">
        <v>0</v>
      </c>
      <c r="BH36" s="257">
        <v>0</v>
      </c>
      <c r="BI36" s="257">
        <v>0</v>
      </c>
      <c r="BJ36" s="257">
        <v>0</v>
      </c>
      <c r="BK36" s="257">
        <v>0</v>
      </c>
      <c r="BL36" s="257">
        <v>0</v>
      </c>
      <c r="BM36" s="257">
        <v>0</v>
      </c>
      <c r="BN36" s="257">
        <v>0</v>
      </c>
      <c r="BO36" s="257">
        <v>0</v>
      </c>
      <c r="BP36" s="257">
        <v>0</v>
      </c>
      <c r="BQ36" s="257">
        <v>0</v>
      </c>
      <c r="BR36" s="257">
        <v>0</v>
      </c>
      <c r="BS36" s="257">
        <v>0</v>
      </c>
      <c r="BT36" s="257">
        <v>0</v>
      </c>
      <c r="BU36" s="257">
        <v>0</v>
      </c>
      <c r="BV36" s="257">
        <v>0</v>
      </c>
      <c r="BW36" s="257">
        <v>0</v>
      </c>
    </row>
    <row r="37" spans="1:75" s="47" customFormat="1" ht="25.5" customHeight="1" x14ac:dyDescent="0.2">
      <c r="A37" s="141"/>
      <c r="B37" s="38" t="s">
        <v>515</v>
      </c>
      <c r="C37" s="38"/>
      <c r="D37" s="143">
        <v>0</v>
      </c>
      <c r="E37" s="143">
        <v>0</v>
      </c>
      <c r="F37" s="143">
        <v>0</v>
      </c>
      <c r="G37" s="143">
        <v>0</v>
      </c>
      <c r="H37" s="143">
        <v>0</v>
      </c>
      <c r="I37" s="143">
        <v>0</v>
      </c>
      <c r="J37" s="143">
        <v>0</v>
      </c>
      <c r="K37" s="143">
        <v>0</v>
      </c>
      <c r="L37" s="143">
        <v>0</v>
      </c>
      <c r="M37" s="143">
        <v>0</v>
      </c>
      <c r="N37" s="143">
        <v>0</v>
      </c>
      <c r="O37" s="143">
        <v>0</v>
      </c>
      <c r="P37" s="143">
        <v>0</v>
      </c>
      <c r="Q37" s="143">
        <v>0</v>
      </c>
      <c r="R37" s="143">
        <v>0</v>
      </c>
      <c r="S37" s="143">
        <v>0</v>
      </c>
      <c r="T37" s="143">
        <v>0</v>
      </c>
      <c r="U37" s="143">
        <v>0</v>
      </c>
      <c r="V37" s="143">
        <v>0</v>
      </c>
      <c r="W37" s="143">
        <v>0</v>
      </c>
      <c r="X37" s="143">
        <v>0</v>
      </c>
      <c r="Y37" s="143">
        <v>0</v>
      </c>
      <c r="Z37" s="143">
        <v>0</v>
      </c>
      <c r="AA37" s="143">
        <v>0</v>
      </c>
      <c r="AB37" s="143">
        <v>0</v>
      </c>
      <c r="AC37" s="143">
        <v>0</v>
      </c>
      <c r="AD37" s="143">
        <v>0</v>
      </c>
      <c r="AE37" s="143">
        <v>11.6</v>
      </c>
      <c r="AF37" s="143">
        <v>33.9</v>
      </c>
      <c r="AG37" s="143">
        <v>44.5</v>
      </c>
      <c r="AH37" s="143">
        <v>69</v>
      </c>
      <c r="AI37" s="143">
        <v>85</v>
      </c>
      <c r="AJ37" s="143">
        <v>108</v>
      </c>
      <c r="AK37" s="143">
        <v>130</v>
      </c>
      <c r="AL37" s="143">
        <v>154</v>
      </c>
      <c r="AM37" s="143">
        <v>182</v>
      </c>
      <c r="AN37" s="143">
        <v>236</v>
      </c>
      <c r="AO37" s="143">
        <v>266</v>
      </c>
      <c r="AP37" s="143">
        <v>285</v>
      </c>
      <c r="AQ37" s="143">
        <v>295.17</v>
      </c>
      <c r="AR37" s="143">
        <v>316.22399999999999</v>
      </c>
      <c r="AS37" s="143">
        <v>345.99400000000003</v>
      </c>
      <c r="AT37" s="143">
        <v>428.738</v>
      </c>
      <c r="AU37" s="143">
        <v>596.20899999999983</v>
      </c>
      <c r="AV37" s="143">
        <v>640.11500000000001</v>
      </c>
      <c r="AW37" s="143">
        <v>703.23900000000003</v>
      </c>
      <c r="AX37" s="143">
        <v>775.55</v>
      </c>
      <c r="AY37" s="143">
        <v>820.41200000000003</v>
      </c>
      <c r="AZ37" s="143">
        <v>905.78099999999995</v>
      </c>
      <c r="BA37" s="143">
        <v>998.82600000000002</v>
      </c>
      <c r="BB37" s="143">
        <v>984.22199999999998</v>
      </c>
      <c r="BC37" s="143">
        <v>1006.239</v>
      </c>
      <c r="BD37" s="143">
        <v>1014.208</v>
      </c>
      <c r="BE37" s="143">
        <v>1039.6609860351221</v>
      </c>
      <c r="BF37" s="143">
        <v>957.64443993986208</v>
      </c>
      <c r="BG37" s="143">
        <v>936.04611806509195</v>
      </c>
      <c r="BH37" s="143">
        <v>918.404</v>
      </c>
      <c r="BI37" s="143">
        <v>900.21167600999991</v>
      </c>
      <c r="BJ37" s="143">
        <v>903.50131326000019</v>
      </c>
      <c r="BK37" s="143">
        <v>898.33186294287157</v>
      </c>
      <c r="BL37" s="143">
        <v>887.43066768000006</v>
      </c>
      <c r="BM37" s="143">
        <v>906.54925574000004</v>
      </c>
      <c r="BN37" s="143">
        <v>888.26432449502204</v>
      </c>
      <c r="BO37" s="143">
        <v>880.68628874000012</v>
      </c>
      <c r="BP37" s="143">
        <v>886.86491193999996</v>
      </c>
      <c r="BQ37" s="143">
        <v>859.72773398000004</v>
      </c>
      <c r="BR37" s="143">
        <v>746.90344417989763</v>
      </c>
      <c r="BS37" s="143">
        <v>507.69463332261148</v>
      </c>
      <c r="BT37" s="143">
        <v>200.98209391679455</v>
      </c>
      <c r="BU37" s="143">
        <v>109.18380262208592</v>
      </c>
      <c r="BV37" s="143">
        <v>107.47127475436766</v>
      </c>
      <c r="BW37" s="143">
        <v>106.08509905526978</v>
      </c>
    </row>
    <row r="38" spans="1:75" s="132" customFormat="1" x14ac:dyDescent="0.2">
      <c r="A38" s="134"/>
      <c r="B38" s="279" t="s">
        <v>234</v>
      </c>
      <c r="C38" s="144"/>
      <c r="D38" s="257">
        <v>0</v>
      </c>
      <c r="E38" s="257">
        <v>0</v>
      </c>
      <c r="F38" s="257">
        <v>0</v>
      </c>
      <c r="G38" s="257">
        <v>0</v>
      </c>
      <c r="H38" s="257">
        <v>0</v>
      </c>
      <c r="I38" s="257">
        <v>0</v>
      </c>
      <c r="J38" s="257">
        <v>0</v>
      </c>
      <c r="K38" s="257">
        <v>0</v>
      </c>
      <c r="L38" s="257">
        <v>0</v>
      </c>
      <c r="M38" s="257">
        <v>0</v>
      </c>
      <c r="N38" s="257">
        <v>0</v>
      </c>
      <c r="O38" s="257">
        <v>0</v>
      </c>
      <c r="P38" s="257">
        <v>0</v>
      </c>
      <c r="Q38" s="257">
        <v>0</v>
      </c>
      <c r="R38" s="257">
        <v>0</v>
      </c>
      <c r="S38" s="257">
        <v>0</v>
      </c>
      <c r="T38" s="257">
        <v>0</v>
      </c>
      <c r="U38" s="257">
        <v>0</v>
      </c>
      <c r="V38" s="257">
        <v>0</v>
      </c>
      <c r="W38" s="257">
        <v>0</v>
      </c>
      <c r="X38" s="257">
        <v>0</v>
      </c>
      <c r="Y38" s="257">
        <v>0</v>
      </c>
      <c r="Z38" s="257">
        <v>0</v>
      </c>
      <c r="AA38" s="257">
        <v>0</v>
      </c>
      <c r="AB38" s="257">
        <v>0</v>
      </c>
      <c r="AC38" s="257">
        <v>0</v>
      </c>
      <c r="AD38" s="257">
        <v>0</v>
      </c>
      <c r="AE38" s="257">
        <v>0</v>
      </c>
      <c r="AF38" s="257">
        <v>0</v>
      </c>
      <c r="AG38" s="257">
        <v>0</v>
      </c>
      <c r="AH38" s="257">
        <v>65.063615077455893</v>
      </c>
      <c r="AI38" s="257">
        <v>79.479739700042487</v>
      </c>
      <c r="AJ38" s="257">
        <v>99.580834840251342</v>
      </c>
      <c r="AK38" s="257">
        <v>118.59112985115947</v>
      </c>
      <c r="AL38" s="257">
        <v>139.73920084720251</v>
      </c>
      <c r="AM38" s="257">
        <v>164.50313614077683</v>
      </c>
      <c r="AN38" s="257">
        <v>212.71284119727849</v>
      </c>
      <c r="AO38" s="257">
        <v>238.91816166157855</v>
      </c>
      <c r="AP38" s="257">
        <v>254.25078624505122</v>
      </c>
      <c r="AQ38" s="257">
        <v>261.22874343482823</v>
      </c>
      <c r="AR38" s="257">
        <v>277.40848838548044</v>
      </c>
      <c r="AS38" s="257">
        <v>301.45498962625896</v>
      </c>
      <c r="AT38" s="257">
        <v>371.69112573456874</v>
      </c>
      <c r="AU38" s="257">
        <v>518.375122512399</v>
      </c>
      <c r="AV38" s="257">
        <v>547.65025616051685</v>
      </c>
      <c r="AW38" s="257">
        <v>599.38952382356536</v>
      </c>
      <c r="AX38" s="257">
        <v>668.19973532569691</v>
      </c>
      <c r="AY38" s="257">
        <v>709.36948030254121</v>
      </c>
      <c r="AZ38" s="257">
        <v>801.06839642781028</v>
      </c>
      <c r="BA38" s="257">
        <v>862.44303435481982</v>
      </c>
      <c r="BB38" s="257">
        <v>840.04033176203689</v>
      </c>
      <c r="BC38" s="257">
        <v>861.99389255607184</v>
      </c>
      <c r="BD38" s="257">
        <v>851.15599999999995</v>
      </c>
      <c r="BE38" s="257">
        <v>874.17398603512197</v>
      </c>
      <c r="BF38" s="257">
        <v>794.99319101826757</v>
      </c>
      <c r="BG38" s="257">
        <v>766.14312936370834</v>
      </c>
      <c r="BH38" s="257">
        <v>794.12099999999998</v>
      </c>
      <c r="BI38" s="257">
        <v>771.95111937118725</v>
      </c>
      <c r="BJ38" s="257">
        <v>768.33523924275994</v>
      </c>
      <c r="BK38" s="257">
        <v>697.57744277639608</v>
      </c>
      <c r="BL38" s="257">
        <v>711.89560463857492</v>
      </c>
      <c r="BM38" s="257">
        <v>723.31083959144485</v>
      </c>
      <c r="BN38" s="257">
        <v>718.27939070806326</v>
      </c>
      <c r="BO38" s="257">
        <v>711.3639340066137</v>
      </c>
      <c r="BP38" s="257">
        <v>727.39818972298963</v>
      </c>
      <c r="BQ38" s="257">
        <v>708.91744723998499</v>
      </c>
      <c r="BR38" s="257">
        <v>619.8393527016168</v>
      </c>
      <c r="BS38" s="305">
        <v>387.79476258781824</v>
      </c>
      <c r="BT38" s="305">
        <v>88.490248948444616</v>
      </c>
      <c r="BU38" s="305">
        <v>0.26501376342710853</v>
      </c>
      <c r="BV38" s="305">
        <v>0.24602240076875095</v>
      </c>
      <c r="BW38" s="305">
        <v>0.25224272949717358</v>
      </c>
    </row>
    <row r="39" spans="1:75" s="132" customFormat="1" x14ac:dyDescent="0.2">
      <c r="A39" s="134"/>
      <c r="B39" s="279" t="s">
        <v>235</v>
      </c>
      <c r="C39" s="144"/>
      <c r="D39" s="257">
        <v>0</v>
      </c>
      <c r="E39" s="257">
        <v>0</v>
      </c>
      <c r="F39" s="257">
        <v>0</v>
      </c>
      <c r="G39" s="257">
        <v>0</v>
      </c>
      <c r="H39" s="257">
        <v>0</v>
      </c>
      <c r="I39" s="257">
        <v>0</v>
      </c>
      <c r="J39" s="257">
        <v>0</v>
      </c>
      <c r="K39" s="257">
        <v>0</v>
      </c>
      <c r="L39" s="257">
        <v>0</v>
      </c>
      <c r="M39" s="257">
        <v>0</v>
      </c>
      <c r="N39" s="257">
        <v>0</v>
      </c>
      <c r="O39" s="257">
        <v>0</v>
      </c>
      <c r="P39" s="257">
        <v>0</v>
      </c>
      <c r="Q39" s="257">
        <v>0</v>
      </c>
      <c r="R39" s="257">
        <v>0</v>
      </c>
      <c r="S39" s="257">
        <v>0</v>
      </c>
      <c r="T39" s="257">
        <v>0</v>
      </c>
      <c r="U39" s="257">
        <v>0</v>
      </c>
      <c r="V39" s="257">
        <v>0</v>
      </c>
      <c r="W39" s="257">
        <v>0</v>
      </c>
      <c r="X39" s="257">
        <v>0</v>
      </c>
      <c r="Y39" s="257">
        <v>0</v>
      </c>
      <c r="Z39" s="257">
        <v>0</v>
      </c>
      <c r="AA39" s="257">
        <v>0</v>
      </c>
      <c r="AB39" s="257">
        <v>0</v>
      </c>
      <c r="AC39" s="257">
        <v>0</v>
      </c>
      <c r="AD39" s="257">
        <v>0</v>
      </c>
      <c r="AE39" s="257">
        <v>0</v>
      </c>
      <c r="AF39" s="257">
        <v>0</v>
      </c>
      <c r="AG39" s="257">
        <v>0</v>
      </c>
      <c r="AH39" s="257">
        <v>3.9363849225441023</v>
      </c>
      <c r="AI39" s="257">
        <v>5.5202602999575197</v>
      </c>
      <c r="AJ39" s="257">
        <v>8.4191651597486601</v>
      </c>
      <c r="AK39" s="257">
        <v>11.40887014884054</v>
      </c>
      <c r="AL39" s="257">
        <v>14.260799152797492</v>
      </c>
      <c r="AM39" s="257">
        <v>17.496863859223165</v>
      </c>
      <c r="AN39" s="257">
        <v>23.287158802721503</v>
      </c>
      <c r="AO39" s="257">
        <v>27.081838338421456</v>
      </c>
      <c r="AP39" s="257">
        <v>30.749213754948787</v>
      </c>
      <c r="AQ39" s="257">
        <v>33.941256565171791</v>
      </c>
      <c r="AR39" s="257">
        <v>38.815511614519529</v>
      </c>
      <c r="AS39" s="257">
        <v>44.539010373741071</v>
      </c>
      <c r="AT39" s="257">
        <v>57.046874265431249</v>
      </c>
      <c r="AU39" s="257">
        <v>77.833877487600887</v>
      </c>
      <c r="AV39" s="257">
        <v>92.464743839483148</v>
      </c>
      <c r="AW39" s="257">
        <v>103.84947617643465</v>
      </c>
      <c r="AX39" s="257">
        <v>107.35026467430309</v>
      </c>
      <c r="AY39" s="257">
        <v>111.04251969745886</v>
      </c>
      <c r="AZ39" s="257">
        <v>104.71260357218971</v>
      </c>
      <c r="BA39" s="257">
        <v>136.38296564518024</v>
      </c>
      <c r="BB39" s="257">
        <v>144.18166823796307</v>
      </c>
      <c r="BC39" s="257">
        <v>144.24510744392822</v>
      </c>
      <c r="BD39" s="257">
        <v>163.05199999999999</v>
      </c>
      <c r="BE39" s="257">
        <v>165.48699999999999</v>
      </c>
      <c r="BF39" s="257">
        <v>162.65124892159454</v>
      </c>
      <c r="BG39" s="257">
        <v>169.90298870138361</v>
      </c>
      <c r="BH39" s="257">
        <v>124.283</v>
      </c>
      <c r="BI39" s="257">
        <v>128.26055663881266</v>
      </c>
      <c r="BJ39" s="257">
        <v>135.16607401724025</v>
      </c>
      <c r="BK39" s="257">
        <v>200.75442016647554</v>
      </c>
      <c r="BL39" s="257">
        <v>175.53506304142508</v>
      </c>
      <c r="BM39" s="257">
        <v>183.23841614855513</v>
      </c>
      <c r="BN39" s="257">
        <v>169.98493378695881</v>
      </c>
      <c r="BO39" s="257">
        <v>169.32235473338639</v>
      </c>
      <c r="BP39" s="257">
        <v>159.46672221701033</v>
      </c>
      <c r="BQ39" s="257">
        <v>150.81028674001504</v>
      </c>
      <c r="BR39" s="257">
        <v>127.06409147828083</v>
      </c>
      <c r="BS39" s="257">
        <v>119.89987073479324</v>
      </c>
      <c r="BT39" s="257">
        <v>112.49184496834995</v>
      </c>
      <c r="BU39" s="257">
        <v>108.91878885865881</v>
      </c>
      <c r="BV39" s="257">
        <v>107.2252523535989</v>
      </c>
      <c r="BW39" s="257">
        <v>105.83285632577261</v>
      </c>
    </row>
    <row r="40" spans="1:75" s="132" customFormat="1" ht="26.1" customHeight="1" x14ac:dyDescent="0.2">
      <c r="B40" s="278" t="s">
        <v>14</v>
      </c>
      <c r="C40" s="283"/>
      <c r="D40" s="143">
        <f t="shared" ref="D40:AI40" si="12">SUM(D42:D43)</f>
        <v>0</v>
      </c>
      <c r="E40" s="143">
        <f t="shared" si="12"/>
        <v>0</v>
      </c>
      <c r="F40" s="143">
        <f t="shared" si="12"/>
        <v>0</v>
      </c>
      <c r="G40" s="143">
        <f t="shared" si="12"/>
        <v>0</v>
      </c>
      <c r="H40" s="143">
        <f t="shared" si="12"/>
        <v>0</v>
      </c>
      <c r="I40" s="143">
        <f t="shared" si="12"/>
        <v>0</v>
      </c>
      <c r="J40" s="143">
        <f t="shared" si="12"/>
        <v>0</v>
      </c>
      <c r="K40" s="143">
        <f t="shared" si="12"/>
        <v>0</v>
      </c>
      <c r="L40" s="143">
        <f t="shared" si="12"/>
        <v>0</v>
      </c>
      <c r="M40" s="143">
        <f t="shared" si="12"/>
        <v>0</v>
      </c>
      <c r="N40" s="143">
        <f t="shared" si="12"/>
        <v>0</v>
      </c>
      <c r="O40" s="143">
        <f t="shared" si="12"/>
        <v>0</v>
      </c>
      <c r="P40" s="143">
        <f t="shared" si="12"/>
        <v>0</v>
      </c>
      <c r="Q40" s="143">
        <f t="shared" si="12"/>
        <v>0</v>
      </c>
      <c r="R40" s="143">
        <f t="shared" si="12"/>
        <v>0</v>
      </c>
      <c r="S40" s="143">
        <f t="shared" si="12"/>
        <v>0</v>
      </c>
      <c r="T40" s="143">
        <f t="shared" si="12"/>
        <v>0</v>
      </c>
      <c r="U40" s="143">
        <f t="shared" si="12"/>
        <v>0</v>
      </c>
      <c r="V40" s="143">
        <f t="shared" si="12"/>
        <v>0</v>
      </c>
      <c r="W40" s="143">
        <f t="shared" si="12"/>
        <v>0</v>
      </c>
      <c r="X40" s="143">
        <f t="shared" si="12"/>
        <v>0</v>
      </c>
      <c r="Y40" s="143">
        <f t="shared" si="12"/>
        <v>0</v>
      </c>
      <c r="Z40" s="143">
        <f t="shared" si="12"/>
        <v>0</v>
      </c>
      <c r="AA40" s="143">
        <f t="shared" si="12"/>
        <v>0</v>
      </c>
      <c r="AB40" s="143">
        <f t="shared" si="12"/>
        <v>0</v>
      </c>
      <c r="AC40" s="143">
        <f t="shared" si="12"/>
        <v>0</v>
      </c>
      <c r="AD40" s="143">
        <f t="shared" si="12"/>
        <v>0</v>
      </c>
      <c r="AE40" s="143">
        <f t="shared" si="12"/>
        <v>0</v>
      </c>
      <c r="AF40" s="143">
        <f t="shared" si="12"/>
        <v>0</v>
      </c>
      <c r="AG40" s="143">
        <f t="shared" si="12"/>
        <v>0</v>
      </c>
      <c r="AH40" s="143">
        <f t="shared" si="12"/>
        <v>130</v>
      </c>
      <c r="AI40" s="143">
        <f t="shared" si="12"/>
        <v>146</v>
      </c>
      <c r="AJ40" s="143">
        <f t="shared" ref="AJ40:BO40" si="13">SUM(AJ42:AJ43)</f>
        <v>172</v>
      </c>
      <c r="AK40" s="143">
        <f t="shared" si="13"/>
        <v>198</v>
      </c>
      <c r="AL40" s="143">
        <f t="shared" si="13"/>
        <v>259</v>
      </c>
      <c r="AM40" s="143">
        <f t="shared" si="13"/>
        <v>305</v>
      </c>
      <c r="AN40" s="143">
        <f t="shared" si="13"/>
        <v>353</v>
      </c>
      <c r="AO40" s="143">
        <f t="shared" si="13"/>
        <v>432</v>
      </c>
      <c r="AP40" s="143">
        <f t="shared" si="13"/>
        <v>539</v>
      </c>
      <c r="AQ40" s="143">
        <f t="shared" si="13"/>
        <v>587</v>
      </c>
      <c r="AR40" s="143">
        <f t="shared" si="13"/>
        <v>772</v>
      </c>
      <c r="AS40" s="143">
        <f t="shared" si="13"/>
        <v>902</v>
      </c>
      <c r="AT40" s="143">
        <f t="shared" si="13"/>
        <v>1081.992</v>
      </c>
      <c r="AU40" s="143">
        <f t="shared" si="13"/>
        <v>1399</v>
      </c>
      <c r="AV40" s="143">
        <f t="shared" si="13"/>
        <v>1899</v>
      </c>
      <c r="AW40" s="143">
        <f t="shared" si="13"/>
        <v>2358</v>
      </c>
      <c r="AX40" s="143">
        <f t="shared" si="13"/>
        <v>2758</v>
      </c>
      <c r="AY40" s="143">
        <f t="shared" si="13"/>
        <v>3222</v>
      </c>
      <c r="AZ40" s="143">
        <f t="shared" si="13"/>
        <v>3507</v>
      </c>
      <c r="BA40" s="143">
        <f t="shared" si="13"/>
        <v>3679</v>
      </c>
      <c r="BB40" s="143">
        <f t="shared" si="13"/>
        <v>3848</v>
      </c>
      <c r="BC40" s="143">
        <f t="shared" si="13"/>
        <v>4051</v>
      </c>
      <c r="BD40" s="143">
        <f t="shared" si="13"/>
        <v>4400</v>
      </c>
      <c r="BE40" s="143">
        <f t="shared" si="13"/>
        <v>4769</v>
      </c>
      <c r="BF40" s="143">
        <f t="shared" si="13"/>
        <v>4773</v>
      </c>
      <c r="BG40" s="143">
        <f t="shared" si="13"/>
        <v>5005</v>
      </c>
      <c r="BH40" s="143">
        <f t="shared" si="13"/>
        <v>5066</v>
      </c>
      <c r="BI40" s="143">
        <f t="shared" si="13"/>
        <v>5028</v>
      </c>
      <c r="BJ40" s="143">
        <f t="shared" si="13"/>
        <v>5094</v>
      </c>
      <c r="BK40" s="143">
        <f t="shared" si="13"/>
        <v>5397</v>
      </c>
      <c r="BL40" s="143">
        <f t="shared" si="13"/>
        <v>5322</v>
      </c>
      <c r="BM40" s="143">
        <f t="shared" si="13"/>
        <v>5211</v>
      </c>
      <c r="BN40" s="143">
        <f t="shared" si="13"/>
        <v>0</v>
      </c>
      <c r="BO40" s="143">
        <f t="shared" si="13"/>
        <v>0</v>
      </c>
      <c r="BP40" s="143">
        <f t="shared" ref="BP40:BU40" si="14">SUM(BP42:BP43)</f>
        <v>0</v>
      </c>
      <c r="BQ40" s="143">
        <f t="shared" si="14"/>
        <v>0</v>
      </c>
      <c r="BR40" s="143">
        <f t="shared" si="14"/>
        <v>0</v>
      </c>
      <c r="BS40" s="143">
        <f t="shared" si="14"/>
        <v>0</v>
      </c>
      <c r="BT40" s="143">
        <f t="shared" si="14"/>
        <v>0</v>
      </c>
      <c r="BU40" s="143">
        <f t="shared" si="14"/>
        <v>0</v>
      </c>
      <c r="BV40" s="143">
        <f>SUM(BV42:BV43)</f>
        <v>0</v>
      </c>
      <c r="BW40" s="143">
        <f>SUM(BW42:BW43)</f>
        <v>0</v>
      </c>
    </row>
    <row r="41" spans="1:75" s="132" customFormat="1" x14ac:dyDescent="0.2">
      <c r="B41" s="280" t="s">
        <v>516</v>
      </c>
      <c r="C41" s="28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row>
    <row r="42" spans="1:75" s="132" customFormat="1" x14ac:dyDescent="0.2">
      <c r="B42" s="306" t="s">
        <v>104</v>
      </c>
      <c r="C42" s="280"/>
      <c r="D42" s="257">
        <f>'Income Support'!D25</f>
        <v>0</v>
      </c>
      <c r="E42" s="257">
        <f>'Income Support'!E25</f>
        <v>0</v>
      </c>
      <c r="F42" s="257">
        <f>'Income Support'!F25</f>
        <v>0</v>
      </c>
      <c r="G42" s="257">
        <f>'Income Support'!G25</f>
        <v>0</v>
      </c>
      <c r="H42" s="257">
        <f>'Income Support'!H25</f>
        <v>0</v>
      </c>
      <c r="I42" s="257">
        <f>'Income Support'!I25</f>
        <v>0</v>
      </c>
      <c r="J42" s="257">
        <f>'Income Support'!J25</f>
        <v>0</v>
      </c>
      <c r="K42" s="257">
        <f>'Income Support'!K25</f>
        <v>0</v>
      </c>
      <c r="L42" s="257">
        <f>'Income Support'!L25</f>
        <v>0</v>
      </c>
      <c r="M42" s="257">
        <f>'Income Support'!M25</f>
        <v>0</v>
      </c>
      <c r="N42" s="257">
        <f>'Income Support'!N25</f>
        <v>0</v>
      </c>
      <c r="O42" s="257">
        <f>'Income Support'!O25</f>
        <v>0</v>
      </c>
      <c r="P42" s="257">
        <f>'Income Support'!P25</f>
        <v>0</v>
      </c>
      <c r="Q42" s="257">
        <f>'Income Support'!Q25</f>
        <v>0</v>
      </c>
      <c r="R42" s="257">
        <f>'Income Support'!R25</f>
        <v>0</v>
      </c>
      <c r="S42" s="257">
        <f>'Income Support'!S25</f>
        <v>0</v>
      </c>
      <c r="T42" s="257">
        <f>'Income Support'!T25</f>
        <v>0</v>
      </c>
      <c r="U42" s="257">
        <f>'Income Support'!U25</f>
        <v>0</v>
      </c>
      <c r="V42" s="257">
        <f>'Income Support'!V25</f>
        <v>0</v>
      </c>
      <c r="W42" s="257">
        <f>'Income Support'!W25</f>
        <v>0</v>
      </c>
      <c r="X42" s="257">
        <f>'Income Support'!X25</f>
        <v>0</v>
      </c>
      <c r="Y42" s="257">
        <f>'Income Support'!Y25</f>
        <v>0</v>
      </c>
      <c r="Z42" s="257">
        <f>'Income Support'!Z25</f>
        <v>0</v>
      </c>
      <c r="AA42" s="257">
        <f>'Income Support'!AA25</f>
        <v>0</v>
      </c>
      <c r="AB42" s="257">
        <f>'Income Support'!AB25</f>
        <v>0</v>
      </c>
      <c r="AC42" s="257">
        <f>'Income Support'!AC25</f>
        <v>0</v>
      </c>
      <c r="AD42" s="257">
        <f>'Income Support'!AD25</f>
        <v>0</v>
      </c>
      <c r="AE42" s="257">
        <f>'Income Support'!AE25</f>
        <v>0</v>
      </c>
      <c r="AF42" s="257">
        <f>'Income Support'!AF25</f>
        <v>0</v>
      </c>
      <c r="AG42" s="257">
        <f>'Income Support'!AG25</f>
        <v>0</v>
      </c>
      <c r="AH42" s="257">
        <f>'Income Support'!AH25</f>
        <v>99</v>
      </c>
      <c r="AI42" s="257">
        <f>'Income Support'!AI25</f>
        <v>112</v>
      </c>
      <c r="AJ42" s="257">
        <f>'Income Support'!AJ25</f>
        <v>131</v>
      </c>
      <c r="AK42" s="257">
        <f>'Income Support'!AK25</f>
        <v>151</v>
      </c>
      <c r="AL42" s="257">
        <f>'Income Support'!AL25</f>
        <v>198</v>
      </c>
      <c r="AM42" s="257">
        <f>'Income Support'!AM25</f>
        <v>233</v>
      </c>
      <c r="AN42" s="257">
        <f>'Income Support'!AN25</f>
        <v>270</v>
      </c>
      <c r="AO42" s="257">
        <f>'Income Support'!AO25</f>
        <v>331</v>
      </c>
      <c r="AP42" s="257">
        <f>'Income Support'!AP25</f>
        <v>412</v>
      </c>
      <c r="AQ42" s="257">
        <f>'Income Support'!AQ25</f>
        <v>449</v>
      </c>
      <c r="AR42" s="257">
        <f>'Income Support'!AR25</f>
        <v>590</v>
      </c>
      <c r="AS42" s="257">
        <f>'Income Support'!AS25</f>
        <v>704</v>
      </c>
      <c r="AT42" s="257">
        <f>'Income Support'!AT25</f>
        <v>918.399</v>
      </c>
      <c r="AU42" s="257">
        <f>'Income Support'!AU25</f>
        <v>1130</v>
      </c>
      <c r="AV42" s="257">
        <f>'Income Support'!AV25</f>
        <v>1632</v>
      </c>
      <c r="AW42" s="257">
        <f>'Income Support'!AW25</f>
        <v>2094</v>
      </c>
      <c r="AX42" s="257">
        <f>'Income Support'!AX25</f>
        <v>2473</v>
      </c>
      <c r="AY42" s="257">
        <f>'Income Support'!AY25</f>
        <v>2858</v>
      </c>
      <c r="AZ42" s="257">
        <f>'Income Support'!AZ25</f>
        <v>3010</v>
      </c>
      <c r="BA42" s="257">
        <f>'Income Support'!BA25</f>
        <v>3163</v>
      </c>
      <c r="BB42" s="257">
        <f>'Income Support'!BB25</f>
        <v>3396</v>
      </c>
      <c r="BC42" s="257">
        <f>'Income Support'!BC25</f>
        <v>3604</v>
      </c>
      <c r="BD42" s="257">
        <f>'Income Support'!BD25</f>
        <v>3952</v>
      </c>
      <c r="BE42" s="257">
        <f>'Income Support'!BE25</f>
        <v>4332</v>
      </c>
      <c r="BF42" s="257">
        <f>'Income Support'!BF25</f>
        <v>4346</v>
      </c>
      <c r="BG42" s="257">
        <f>'Income Support'!BG25</f>
        <v>4567</v>
      </c>
      <c r="BH42" s="257">
        <f>'Income Support'!BH25</f>
        <v>4659</v>
      </c>
      <c r="BI42" s="257">
        <f>'Income Support'!BI25</f>
        <v>4720</v>
      </c>
      <c r="BJ42" s="257">
        <f>'Income Support'!BJ25</f>
        <v>4790</v>
      </c>
      <c r="BK42" s="257">
        <f>'Income Support'!BK25</f>
        <v>5049</v>
      </c>
      <c r="BL42" s="257">
        <f>'Income Support'!BL25</f>
        <v>5055</v>
      </c>
      <c r="BM42" s="257">
        <f>'Income Support'!BM25</f>
        <v>5136</v>
      </c>
      <c r="BN42" s="257">
        <f>'Income Support'!BN25</f>
        <v>0</v>
      </c>
      <c r="BO42" s="257">
        <f>'Income Support'!BO25</f>
        <v>0</v>
      </c>
      <c r="BP42" s="257">
        <f>'Income Support'!BP25</f>
        <v>0</v>
      </c>
      <c r="BQ42" s="257">
        <f>'Income Support'!BQ25</f>
        <v>0</v>
      </c>
      <c r="BR42" s="257">
        <f>'Income Support'!BR25</f>
        <v>0</v>
      </c>
      <c r="BS42" s="257">
        <f>'Income Support'!BS25</f>
        <v>0</v>
      </c>
      <c r="BT42" s="257">
        <f>'Income Support'!BT25</f>
        <v>0</v>
      </c>
      <c r="BU42" s="257">
        <f>'Income Support'!BU25</f>
        <v>0</v>
      </c>
      <c r="BV42" s="257">
        <f>'Income Support'!BV25</f>
        <v>0</v>
      </c>
      <c r="BW42" s="257">
        <f>'Income Support'!BW25</f>
        <v>0</v>
      </c>
    </row>
    <row r="43" spans="1:75" s="132" customFormat="1" x14ac:dyDescent="0.2">
      <c r="B43" s="306" t="s">
        <v>517</v>
      </c>
      <c r="C43" s="280"/>
      <c r="D43" s="257">
        <f>'Income Support'!D27</f>
        <v>0</v>
      </c>
      <c r="E43" s="257">
        <f>'Income Support'!E27</f>
        <v>0</v>
      </c>
      <c r="F43" s="257">
        <f>'Income Support'!F27</f>
        <v>0</v>
      </c>
      <c r="G43" s="257">
        <f>'Income Support'!G27</f>
        <v>0</v>
      </c>
      <c r="H43" s="257">
        <f>'Income Support'!H27</f>
        <v>0</v>
      </c>
      <c r="I43" s="257">
        <f>'Income Support'!I27</f>
        <v>0</v>
      </c>
      <c r="J43" s="257">
        <f>'Income Support'!J27</f>
        <v>0</v>
      </c>
      <c r="K43" s="257">
        <f>'Income Support'!K27</f>
        <v>0</v>
      </c>
      <c r="L43" s="257">
        <f>'Income Support'!L27</f>
        <v>0</v>
      </c>
      <c r="M43" s="257">
        <f>'Income Support'!M27</f>
        <v>0</v>
      </c>
      <c r="N43" s="257">
        <f>'Income Support'!N27</f>
        <v>0</v>
      </c>
      <c r="O43" s="257">
        <f>'Income Support'!O27</f>
        <v>0</v>
      </c>
      <c r="P43" s="257">
        <f>'Income Support'!P27</f>
        <v>0</v>
      </c>
      <c r="Q43" s="257">
        <f>'Income Support'!Q27</f>
        <v>0</v>
      </c>
      <c r="R43" s="257">
        <f>'Income Support'!R27</f>
        <v>0</v>
      </c>
      <c r="S43" s="257">
        <f>'Income Support'!S27</f>
        <v>0</v>
      </c>
      <c r="T43" s="257">
        <f>'Income Support'!T27</f>
        <v>0</v>
      </c>
      <c r="U43" s="257">
        <f>'Income Support'!U27</f>
        <v>0</v>
      </c>
      <c r="V43" s="257">
        <f>'Income Support'!V27</f>
        <v>0</v>
      </c>
      <c r="W43" s="257">
        <f>'Income Support'!W27</f>
        <v>0</v>
      </c>
      <c r="X43" s="257">
        <f>'Income Support'!X27</f>
        <v>0</v>
      </c>
      <c r="Y43" s="257">
        <f>'Income Support'!Y27</f>
        <v>0</v>
      </c>
      <c r="Z43" s="257">
        <f>'Income Support'!Z27</f>
        <v>0</v>
      </c>
      <c r="AA43" s="257">
        <f>'Income Support'!AA27</f>
        <v>0</v>
      </c>
      <c r="AB43" s="257">
        <f>'Income Support'!AB27</f>
        <v>0</v>
      </c>
      <c r="AC43" s="257">
        <f>'Income Support'!AC27</f>
        <v>0</v>
      </c>
      <c r="AD43" s="257">
        <f>'Income Support'!AD27</f>
        <v>0</v>
      </c>
      <c r="AE43" s="257">
        <f>'Income Support'!AE27</f>
        <v>0</v>
      </c>
      <c r="AF43" s="257">
        <f>'Income Support'!AF27</f>
        <v>0</v>
      </c>
      <c r="AG43" s="257">
        <f>'Income Support'!AG27</f>
        <v>0</v>
      </c>
      <c r="AH43" s="257">
        <f>'Income Support'!AH27</f>
        <v>31</v>
      </c>
      <c r="AI43" s="257">
        <f>'Income Support'!AI27</f>
        <v>34</v>
      </c>
      <c r="AJ43" s="257">
        <f>'Income Support'!AJ27</f>
        <v>41</v>
      </c>
      <c r="AK43" s="257">
        <f>'Income Support'!AK27</f>
        <v>47</v>
      </c>
      <c r="AL43" s="257">
        <f>'Income Support'!AL27</f>
        <v>61</v>
      </c>
      <c r="AM43" s="257">
        <f>'Income Support'!AM27</f>
        <v>72</v>
      </c>
      <c r="AN43" s="257">
        <f>'Income Support'!AN27</f>
        <v>83</v>
      </c>
      <c r="AO43" s="257">
        <f>'Income Support'!AO27</f>
        <v>101</v>
      </c>
      <c r="AP43" s="257">
        <f>'Income Support'!AP27</f>
        <v>127</v>
      </c>
      <c r="AQ43" s="257">
        <f>'Income Support'!AQ27</f>
        <v>138</v>
      </c>
      <c r="AR43" s="257">
        <f>'Income Support'!AR27</f>
        <v>182</v>
      </c>
      <c r="AS43" s="257">
        <f>'Income Support'!AS27</f>
        <v>198</v>
      </c>
      <c r="AT43" s="257">
        <f>'Income Support'!AT27</f>
        <v>163.59299999999999</v>
      </c>
      <c r="AU43" s="257">
        <f>'Income Support'!AU27</f>
        <v>269</v>
      </c>
      <c r="AV43" s="257">
        <f>'Income Support'!AV27</f>
        <v>267</v>
      </c>
      <c r="AW43" s="257">
        <f>'Income Support'!AW27</f>
        <v>264</v>
      </c>
      <c r="AX43" s="257">
        <f>'Income Support'!AX27</f>
        <v>285</v>
      </c>
      <c r="AY43" s="257">
        <f>'Income Support'!AY27</f>
        <v>364</v>
      </c>
      <c r="AZ43" s="257">
        <f>'Income Support'!AZ27</f>
        <v>497</v>
      </c>
      <c r="BA43" s="257">
        <f>'Income Support'!BA27</f>
        <v>516</v>
      </c>
      <c r="BB43" s="257">
        <f>'Income Support'!BB27</f>
        <v>452</v>
      </c>
      <c r="BC43" s="257">
        <f>'Income Support'!BC27</f>
        <v>447</v>
      </c>
      <c r="BD43" s="257">
        <f>'Income Support'!BD27</f>
        <v>448</v>
      </c>
      <c r="BE43" s="257">
        <f>'Income Support'!BE27</f>
        <v>437</v>
      </c>
      <c r="BF43" s="257">
        <f>'Income Support'!BF27</f>
        <v>427</v>
      </c>
      <c r="BG43" s="257">
        <f>'Income Support'!BG27</f>
        <v>438</v>
      </c>
      <c r="BH43" s="257">
        <f>'Income Support'!BH27</f>
        <v>407</v>
      </c>
      <c r="BI43" s="257">
        <f>'Income Support'!BI27</f>
        <v>308</v>
      </c>
      <c r="BJ43" s="257">
        <f>'Income Support'!BJ27</f>
        <v>304</v>
      </c>
      <c r="BK43" s="257">
        <f>'Income Support'!BK27</f>
        <v>348</v>
      </c>
      <c r="BL43" s="257">
        <f>'Income Support'!BL27</f>
        <v>267</v>
      </c>
      <c r="BM43" s="257">
        <f>'Income Support'!BM27</f>
        <v>75</v>
      </c>
      <c r="BN43" s="257">
        <f>'Income Support'!BN27</f>
        <v>0</v>
      </c>
      <c r="BO43" s="257">
        <f>'Income Support'!BO27</f>
        <v>0</v>
      </c>
      <c r="BP43" s="257">
        <f>'Income Support'!BP27</f>
        <v>0</v>
      </c>
      <c r="BQ43" s="257">
        <f>'Income Support'!BQ27</f>
        <v>0</v>
      </c>
      <c r="BR43" s="257">
        <f>'Income Support'!BR27</f>
        <v>0</v>
      </c>
      <c r="BS43" s="257">
        <f>'Income Support'!BS27</f>
        <v>0</v>
      </c>
      <c r="BT43" s="257">
        <f>'Income Support'!BT27</f>
        <v>0</v>
      </c>
      <c r="BU43" s="257">
        <f>'Income Support'!BU27</f>
        <v>0</v>
      </c>
      <c r="BV43" s="257">
        <f>'Income Support'!BV27</f>
        <v>0</v>
      </c>
      <c r="BW43" s="257">
        <f>'Income Support'!BW27</f>
        <v>0</v>
      </c>
    </row>
    <row r="44" spans="1:75" s="307" customFormat="1" x14ac:dyDescent="0.2">
      <c r="B44" s="280" t="s">
        <v>518</v>
      </c>
      <c r="C44" s="308"/>
      <c r="D44" s="309">
        <f>'Income Support'!D6</f>
        <v>0</v>
      </c>
      <c r="E44" s="309">
        <f>'Income Support'!E6</f>
        <v>0</v>
      </c>
      <c r="F44" s="309">
        <f>'Income Support'!F6</f>
        <v>0</v>
      </c>
      <c r="G44" s="309">
        <f>'Income Support'!G6</f>
        <v>0</v>
      </c>
      <c r="H44" s="309">
        <f>'Income Support'!H6</f>
        <v>0</v>
      </c>
      <c r="I44" s="309">
        <f>'Income Support'!I6</f>
        <v>0</v>
      </c>
      <c r="J44" s="309">
        <f>'Income Support'!J6</f>
        <v>0</v>
      </c>
      <c r="K44" s="309">
        <f>'Income Support'!K6</f>
        <v>0</v>
      </c>
      <c r="L44" s="309">
        <f>'Income Support'!L6</f>
        <v>0</v>
      </c>
      <c r="M44" s="309">
        <f>'Income Support'!M6</f>
        <v>0</v>
      </c>
      <c r="N44" s="309">
        <f>'Income Support'!N6</f>
        <v>0</v>
      </c>
      <c r="O44" s="309">
        <f>'Income Support'!O6</f>
        <v>0</v>
      </c>
      <c r="P44" s="309">
        <f>'Income Support'!P6</f>
        <v>0</v>
      </c>
      <c r="Q44" s="309">
        <f>'Income Support'!Q6</f>
        <v>0</v>
      </c>
      <c r="R44" s="309">
        <f>'Income Support'!R6</f>
        <v>0</v>
      </c>
      <c r="S44" s="309">
        <f>'Income Support'!S6</f>
        <v>0</v>
      </c>
      <c r="T44" s="309">
        <f>'Income Support'!T6</f>
        <v>0</v>
      </c>
      <c r="U44" s="309">
        <f>'Income Support'!U6</f>
        <v>0</v>
      </c>
      <c r="V44" s="309">
        <f>'Income Support'!V6</f>
        <v>0</v>
      </c>
      <c r="W44" s="309">
        <f>'Income Support'!W6</f>
        <v>0</v>
      </c>
      <c r="X44" s="309">
        <f>'Income Support'!X6</f>
        <v>0</v>
      </c>
      <c r="Y44" s="309">
        <f>'Income Support'!Y6</f>
        <v>0</v>
      </c>
      <c r="Z44" s="309">
        <f>'Income Support'!Z6</f>
        <v>0</v>
      </c>
      <c r="AA44" s="309">
        <f>'Income Support'!AA6</f>
        <v>0</v>
      </c>
      <c r="AB44" s="309">
        <f>'Income Support'!AB6</f>
        <v>0</v>
      </c>
      <c r="AC44" s="309">
        <f>'Income Support'!AC6</f>
        <v>0</v>
      </c>
      <c r="AD44" s="309">
        <f>'Income Support'!AD6</f>
        <v>0</v>
      </c>
      <c r="AE44" s="309">
        <f>'Income Support'!AE6</f>
        <v>0</v>
      </c>
      <c r="AF44" s="309">
        <f>'Income Support'!AF6</f>
        <v>0</v>
      </c>
      <c r="AG44" s="309">
        <f>'Income Support'!AG6</f>
        <v>0</v>
      </c>
      <c r="AH44" s="309">
        <f>'Income Support'!AH6</f>
        <v>0</v>
      </c>
      <c r="AI44" s="309">
        <f>'Income Support'!AI6</f>
        <v>0</v>
      </c>
      <c r="AJ44" s="309">
        <f>'Income Support'!AJ6</f>
        <v>0</v>
      </c>
      <c r="AK44" s="309">
        <f>'Income Support'!AK6</f>
        <v>0</v>
      </c>
      <c r="AL44" s="309">
        <f>'Income Support'!AL6</f>
        <v>0</v>
      </c>
      <c r="AM44" s="309">
        <f>'Income Support'!AM6</f>
        <v>0</v>
      </c>
      <c r="AN44" s="309">
        <f>'Income Support'!AN6</f>
        <v>0</v>
      </c>
      <c r="AO44" s="309">
        <f>'Income Support'!AO6</f>
        <v>0</v>
      </c>
      <c r="AP44" s="309">
        <f>'Income Support'!AP6</f>
        <v>0</v>
      </c>
      <c r="AQ44" s="309">
        <f>'Income Support'!AQ6</f>
        <v>0</v>
      </c>
      <c r="AR44" s="309">
        <f>'Income Support'!AR6</f>
        <v>0</v>
      </c>
      <c r="AS44" s="309">
        <f>'Income Support'!AS6</f>
        <v>0</v>
      </c>
      <c r="AT44" s="309">
        <f>'Income Support'!AT6</f>
        <v>0</v>
      </c>
      <c r="AU44" s="309">
        <f>'Income Support'!AU6</f>
        <v>0</v>
      </c>
      <c r="AV44" s="309">
        <f>'Income Support'!AV6</f>
        <v>0</v>
      </c>
      <c r="AW44" s="309">
        <f>'Income Support'!AW6</f>
        <v>0</v>
      </c>
      <c r="AX44" s="309">
        <f>'Income Support'!AX6</f>
        <v>0</v>
      </c>
      <c r="AY44" s="309">
        <f>'Income Support'!AY6</f>
        <v>0</v>
      </c>
      <c r="AZ44" s="309">
        <f>'Income Support'!AZ6</f>
        <v>0</v>
      </c>
      <c r="BA44" s="309">
        <f>'Income Support'!BA6</f>
        <v>0</v>
      </c>
      <c r="BB44" s="309">
        <f>'Income Support'!BB6</f>
        <v>0</v>
      </c>
      <c r="BC44" s="309">
        <f>'Income Support'!BC6</f>
        <v>0</v>
      </c>
      <c r="BD44" s="309">
        <f>'Income Support'!BD6</f>
        <v>4621.4050478363251</v>
      </c>
      <c r="BE44" s="309">
        <f>'Income Support'!BE6</f>
        <v>5052.9140045040276</v>
      </c>
      <c r="BF44" s="309">
        <f>'Income Support'!BF6</f>
        <v>5038.3999390028666</v>
      </c>
      <c r="BG44" s="309">
        <f>'Income Support'!BG6</f>
        <v>5050.6973474168963</v>
      </c>
      <c r="BH44" s="309">
        <f>'Income Support'!BH6</f>
        <v>4716.6390675993789</v>
      </c>
      <c r="BI44" s="309">
        <f>'Income Support'!BI6</f>
        <v>4532.1900443650775</v>
      </c>
      <c r="BJ44" s="309">
        <f>'Income Support'!BJ6</f>
        <v>4574.2510630700235</v>
      </c>
      <c r="BK44" s="309">
        <f>'Income Support'!BK6</f>
        <v>5056.8584049752199</v>
      </c>
      <c r="BL44" s="309">
        <f>'Income Support'!BL6</f>
        <v>5098.7516794821649</v>
      </c>
      <c r="BM44" s="309">
        <f>'Income Support'!BM6</f>
        <v>4984.9200626353177</v>
      </c>
      <c r="BN44" s="310">
        <f>'Income Support'!BN6</f>
        <v>4635.0118573493246</v>
      </c>
      <c r="BO44" s="310">
        <f>'Income Support'!BO6</f>
        <v>4084.9333820494735</v>
      </c>
      <c r="BP44" s="310">
        <f>'Income Support'!BP6</f>
        <v>2514.296406705746</v>
      </c>
      <c r="BQ44" s="310">
        <f>'Income Support'!BQ6</f>
        <v>994.9373445101694</v>
      </c>
      <c r="BR44" s="310">
        <f>'Income Support'!BR6</f>
        <v>391.16519568884718</v>
      </c>
      <c r="BS44" s="311">
        <f>'Income Support'!BS6</f>
        <v>173.18670178891051</v>
      </c>
      <c r="BT44" s="312">
        <f>'Income Support'!BT6</f>
        <v>38.851160373854555</v>
      </c>
      <c r="BU44" s="310">
        <f>'Income Support'!BU6</f>
        <v>1.0382157384520446E-4</v>
      </c>
      <c r="BV44" s="310">
        <f>'Income Support'!BV6</f>
        <v>1.0382157384520446E-4</v>
      </c>
      <c r="BW44" s="310">
        <f>'Income Support'!BW6</f>
        <v>0</v>
      </c>
    </row>
    <row r="45" spans="1:75" s="232" customFormat="1" ht="50.25" customHeight="1" x14ac:dyDescent="0.2">
      <c r="A45" s="229"/>
      <c r="B45" s="243" t="s">
        <v>519</v>
      </c>
      <c r="C45" s="229"/>
      <c r="D45" s="242">
        <f t="shared" ref="D45:AI45" si="15">SUM(D46:D51)</f>
        <v>0</v>
      </c>
      <c r="E45" s="242">
        <f t="shared" si="15"/>
        <v>0</v>
      </c>
      <c r="F45" s="242">
        <f t="shared" si="15"/>
        <v>0</v>
      </c>
      <c r="G45" s="242">
        <f t="shared" si="15"/>
        <v>0</v>
      </c>
      <c r="H45" s="242">
        <f t="shared" si="15"/>
        <v>0</v>
      </c>
      <c r="I45" s="242">
        <f t="shared" si="15"/>
        <v>0</v>
      </c>
      <c r="J45" s="242">
        <f t="shared" si="15"/>
        <v>0</v>
      </c>
      <c r="K45" s="242">
        <f t="shared" si="15"/>
        <v>0</v>
      </c>
      <c r="L45" s="242">
        <f t="shared" si="15"/>
        <v>0</v>
      </c>
      <c r="M45" s="242">
        <f t="shared" si="15"/>
        <v>0</v>
      </c>
      <c r="N45" s="242">
        <f t="shared" si="15"/>
        <v>0</v>
      </c>
      <c r="O45" s="242">
        <f t="shared" si="15"/>
        <v>0</v>
      </c>
      <c r="P45" s="242">
        <f t="shared" si="15"/>
        <v>0</v>
      </c>
      <c r="Q45" s="242">
        <f t="shared" si="15"/>
        <v>0</v>
      </c>
      <c r="R45" s="242">
        <f t="shared" si="15"/>
        <v>0</v>
      </c>
      <c r="S45" s="242">
        <f t="shared" si="15"/>
        <v>0</v>
      </c>
      <c r="T45" s="242">
        <f t="shared" si="15"/>
        <v>0</v>
      </c>
      <c r="U45" s="242">
        <f t="shared" si="15"/>
        <v>0</v>
      </c>
      <c r="V45" s="242">
        <f t="shared" si="15"/>
        <v>0</v>
      </c>
      <c r="W45" s="242">
        <f t="shared" si="15"/>
        <v>0</v>
      </c>
      <c r="X45" s="242">
        <f t="shared" si="15"/>
        <v>0</v>
      </c>
      <c r="Y45" s="242">
        <f t="shared" si="15"/>
        <v>0</v>
      </c>
      <c r="Z45" s="242">
        <f t="shared" si="15"/>
        <v>0</v>
      </c>
      <c r="AA45" s="242">
        <f t="shared" si="15"/>
        <v>0</v>
      </c>
      <c r="AB45" s="242">
        <f t="shared" si="15"/>
        <v>0</v>
      </c>
      <c r="AC45" s="242">
        <f t="shared" si="15"/>
        <v>0</v>
      </c>
      <c r="AD45" s="242">
        <f t="shared" si="15"/>
        <v>0</v>
      </c>
      <c r="AE45" s="242">
        <f t="shared" si="15"/>
        <v>0</v>
      </c>
      <c r="AF45" s="242">
        <f t="shared" si="15"/>
        <v>0</v>
      </c>
      <c r="AG45" s="242">
        <f t="shared" si="15"/>
        <v>0</v>
      </c>
      <c r="AH45" s="242">
        <f t="shared" si="15"/>
        <v>0</v>
      </c>
      <c r="AI45" s="242">
        <f t="shared" si="15"/>
        <v>0</v>
      </c>
      <c r="AJ45" s="242">
        <f t="shared" ref="AJ45:BO45" si="16">SUM(AJ46:AJ51)</f>
        <v>0</v>
      </c>
      <c r="AK45" s="242">
        <f t="shared" si="16"/>
        <v>0</v>
      </c>
      <c r="AL45" s="242">
        <f t="shared" si="16"/>
        <v>0</v>
      </c>
      <c r="AM45" s="242">
        <f t="shared" si="16"/>
        <v>0</v>
      </c>
      <c r="AN45" s="242">
        <f t="shared" si="16"/>
        <v>0</v>
      </c>
      <c r="AO45" s="242">
        <f t="shared" si="16"/>
        <v>0</v>
      </c>
      <c r="AP45" s="242">
        <f t="shared" si="16"/>
        <v>0</v>
      </c>
      <c r="AQ45" s="242">
        <f t="shared" si="16"/>
        <v>0</v>
      </c>
      <c r="AR45" s="242">
        <f t="shared" si="16"/>
        <v>0</v>
      </c>
      <c r="AS45" s="242">
        <f t="shared" si="16"/>
        <v>0</v>
      </c>
      <c r="AT45" s="242">
        <f t="shared" si="16"/>
        <v>0</v>
      </c>
      <c r="AU45" s="242">
        <f t="shared" si="16"/>
        <v>0</v>
      </c>
      <c r="AV45" s="242">
        <f t="shared" si="16"/>
        <v>0</v>
      </c>
      <c r="AW45" s="242">
        <f t="shared" si="16"/>
        <v>0</v>
      </c>
      <c r="AX45" s="242">
        <f t="shared" si="16"/>
        <v>0</v>
      </c>
      <c r="AY45" s="242">
        <f t="shared" si="16"/>
        <v>0</v>
      </c>
      <c r="AZ45" s="242">
        <f t="shared" si="16"/>
        <v>0</v>
      </c>
      <c r="BA45" s="242">
        <f t="shared" si="16"/>
        <v>0</v>
      </c>
      <c r="BB45" s="242">
        <f t="shared" si="16"/>
        <v>0</v>
      </c>
      <c r="BC45" s="242">
        <f t="shared" si="16"/>
        <v>0</v>
      </c>
      <c r="BD45" s="242">
        <f t="shared" si="16"/>
        <v>34.574022491155198</v>
      </c>
      <c r="BE45" s="242">
        <f t="shared" si="16"/>
        <v>35.626045339311865</v>
      </c>
      <c r="BF45" s="242">
        <f t="shared" si="16"/>
        <v>36.531249735080337</v>
      </c>
      <c r="BG45" s="242">
        <f t="shared" si="16"/>
        <v>38.47109737544622</v>
      </c>
      <c r="BH45" s="242">
        <f t="shared" si="16"/>
        <v>40.63983110257557</v>
      </c>
      <c r="BI45" s="242">
        <f t="shared" si="16"/>
        <v>43.263971309615286</v>
      </c>
      <c r="BJ45" s="242">
        <f t="shared" si="16"/>
        <v>43.85178972624913</v>
      </c>
      <c r="BK45" s="242">
        <f t="shared" si="16"/>
        <v>45.666417114013278</v>
      </c>
      <c r="BL45" s="242">
        <f t="shared" si="16"/>
        <v>45.271195429452455</v>
      </c>
      <c r="BM45" s="242">
        <f t="shared" si="16"/>
        <v>44.650665967796073</v>
      </c>
      <c r="BN45" s="242">
        <f t="shared" si="16"/>
        <v>40.756621682287602</v>
      </c>
      <c r="BO45" s="242">
        <f t="shared" si="16"/>
        <v>38.735364911522318</v>
      </c>
      <c r="BP45" s="242">
        <f t="shared" ref="BP45:BU45" si="17">SUM(BP46:BP51)</f>
        <v>36.176518397542665</v>
      </c>
      <c r="BQ45" s="242">
        <f t="shared" si="17"/>
        <v>32.153605530518064</v>
      </c>
      <c r="BR45" s="242">
        <f t="shared" si="17"/>
        <v>29.124475613291768</v>
      </c>
      <c r="BS45" s="242">
        <f t="shared" si="17"/>
        <v>29.323086295285492</v>
      </c>
      <c r="BT45" s="242">
        <f t="shared" si="17"/>
        <v>30.163075122787543</v>
      </c>
      <c r="BU45" s="242">
        <f t="shared" si="17"/>
        <v>30.138128890403685</v>
      </c>
      <c r="BV45" s="242">
        <f>SUM(BV46:BV51)</f>
        <v>30.359398944781521</v>
      </c>
      <c r="BW45" s="242">
        <f>SUM(BW46:BW51)</f>
        <v>31.285713123768382</v>
      </c>
    </row>
    <row r="46" spans="1:75" s="132" customFormat="1" x14ac:dyDescent="0.2">
      <c r="A46" s="134"/>
      <c r="B46" s="268" t="s">
        <v>508</v>
      </c>
      <c r="C46" s="134"/>
      <c r="D46" s="257">
        <v>0</v>
      </c>
      <c r="E46" s="257">
        <v>0</v>
      </c>
      <c r="F46" s="257">
        <v>0</v>
      </c>
      <c r="G46" s="257">
        <v>0</v>
      </c>
      <c r="H46" s="257">
        <v>0</v>
      </c>
      <c r="I46" s="257">
        <v>0</v>
      </c>
      <c r="J46" s="257">
        <v>0</v>
      </c>
      <c r="K46" s="257">
        <v>0</v>
      </c>
      <c r="L46" s="257">
        <v>0</v>
      </c>
      <c r="M46" s="257">
        <v>0</v>
      </c>
      <c r="N46" s="257">
        <v>0</v>
      </c>
      <c r="O46" s="257">
        <v>0</v>
      </c>
      <c r="P46" s="257">
        <v>0</v>
      </c>
      <c r="Q46" s="257">
        <v>0</v>
      </c>
      <c r="R46" s="257">
        <v>0</v>
      </c>
      <c r="S46" s="257">
        <v>0</v>
      </c>
      <c r="T46" s="257">
        <v>0</v>
      </c>
      <c r="U46" s="257">
        <v>0</v>
      </c>
      <c r="V46" s="257">
        <v>0</v>
      </c>
      <c r="W46" s="257">
        <v>0</v>
      </c>
      <c r="X46" s="257">
        <v>0</v>
      </c>
      <c r="Y46" s="257">
        <v>0</v>
      </c>
      <c r="Z46" s="257">
        <v>0</v>
      </c>
      <c r="AA46" s="257">
        <v>0</v>
      </c>
      <c r="AB46" s="257">
        <v>0</v>
      </c>
      <c r="AC46" s="257">
        <v>0</v>
      </c>
      <c r="AD46" s="257">
        <v>0</v>
      </c>
      <c r="AE46" s="257">
        <v>0</v>
      </c>
      <c r="AF46" s="257">
        <v>0</v>
      </c>
      <c r="AG46" s="257">
        <v>0</v>
      </c>
      <c r="AH46" s="257">
        <v>0</v>
      </c>
      <c r="AI46" s="257">
        <v>0</v>
      </c>
      <c r="AJ46" s="257">
        <v>0</v>
      </c>
      <c r="AK46" s="257">
        <v>0</v>
      </c>
      <c r="AL46" s="257">
        <v>0</v>
      </c>
      <c r="AM46" s="257">
        <v>0</v>
      </c>
      <c r="AN46" s="257">
        <v>0</v>
      </c>
      <c r="AO46" s="257">
        <v>0</v>
      </c>
      <c r="AP46" s="257">
        <v>0</v>
      </c>
      <c r="AQ46" s="257">
        <v>0</v>
      </c>
      <c r="AR46" s="257">
        <v>0</v>
      </c>
      <c r="AS46" s="257">
        <v>0</v>
      </c>
      <c r="AT46" s="257">
        <v>0</v>
      </c>
      <c r="AU46" s="257">
        <v>0</v>
      </c>
      <c r="AV46" s="257">
        <v>0</v>
      </c>
      <c r="AW46" s="257">
        <v>0</v>
      </c>
      <c r="AX46" s="257">
        <v>0</v>
      </c>
      <c r="AY46" s="257">
        <v>0</v>
      </c>
      <c r="AZ46" s="257">
        <v>0</v>
      </c>
      <c r="BA46" s="257">
        <v>0</v>
      </c>
      <c r="BB46" s="257">
        <v>0</v>
      </c>
      <c r="BC46" s="257">
        <v>0</v>
      </c>
      <c r="BD46" s="257">
        <v>0.65718828949339425</v>
      </c>
      <c r="BE46" s="257">
        <v>0.65961774767740922</v>
      </c>
      <c r="BF46" s="257">
        <v>0.61416010666464504</v>
      </c>
      <c r="BG46" s="257">
        <v>0.64327284102213389</v>
      </c>
      <c r="BH46" s="257">
        <v>0.56909610654458576</v>
      </c>
      <c r="BI46" s="257">
        <v>0.36958824835770193</v>
      </c>
      <c r="BJ46" s="257">
        <v>0.30519888145244678</v>
      </c>
      <c r="BK46" s="257">
        <v>0.23575728742998373</v>
      </c>
      <c r="BL46" s="257">
        <v>0.24668982671490491</v>
      </c>
      <c r="BM46" s="257">
        <v>2.3007021579193026E-2</v>
      </c>
      <c r="BN46" s="257">
        <v>6.6229018446189308E-2</v>
      </c>
      <c r="BO46" s="257">
        <v>4.5510349958351487E-2</v>
      </c>
      <c r="BP46" s="257">
        <v>3.7685317600419987E-2</v>
      </c>
      <c r="BQ46" s="257">
        <v>9.7812556134495993E-3</v>
      </c>
      <c r="BR46" s="257">
        <v>0</v>
      </c>
      <c r="BS46" s="257">
        <v>0</v>
      </c>
      <c r="BT46" s="257">
        <v>0</v>
      </c>
      <c r="BU46" s="257">
        <v>0</v>
      </c>
      <c r="BV46" s="257">
        <v>0</v>
      </c>
      <c r="BW46" s="257">
        <v>0</v>
      </c>
    </row>
    <row r="47" spans="1:75" s="132" customFormat="1" x14ac:dyDescent="0.2">
      <c r="A47" s="134"/>
      <c r="B47" s="268" t="s">
        <v>509</v>
      </c>
      <c r="C47" s="134"/>
      <c r="D47" s="257">
        <v>0</v>
      </c>
      <c r="E47" s="257">
        <v>0</v>
      </c>
      <c r="F47" s="257">
        <v>0</v>
      </c>
      <c r="G47" s="257">
        <v>0</v>
      </c>
      <c r="H47" s="257">
        <v>0</v>
      </c>
      <c r="I47" s="257">
        <v>0</v>
      </c>
      <c r="J47" s="257">
        <v>0</v>
      </c>
      <c r="K47" s="257">
        <v>0</v>
      </c>
      <c r="L47" s="257">
        <v>0</v>
      </c>
      <c r="M47" s="257">
        <v>0</v>
      </c>
      <c r="N47" s="257">
        <v>0</v>
      </c>
      <c r="O47" s="257">
        <v>0</v>
      </c>
      <c r="P47" s="257">
        <v>0</v>
      </c>
      <c r="Q47" s="257">
        <v>0</v>
      </c>
      <c r="R47" s="257">
        <v>0</v>
      </c>
      <c r="S47" s="257">
        <v>0</v>
      </c>
      <c r="T47" s="257">
        <v>0</v>
      </c>
      <c r="U47" s="257">
        <v>0</v>
      </c>
      <c r="V47" s="257">
        <v>0</v>
      </c>
      <c r="W47" s="257">
        <v>0</v>
      </c>
      <c r="X47" s="257">
        <v>0</v>
      </c>
      <c r="Y47" s="257">
        <v>0</v>
      </c>
      <c r="Z47" s="257">
        <v>0</v>
      </c>
      <c r="AA47" s="257">
        <v>0</v>
      </c>
      <c r="AB47" s="257">
        <v>0</v>
      </c>
      <c r="AC47" s="257">
        <v>0</v>
      </c>
      <c r="AD47" s="257">
        <v>0</v>
      </c>
      <c r="AE47" s="257">
        <v>0</v>
      </c>
      <c r="AF47" s="257">
        <v>0</v>
      </c>
      <c r="AG47" s="257">
        <v>0</v>
      </c>
      <c r="AH47" s="257">
        <v>0</v>
      </c>
      <c r="AI47" s="257">
        <v>0</v>
      </c>
      <c r="AJ47" s="257">
        <v>0</v>
      </c>
      <c r="AK47" s="257">
        <v>0</v>
      </c>
      <c r="AL47" s="257">
        <v>0</v>
      </c>
      <c r="AM47" s="257">
        <v>0</v>
      </c>
      <c r="AN47" s="257">
        <v>0</v>
      </c>
      <c r="AO47" s="257">
        <v>0</v>
      </c>
      <c r="AP47" s="257">
        <v>0</v>
      </c>
      <c r="AQ47" s="257">
        <v>0</v>
      </c>
      <c r="AR47" s="257">
        <v>0</v>
      </c>
      <c r="AS47" s="257">
        <v>0</v>
      </c>
      <c r="AT47" s="257">
        <v>0</v>
      </c>
      <c r="AU47" s="257">
        <v>0</v>
      </c>
      <c r="AV47" s="257">
        <v>0</v>
      </c>
      <c r="AW47" s="257">
        <v>0</v>
      </c>
      <c r="AX47" s="257">
        <v>0</v>
      </c>
      <c r="AY47" s="257">
        <v>0</v>
      </c>
      <c r="AZ47" s="257">
        <v>0</v>
      </c>
      <c r="BA47" s="257">
        <v>0</v>
      </c>
      <c r="BB47" s="257">
        <v>0</v>
      </c>
      <c r="BC47" s="257">
        <v>0</v>
      </c>
      <c r="BD47" s="257">
        <v>0.83490584753342767</v>
      </c>
      <c r="BE47" s="257">
        <v>0.96871066395731165</v>
      </c>
      <c r="BF47" s="257">
        <v>0.86645963935969617</v>
      </c>
      <c r="BG47" s="257">
        <v>0.93290704319178597</v>
      </c>
      <c r="BH47" s="257">
        <v>0.86172184550005193</v>
      </c>
      <c r="BI47" s="257">
        <v>0.7535594465593668</v>
      </c>
      <c r="BJ47" s="257">
        <v>0.61606420391432104</v>
      </c>
      <c r="BK47" s="257">
        <v>0.59496192869333198</v>
      </c>
      <c r="BL47" s="257">
        <v>0.50784210671851249</v>
      </c>
      <c r="BM47" s="257">
        <v>0.1715312649729579</v>
      </c>
      <c r="BN47" s="257">
        <v>5.3013631425028018E-2</v>
      </c>
      <c r="BO47" s="257">
        <v>4.3135207998276373E-2</v>
      </c>
      <c r="BP47" s="257">
        <v>3.9155262509991989E-2</v>
      </c>
      <c r="BQ47" s="257">
        <v>0</v>
      </c>
      <c r="BR47" s="257">
        <v>0</v>
      </c>
      <c r="BS47" s="257">
        <v>0</v>
      </c>
      <c r="BT47" s="257">
        <v>0</v>
      </c>
      <c r="BU47" s="257">
        <v>0</v>
      </c>
      <c r="BV47" s="257">
        <v>0</v>
      </c>
      <c r="BW47" s="257">
        <v>0</v>
      </c>
    </row>
    <row r="48" spans="1:75" s="132" customFormat="1" x14ac:dyDescent="0.2">
      <c r="A48" s="134"/>
      <c r="B48" s="268" t="s">
        <v>510</v>
      </c>
      <c r="C48" s="134"/>
      <c r="D48" s="257">
        <v>0</v>
      </c>
      <c r="E48" s="257">
        <v>0</v>
      </c>
      <c r="F48" s="257">
        <v>0</v>
      </c>
      <c r="G48" s="257">
        <v>0</v>
      </c>
      <c r="H48" s="257">
        <v>0</v>
      </c>
      <c r="I48" s="257">
        <v>0</v>
      </c>
      <c r="J48" s="257">
        <v>0</v>
      </c>
      <c r="K48" s="257">
        <v>0</v>
      </c>
      <c r="L48" s="257">
        <v>0</v>
      </c>
      <c r="M48" s="257">
        <v>0</v>
      </c>
      <c r="N48" s="257">
        <v>0</v>
      </c>
      <c r="O48" s="257">
        <v>0</v>
      </c>
      <c r="P48" s="257">
        <v>0</v>
      </c>
      <c r="Q48" s="257">
        <v>0</v>
      </c>
      <c r="R48" s="257">
        <v>0</v>
      </c>
      <c r="S48" s="257">
        <v>0</v>
      </c>
      <c r="T48" s="257">
        <v>0</v>
      </c>
      <c r="U48" s="257">
        <v>0</v>
      </c>
      <c r="V48" s="257">
        <v>0</v>
      </c>
      <c r="W48" s="257">
        <v>0</v>
      </c>
      <c r="X48" s="257">
        <v>0</v>
      </c>
      <c r="Y48" s="257">
        <v>0</v>
      </c>
      <c r="Z48" s="257">
        <v>0</v>
      </c>
      <c r="AA48" s="257">
        <v>0</v>
      </c>
      <c r="AB48" s="257">
        <v>0</v>
      </c>
      <c r="AC48" s="257">
        <v>0</v>
      </c>
      <c r="AD48" s="257">
        <v>0</v>
      </c>
      <c r="AE48" s="257">
        <v>0</v>
      </c>
      <c r="AF48" s="257">
        <v>0</v>
      </c>
      <c r="AG48" s="257">
        <v>0</v>
      </c>
      <c r="AH48" s="257">
        <v>0</v>
      </c>
      <c r="AI48" s="257">
        <v>0</v>
      </c>
      <c r="AJ48" s="257">
        <v>0</v>
      </c>
      <c r="AK48" s="257">
        <v>0</v>
      </c>
      <c r="AL48" s="257">
        <v>0</v>
      </c>
      <c r="AM48" s="257">
        <v>0</v>
      </c>
      <c r="AN48" s="257">
        <v>0</v>
      </c>
      <c r="AO48" s="257">
        <v>0</v>
      </c>
      <c r="AP48" s="257">
        <v>0</v>
      </c>
      <c r="AQ48" s="257">
        <v>0</v>
      </c>
      <c r="AR48" s="257">
        <v>0</v>
      </c>
      <c r="AS48" s="257">
        <v>0</v>
      </c>
      <c r="AT48" s="257">
        <v>0</v>
      </c>
      <c r="AU48" s="257">
        <v>0</v>
      </c>
      <c r="AV48" s="257">
        <v>0</v>
      </c>
      <c r="AW48" s="257">
        <v>0</v>
      </c>
      <c r="AX48" s="257">
        <v>0</v>
      </c>
      <c r="AY48" s="257">
        <v>0</v>
      </c>
      <c r="AZ48" s="257">
        <v>0</v>
      </c>
      <c r="BA48" s="257">
        <v>0</v>
      </c>
      <c r="BB48" s="257">
        <v>0</v>
      </c>
      <c r="BC48" s="257">
        <v>0</v>
      </c>
      <c r="BD48" s="257">
        <v>30.774870660454607</v>
      </c>
      <c r="BE48" s="257">
        <v>31.893007667063369</v>
      </c>
      <c r="BF48" s="257">
        <v>33.371362437999551</v>
      </c>
      <c r="BG48" s="257">
        <v>35.293395654988082</v>
      </c>
      <c r="BH48" s="257">
        <v>37.547544752346781</v>
      </c>
      <c r="BI48" s="257">
        <v>40.430379120942867</v>
      </c>
      <c r="BJ48" s="257">
        <v>41.052292974275822</v>
      </c>
      <c r="BK48" s="257">
        <v>42.896472213400102</v>
      </c>
      <c r="BL48" s="257">
        <v>42.477261339479007</v>
      </c>
      <c r="BM48" s="257">
        <v>41.740168259267435</v>
      </c>
      <c r="BN48" s="257">
        <v>37.787304681455318</v>
      </c>
      <c r="BO48" s="257">
        <v>34.313865787762815</v>
      </c>
      <c r="BP48" s="257">
        <v>24.022601033394039</v>
      </c>
      <c r="BQ48" s="257">
        <v>9.2540959708217638</v>
      </c>
      <c r="BR48" s="305">
        <v>1.9306096318395263</v>
      </c>
      <c r="BS48" s="305">
        <v>6.8024622725315453E-2</v>
      </c>
      <c r="BT48" s="257">
        <v>5.576751069963036E-2</v>
      </c>
      <c r="BU48" s="257">
        <v>4.1208580663557155E-2</v>
      </c>
      <c r="BV48" s="257">
        <v>4.4313730978183169E-2</v>
      </c>
      <c r="BW48" s="257">
        <v>4.7087119896742961E-2</v>
      </c>
    </row>
    <row r="49" spans="1:75" s="132" customFormat="1" x14ac:dyDescent="0.2">
      <c r="A49" s="134"/>
      <c r="B49" s="264" t="s">
        <v>512</v>
      </c>
      <c r="D49" s="257">
        <v>0</v>
      </c>
      <c r="E49" s="257">
        <v>0</v>
      </c>
      <c r="F49" s="257">
        <v>0</v>
      </c>
      <c r="G49" s="257">
        <v>0</v>
      </c>
      <c r="H49" s="257">
        <v>0</v>
      </c>
      <c r="I49" s="257">
        <v>0</v>
      </c>
      <c r="J49" s="257">
        <v>0</v>
      </c>
      <c r="K49" s="257">
        <v>0</v>
      </c>
      <c r="L49" s="257">
        <v>0</v>
      </c>
      <c r="M49" s="257">
        <v>0</v>
      </c>
      <c r="N49" s="257">
        <v>0</v>
      </c>
      <c r="O49" s="257">
        <v>0</v>
      </c>
      <c r="P49" s="257">
        <v>0</v>
      </c>
      <c r="Q49" s="257">
        <v>0</v>
      </c>
      <c r="R49" s="257">
        <v>0</v>
      </c>
      <c r="S49" s="257">
        <v>0</v>
      </c>
      <c r="T49" s="257">
        <v>0</v>
      </c>
      <c r="U49" s="257">
        <v>0</v>
      </c>
      <c r="V49" s="257">
        <v>0</v>
      </c>
      <c r="W49" s="257">
        <v>0</v>
      </c>
      <c r="X49" s="257">
        <v>0</v>
      </c>
      <c r="Y49" s="257">
        <v>0</v>
      </c>
      <c r="Z49" s="257">
        <v>0</v>
      </c>
      <c r="AA49" s="257">
        <v>0</v>
      </c>
      <c r="AB49" s="257">
        <v>0</v>
      </c>
      <c r="AC49" s="257">
        <v>0</v>
      </c>
      <c r="AD49" s="257">
        <v>0</v>
      </c>
      <c r="AE49" s="257">
        <v>0</v>
      </c>
      <c r="AF49" s="257">
        <v>0</v>
      </c>
      <c r="AG49" s="257">
        <v>0</v>
      </c>
      <c r="AH49" s="257">
        <v>0</v>
      </c>
      <c r="AI49" s="257">
        <v>0</v>
      </c>
      <c r="AJ49" s="257">
        <v>0</v>
      </c>
      <c r="AK49" s="257">
        <v>0</v>
      </c>
      <c r="AL49" s="257">
        <v>0</v>
      </c>
      <c r="AM49" s="257">
        <v>0</v>
      </c>
      <c r="AN49" s="257">
        <v>0</v>
      </c>
      <c r="AO49" s="257">
        <v>0</v>
      </c>
      <c r="AP49" s="257">
        <v>0</v>
      </c>
      <c r="AQ49" s="257">
        <v>0</v>
      </c>
      <c r="AR49" s="257">
        <v>0</v>
      </c>
      <c r="AS49" s="257">
        <v>0</v>
      </c>
      <c r="AT49" s="257">
        <v>0</v>
      </c>
      <c r="AU49" s="257">
        <v>0</v>
      </c>
      <c r="AV49" s="257">
        <v>0</v>
      </c>
      <c r="AW49" s="257">
        <v>0</v>
      </c>
      <c r="AX49" s="257">
        <v>0</v>
      </c>
      <c r="AY49" s="257">
        <v>0</v>
      </c>
      <c r="AZ49" s="257">
        <v>0</v>
      </c>
      <c r="BA49" s="257">
        <v>0</v>
      </c>
      <c r="BB49" s="257">
        <v>0</v>
      </c>
      <c r="BC49" s="257">
        <v>0</v>
      </c>
      <c r="BD49" s="257">
        <v>0</v>
      </c>
      <c r="BE49" s="257">
        <v>0</v>
      </c>
      <c r="BF49" s="257">
        <v>0</v>
      </c>
      <c r="BG49" s="257">
        <v>0</v>
      </c>
      <c r="BH49" s="257">
        <v>0</v>
      </c>
      <c r="BI49" s="257">
        <v>0</v>
      </c>
      <c r="BJ49" s="257">
        <v>0</v>
      </c>
      <c r="BK49" s="257">
        <v>0</v>
      </c>
      <c r="BL49" s="257">
        <v>0</v>
      </c>
      <c r="BM49" s="257">
        <v>0</v>
      </c>
      <c r="BN49" s="257">
        <v>0</v>
      </c>
      <c r="BO49" s="257">
        <v>0</v>
      </c>
      <c r="BP49" s="257">
        <v>0</v>
      </c>
      <c r="BQ49" s="257">
        <v>0</v>
      </c>
      <c r="BR49" s="257">
        <v>0</v>
      </c>
      <c r="BS49" s="257">
        <v>0</v>
      </c>
      <c r="BT49" s="257">
        <v>0</v>
      </c>
      <c r="BU49" s="257">
        <v>0</v>
      </c>
      <c r="BV49" s="257">
        <v>0</v>
      </c>
      <c r="BW49" s="257">
        <v>0</v>
      </c>
    </row>
    <row r="50" spans="1:75" s="132" customFormat="1" x14ac:dyDescent="0.2">
      <c r="B50" s="264" t="s">
        <v>503</v>
      </c>
      <c r="D50" s="257">
        <v>0</v>
      </c>
      <c r="E50" s="257">
        <v>0</v>
      </c>
      <c r="F50" s="257">
        <v>0</v>
      </c>
      <c r="G50" s="257">
        <v>0</v>
      </c>
      <c r="H50" s="257">
        <v>0</v>
      </c>
      <c r="I50" s="257">
        <v>0</v>
      </c>
      <c r="J50" s="257">
        <v>0</v>
      </c>
      <c r="K50" s="257">
        <v>0</v>
      </c>
      <c r="L50" s="257">
        <v>0</v>
      </c>
      <c r="M50" s="257">
        <v>0</v>
      </c>
      <c r="N50" s="257">
        <v>0</v>
      </c>
      <c r="O50" s="257">
        <v>0</v>
      </c>
      <c r="P50" s="257">
        <v>0</v>
      </c>
      <c r="Q50" s="257">
        <v>0</v>
      </c>
      <c r="R50" s="257">
        <v>0</v>
      </c>
      <c r="S50" s="257">
        <v>0</v>
      </c>
      <c r="T50" s="257">
        <v>0</v>
      </c>
      <c r="U50" s="257">
        <v>0</v>
      </c>
      <c r="V50" s="257">
        <v>0</v>
      </c>
      <c r="W50" s="257">
        <v>0</v>
      </c>
      <c r="X50" s="257">
        <v>0</v>
      </c>
      <c r="Y50" s="257">
        <v>0</v>
      </c>
      <c r="Z50" s="257">
        <v>0</v>
      </c>
      <c r="AA50" s="257">
        <v>0</v>
      </c>
      <c r="AB50" s="257">
        <v>0</v>
      </c>
      <c r="AC50" s="257">
        <v>0</v>
      </c>
      <c r="AD50" s="257">
        <v>0</v>
      </c>
      <c r="AE50" s="257">
        <v>0</v>
      </c>
      <c r="AF50" s="257">
        <v>0</v>
      </c>
      <c r="AG50" s="257">
        <v>0</v>
      </c>
      <c r="AH50" s="257">
        <v>0</v>
      </c>
      <c r="AI50" s="257">
        <v>0</v>
      </c>
      <c r="AJ50" s="257">
        <v>0</v>
      </c>
      <c r="AK50" s="257">
        <v>0</v>
      </c>
      <c r="AL50" s="257">
        <v>0</v>
      </c>
      <c r="AM50" s="257">
        <v>0</v>
      </c>
      <c r="AN50" s="257">
        <v>0</v>
      </c>
      <c r="AO50" s="257">
        <v>0</v>
      </c>
      <c r="AP50" s="257">
        <v>0</v>
      </c>
      <c r="AQ50" s="257">
        <v>0</v>
      </c>
      <c r="AR50" s="257">
        <v>0</v>
      </c>
      <c r="AS50" s="257">
        <v>0</v>
      </c>
      <c r="AT50" s="257">
        <v>0</v>
      </c>
      <c r="AU50" s="257">
        <v>0</v>
      </c>
      <c r="AV50" s="257">
        <v>0</v>
      </c>
      <c r="AW50" s="257">
        <v>0</v>
      </c>
      <c r="AX50" s="257">
        <v>0</v>
      </c>
      <c r="AY50" s="257">
        <v>0</v>
      </c>
      <c r="AZ50" s="257">
        <v>0</v>
      </c>
      <c r="BA50" s="257">
        <v>0</v>
      </c>
      <c r="BB50" s="257">
        <v>0</v>
      </c>
      <c r="BC50" s="257">
        <v>0</v>
      </c>
      <c r="BD50" s="257">
        <v>0</v>
      </c>
      <c r="BE50" s="257">
        <v>0</v>
      </c>
      <c r="BF50" s="257">
        <v>0</v>
      </c>
      <c r="BG50" s="257">
        <v>0</v>
      </c>
      <c r="BH50" s="257">
        <v>0</v>
      </c>
      <c r="BI50" s="257">
        <v>0</v>
      </c>
      <c r="BJ50" s="257">
        <v>0</v>
      </c>
      <c r="BK50" s="257">
        <v>0</v>
      </c>
      <c r="BL50" s="257">
        <v>8.0819719098847151E-2</v>
      </c>
      <c r="BM50" s="257">
        <v>0.72931583053861671</v>
      </c>
      <c r="BN50" s="257">
        <v>0.99794202044588087</v>
      </c>
      <c r="BO50" s="257">
        <v>2.4654952951404554</v>
      </c>
      <c r="BP50" s="257">
        <v>10.165380003312663</v>
      </c>
      <c r="BQ50" s="257">
        <v>21.452155297383584</v>
      </c>
      <c r="BR50" s="257">
        <v>25.944949391320801</v>
      </c>
      <c r="BS50" s="257">
        <v>28.406132329392513</v>
      </c>
      <c r="BT50" s="257">
        <v>29.77124024840391</v>
      </c>
      <c r="BU50" s="257">
        <v>29.914351246053343</v>
      </c>
      <c r="BV50" s="257">
        <v>30.135379712310197</v>
      </c>
      <c r="BW50" s="257">
        <v>31.061238362660074</v>
      </c>
    </row>
    <row r="51" spans="1:75" s="132" customFormat="1" ht="13.5" thickBot="1" x14ac:dyDescent="0.25">
      <c r="B51" s="151" t="s">
        <v>520</v>
      </c>
      <c r="C51" s="129"/>
      <c r="D51" s="152">
        <v>0</v>
      </c>
      <c r="E51" s="152">
        <v>0</v>
      </c>
      <c r="F51" s="152">
        <v>0</v>
      </c>
      <c r="G51" s="152">
        <v>0</v>
      </c>
      <c r="H51" s="152">
        <v>0</v>
      </c>
      <c r="I51" s="152">
        <v>0</v>
      </c>
      <c r="J51" s="152">
        <v>0</v>
      </c>
      <c r="K51" s="152">
        <v>0</v>
      </c>
      <c r="L51" s="152">
        <v>0</v>
      </c>
      <c r="M51" s="152">
        <v>0</v>
      </c>
      <c r="N51" s="152">
        <v>0</v>
      </c>
      <c r="O51" s="152">
        <v>0</v>
      </c>
      <c r="P51" s="152">
        <v>0</v>
      </c>
      <c r="Q51" s="152">
        <v>0</v>
      </c>
      <c r="R51" s="152">
        <v>0</v>
      </c>
      <c r="S51" s="152">
        <v>0</v>
      </c>
      <c r="T51" s="152">
        <v>0</v>
      </c>
      <c r="U51" s="152">
        <v>0</v>
      </c>
      <c r="V51" s="152">
        <v>0</v>
      </c>
      <c r="W51" s="152">
        <v>0</v>
      </c>
      <c r="X51" s="152">
        <v>0</v>
      </c>
      <c r="Y51" s="152">
        <v>0</v>
      </c>
      <c r="Z51" s="152">
        <v>0</v>
      </c>
      <c r="AA51" s="152">
        <v>0</v>
      </c>
      <c r="AB51" s="152">
        <v>0</v>
      </c>
      <c r="AC51" s="152">
        <v>0</v>
      </c>
      <c r="AD51" s="152">
        <v>0</v>
      </c>
      <c r="AE51" s="152">
        <v>0</v>
      </c>
      <c r="AF51" s="152">
        <v>0</v>
      </c>
      <c r="AG51" s="152">
        <v>0</v>
      </c>
      <c r="AH51" s="152">
        <v>0</v>
      </c>
      <c r="AI51" s="152">
        <v>0</v>
      </c>
      <c r="AJ51" s="152">
        <v>0</v>
      </c>
      <c r="AK51" s="152">
        <v>0</v>
      </c>
      <c r="AL51" s="152">
        <v>0</v>
      </c>
      <c r="AM51" s="152">
        <v>0</v>
      </c>
      <c r="AN51" s="152">
        <v>0</v>
      </c>
      <c r="AO51" s="152">
        <v>0</v>
      </c>
      <c r="AP51" s="152">
        <v>0</v>
      </c>
      <c r="AQ51" s="152">
        <v>0</v>
      </c>
      <c r="AR51" s="152">
        <v>0</v>
      </c>
      <c r="AS51" s="152">
        <v>0</v>
      </c>
      <c r="AT51" s="152">
        <v>0</v>
      </c>
      <c r="AU51" s="152">
        <v>0</v>
      </c>
      <c r="AV51" s="152">
        <v>0</v>
      </c>
      <c r="AW51" s="152">
        <v>0</v>
      </c>
      <c r="AX51" s="152">
        <v>0</v>
      </c>
      <c r="AY51" s="152">
        <v>0</v>
      </c>
      <c r="AZ51" s="152">
        <v>0</v>
      </c>
      <c r="BA51" s="152">
        <v>0</v>
      </c>
      <c r="BB51" s="152">
        <v>0</v>
      </c>
      <c r="BC51" s="152">
        <v>0</v>
      </c>
      <c r="BD51" s="152">
        <v>2.3070576936737721</v>
      </c>
      <c r="BE51" s="152">
        <v>2.1047092606137765</v>
      </c>
      <c r="BF51" s="152">
        <v>1.6792675510564465</v>
      </c>
      <c r="BG51" s="152">
        <v>1.6015218362442167</v>
      </c>
      <c r="BH51" s="152">
        <v>1.6614683981841516</v>
      </c>
      <c r="BI51" s="152">
        <v>1.7104444937553542</v>
      </c>
      <c r="BJ51" s="152">
        <v>1.8782336666065429</v>
      </c>
      <c r="BK51" s="152">
        <v>1.9392256844898623</v>
      </c>
      <c r="BL51" s="152">
        <v>1.9585824374411775</v>
      </c>
      <c r="BM51" s="152">
        <v>1.9866435914378651</v>
      </c>
      <c r="BN51" s="152">
        <v>1.8521323305151847</v>
      </c>
      <c r="BO51" s="152">
        <v>1.8673582706624192</v>
      </c>
      <c r="BP51" s="152">
        <v>1.9116967807255496</v>
      </c>
      <c r="BQ51" s="152">
        <v>1.437573006699264</v>
      </c>
      <c r="BR51" s="152">
        <v>1.2489165901314401</v>
      </c>
      <c r="BS51" s="152">
        <v>0.84892934316766555</v>
      </c>
      <c r="BT51" s="152">
        <v>0.3360673636840027</v>
      </c>
      <c r="BU51" s="152">
        <v>0.18256906368678624</v>
      </c>
      <c r="BV51" s="152">
        <v>0.17970550149314263</v>
      </c>
      <c r="BW51" s="152">
        <v>0.17738764121156197</v>
      </c>
    </row>
    <row r="52" spans="1:75" s="132" customFormat="1" ht="26.1" customHeight="1" x14ac:dyDescent="0.2">
      <c r="A52" s="390"/>
      <c r="B52" s="116" t="s">
        <v>500</v>
      </c>
      <c r="C52" s="134"/>
      <c r="D52" s="135" t="s">
        <v>21</v>
      </c>
      <c r="E52" s="135" t="s">
        <v>22</v>
      </c>
      <c r="F52" s="135" t="s">
        <v>23</v>
      </c>
      <c r="G52" s="135" t="s">
        <v>24</v>
      </c>
      <c r="H52" s="135" t="s">
        <v>25</v>
      </c>
      <c r="I52" s="135" t="s">
        <v>26</v>
      </c>
      <c r="J52" s="135" t="s">
        <v>27</v>
      </c>
      <c r="K52" s="135" t="s">
        <v>28</v>
      </c>
      <c r="L52" s="135" t="s">
        <v>29</v>
      </c>
      <c r="M52" s="135" t="s">
        <v>30</v>
      </c>
      <c r="N52" s="135" t="s">
        <v>31</v>
      </c>
      <c r="O52" s="135" t="s">
        <v>32</v>
      </c>
      <c r="P52" s="135" t="s">
        <v>33</v>
      </c>
      <c r="Q52" s="135" t="s">
        <v>34</v>
      </c>
      <c r="R52" s="135" t="s">
        <v>35</v>
      </c>
      <c r="S52" s="135" t="s">
        <v>36</v>
      </c>
      <c r="T52" s="135" t="s">
        <v>37</v>
      </c>
      <c r="U52" s="135" t="s">
        <v>38</v>
      </c>
      <c r="V52" s="135" t="s">
        <v>39</v>
      </c>
      <c r="W52" s="135" t="s">
        <v>40</v>
      </c>
      <c r="X52" s="135" t="s">
        <v>41</v>
      </c>
      <c r="Y52" s="135" t="s">
        <v>42</v>
      </c>
      <c r="Z52" s="135" t="s">
        <v>43</v>
      </c>
      <c r="AA52" s="135" t="s">
        <v>44</v>
      </c>
      <c r="AB52" s="135" t="s">
        <v>45</v>
      </c>
      <c r="AC52" s="135" t="s">
        <v>46</v>
      </c>
      <c r="AD52" s="135" t="s">
        <v>47</v>
      </c>
      <c r="AE52" s="135" t="s">
        <v>48</v>
      </c>
      <c r="AF52" s="135" t="s">
        <v>49</v>
      </c>
      <c r="AG52" s="135" t="s">
        <v>50</v>
      </c>
      <c r="AH52" s="135" t="s">
        <v>51</v>
      </c>
      <c r="AI52" s="135" t="s">
        <v>52</v>
      </c>
      <c r="AJ52" s="135" t="s">
        <v>53</v>
      </c>
      <c r="AK52" s="135" t="s">
        <v>54</v>
      </c>
      <c r="AL52" s="135" t="s">
        <v>55</v>
      </c>
      <c r="AM52" s="135" t="s">
        <v>56</v>
      </c>
      <c r="AN52" s="135" t="s">
        <v>57</v>
      </c>
      <c r="AO52" s="135" t="s">
        <v>58</v>
      </c>
      <c r="AP52" s="135" t="s">
        <v>59</v>
      </c>
      <c r="AQ52" s="135" t="s">
        <v>60</v>
      </c>
      <c r="AR52" s="135" t="s">
        <v>61</v>
      </c>
      <c r="AS52" s="135" t="s">
        <v>62</v>
      </c>
      <c r="AT52" s="135" t="s">
        <v>63</v>
      </c>
      <c r="AU52" s="135" t="s">
        <v>64</v>
      </c>
      <c r="AV52" s="135" t="s">
        <v>65</v>
      </c>
      <c r="AW52" s="135" t="s">
        <v>66</v>
      </c>
      <c r="AX52" s="135" t="s">
        <v>67</v>
      </c>
      <c r="AY52" s="135" t="s">
        <v>68</v>
      </c>
      <c r="AZ52" s="135" t="s">
        <v>69</v>
      </c>
      <c r="BA52" s="135" t="s">
        <v>70</v>
      </c>
      <c r="BB52" s="135" t="s">
        <v>71</v>
      </c>
      <c r="BC52" s="135" t="s">
        <v>72</v>
      </c>
      <c r="BD52" s="135" t="s">
        <v>73</v>
      </c>
      <c r="BE52" s="135" t="s">
        <v>74</v>
      </c>
      <c r="BF52" s="135" t="s">
        <v>75</v>
      </c>
      <c r="BG52" s="135" t="s">
        <v>76</v>
      </c>
      <c r="BH52" s="135" t="s">
        <v>77</v>
      </c>
      <c r="BI52" s="135" t="s">
        <v>78</v>
      </c>
      <c r="BJ52" s="135" t="s">
        <v>79</v>
      </c>
      <c r="BK52" s="135" t="s">
        <v>80</v>
      </c>
      <c r="BL52" s="135" t="s">
        <v>81</v>
      </c>
      <c r="BM52" s="135" t="s">
        <v>82</v>
      </c>
      <c r="BN52" s="135" t="s">
        <v>83</v>
      </c>
      <c r="BO52" s="135" t="s">
        <v>84</v>
      </c>
      <c r="BP52" s="135" t="s">
        <v>85</v>
      </c>
      <c r="BQ52" s="135" t="s">
        <v>86</v>
      </c>
      <c r="BR52" s="135" t="s">
        <v>87</v>
      </c>
      <c r="BS52" s="135" t="s">
        <v>88</v>
      </c>
      <c r="BT52" s="135" t="s">
        <v>89</v>
      </c>
      <c r="BU52" s="136" t="s">
        <v>90</v>
      </c>
      <c r="BV52" s="136" t="s">
        <v>100</v>
      </c>
      <c r="BW52" s="136" t="s">
        <v>120</v>
      </c>
    </row>
    <row r="53" spans="1:75" s="132" customFormat="1" ht="15" customHeight="1" x14ac:dyDescent="0.2">
      <c r="A53" s="390"/>
      <c r="B53" s="239" t="s">
        <v>348</v>
      </c>
      <c r="C53" s="138"/>
      <c r="D53" s="140" t="s">
        <v>91</v>
      </c>
      <c r="E53" s="140" t="s">
        <v>91</v>
      </c>
      <c r="F53" s="140" t="s">
        <v>91</v>
      </c>
      <c r="G53" s="140" t="s">
        <v>91</v>
      </c>
      <c r="H53" s="140" t="s">
        <v>91</v>
      </c>
      <c r="I53" s="140" t="s">
        <v>91</v>
      </c>
      <c r="J53" s="140" t="s">
        <v>91</v>
      </c>
      <c r="K53" s="140" t="s">
        <v>91</v>
      </c>
      <c r="L53" s="140" t="s">
        <v>91</v>
      </c>
      <c r="M53" s="140" t="s">
        <v>91</v>
      </c>
      <c r="N53" s="140" t="s">
        <v>91</v>
      </c>
      <c r="O53" s="140" t="s">
        <v>91</v>
      </c>
      <c r="P53" s="140" t="s">
        <v>91</v>
      </c>
      <c r="Q53" s="140" t="s">
        <v>91</v>
      </c>
      <c r="R53" s="140" t="s">
        <v>91</v>
      </c>
      <c r="S53" s="140" t="s">
        <v>91</v>
      </c>
      <c r="T53" s="140" t="s">
        <v>91</v>
      </c>
      <c r="U53" s="140" t="s">
        <v>91</v>
      </c>
      <c r="V53" s="140" t="s">
        <v>91</v>
      </c>
      <c r="W53" s="140" t="s">
        <v>91</v>
      </c>
      <c r="X53" s="140" t="s">
        <v>91</v>
      </c>
      <c r="Y53" s="140" t="s">
        <v>91</v>
      </c>
      <c r="Z53" s="140" t="s">
        <v>91</v>
      </c>
      <c r="AA53" s="140" t="s">
        <v>91</v>
      </c>
      <c r="AB53" s="140" t="s">
        <v>91</v>
      </c>
      <c r="AC53" s="140" t="s">
        <v>91</v>
      </c>
      <c r="AD53" s="140" t="s">
        <v>91</v>
      </c>
      <c r="AE53" s="140" t="s">
        <v>91</v>
      </c>
      <c r="AF53" s="140" t="s">
        <v>91</v>
      </c>
      <c r="AG53" s="140" t="s">
        <v>91</v>
      </c>
      <c r="AH53" s="140" t="s">
        <v>91</v>
      </c>
      <c r="AI53" s="140" t="s">
        <v>91</v>
      </c>
      <c r="AJ53" s="140" t="s">
        <v>91</v>
      </c>
      <c r="AK53" s="140" t="s">
        <v>91</v>
      </c>
      <c r="AL53" s="140" t="s">
        <v>91</v>
      </c>
      <c r="AM53" s="140" t="s">
        <v>91</v>
      </c>
      <c r="AN53" s="140" t="s">
        <v>91</v>
      </c>
      <c r="AO53" s="140" t="s">
        <v>91</v>
      </c>
      <c r="AP53" s="140" t="s">
        <v>91</v>
      </c>
      <c r="AQ53" s="140" t="s">
        <v>91</v>
      </c>
      <c r="AR53" s="140" t="s">
        <v>91</v>
      </c>
      <c r="AS53" s="140" t="s">
        <v>91</v>
      </c>
      <c r="AT53" s="140" t="s">
        <v>91</v>
      </c>
      <c r="AU53" s="140" t="s">
        <v>91</v>
      </c>
      <c r="AV53" s="140" t="s">
        <v>91</v>
      </c>
      <c r="AW53" s="140" t="s">
        <v>91</v>
      </c>
      <c r="AX53" s="140" t="s">
        <v>91</v>
      </c>
      <c r="AY53" s="140" t="s">
        <v>91</v>
      </c>
      <c r="AZ53" s="140" t="s">
        <v>91</v>
      </c>
      <c r="BA53" s="140" t="s">
        <v>91</v>
      </c>
      <c r="BB53" s="140" t="s">
        <v>91</v>
      </c>
      <c r="BC53" s="140" t="s">
        <v>91</v>
      </c>
      <c r="BD53" s="140" t="s">
        <v>91</v>
      </c>
      <c r="BE53" s="140" t="s">
        <v>91</v>
      </c>
      <c r="BF53" s="140" t="s">
        <v>91</v>
      </c>
      <c r="BG53" s="140" t="s">
        <v>91</v>
      </c>
      <c r="BH53" s="140" t="s">
        <v>91</v>
      </c>
      <c r="BI53" s="140" t="s">
        <v>91</v>
      </c>
      <c r="BJ53" s="140" t="s">
        <v>91</v>
      </c>
      <c r="BK53" s="140" t="s">
        <v>91</v>
      </c>
      <c r="BL53" s="140" t="s">
        <v>91</v>
      </c>
      <c r="BM53" s="140" t="s">
        <v>91</v>
      </c>
      <c r="BN53" s="140" t="s">
        <v>91</v>
      </c>
      <c r="BO53" s="140" t="s">
        <v>91</v>
      </c>
      <c r="BP53" s="140" t="s">
        <v>91</v>
      </c>
      <c r="BQ53" s="140" t="s">
        <v>91</v>
      </c>
      <c r="BR53" s="140" t="s">
        <v>121</v>
      </c>
      <c r="BS53" s="140" t="s">
        <v>121</v>
      </c>
      <c r="BT53" s="140" t="s">
        <v>121</v>
      </c>
      <c r="BU53" s="140" t="s">
        <v>121</v>
      </c>
      <c r="BV53" s="140" t="s">
        <v>121</v>
      </c>
      <c r="BW53" s="140" t="s">
        <v>121</v>
      </c>
    </row>
    <row r="54" spans="1:75" s="47" customFormat="1" ht="24" customHeight="1" x14ac:dyDescent="0.2">
      <c r="A54" s="256"/>
      <c r="B54" s="38" t="s">
        <v>267</v>
      </c>
      <c r="C54" s="38"/>
      <c r="D54" s="143">
        <v>1291.933508311462</v>
      </c>
      <c r="E54" s="143">
        <v>1896.6920384951889</v>
      </c>
      <c r="F54" s="143">
        <v>1938.0089196167562</v>
      </c>
      <c r="G54" s="143">
        <v>1666.3512288236702</v>
      </c>
      <c r="H54" s="143">
        <v>1911.1706036745413</v>
      </c>
      <c r="I54" s="143">
        <v>2006.9064224114848</v>
      </c>
      <c r="J54" s="143">
        <v>1957.5020122484691</v>
      </c>
      <c r="K54" s="143">
        <v>2218.5616797900261</v>
      </c>
      <c r="L54" s="143">
        <v>2028.40947476828</v>
      </c>
      <c r="M54" s="143">
        <v>2234.5826275359468</v>
      </c>
      <c r="N54" s="143">
        <v>2616.0554165864919</v>
      </c>
      <c r="O54" s="143">
        <v>2550.3938638542663</v>
      </c>
      <c r="P54" s="143">
        <v>2585.7438405115668</v>
      </c>
      <c r="Q54" s="143">
        <v>2870.9817651349381</v>
      </c>
      <c r="R54" s="143">
        <v>2909.4569255262695</v>
      </c>
      <c r="S54" s="143">
        <v>3391.1231732776619</v>
      </c>
      <c r="T54" s="143">
        <v>3408.8063978673777</v>
      </c>
      <c r="U54" s="143">
        <v>4013.2001268633048</v>
      </c>
      <c r="V54" s="143">
        <v>4036.5953065859194</v>
      </c>
      <c r="W54" s="143">
        <v>4853.0306965761511</v>
      </c>
      <c r="X54" s="143">
        <v>4998.0357796872795</v>
      </c>
      <c r="Y54" s="143">
        <v>5161.4578201562699</v>
      </c>
      <c r="Z54" s="143">
        <v>4602.4438263393395</v>
      </c>
      <c r="AA54" s="143">
        <v>4744.5054054054053</v>
      </c>
      <c r="AB54" s="143">
        <v>5163.6286339481094</v>
      </c>
      <c r="AC54" s="143">
        <v>5369.9940860525558</v>
      </c>
      <c r="AD54" s="143">
        <v>5462.5625363020326</v>
      </c>
      <c r="AE54" s="143">
        <v>5849.7948309210096</v>
      </c>
      <c r="AF54" s="143">
        <v>6372.5075293444033</v>
      </c>
      <c r="AG54" s="143">
        <v>6832.2470117433595</v>
      </c>
      <c r="AH54" s="143">
        <v>8034.0290092302102</v>
      </c>
      <c r="AI54" s="143">
        <v>7465.6471413539111</v>
      </c>
      <c r="AJ54" s="143">
        <v>6965.589943877384</v>
      </c>
      <c r="AK54" s="143">
        <v>7244.0405611558144</v>
      </c>
      <c r="AL54" s="143">
        <v>7305.4725810519249</v>
      </c>
      <c r="AM54" s="143">
        <v>7167.3683081214458</v>
      </c>
      <c r="AN54" s="143">
        <v>7772.6659566915159</v>
      </c>
      <c r="AO54" s="143">
        <v>8089.843182252821</v>
      </c>
      <c r="AP54" s="143">
        <v>8611.5905873694865</v>
      </c>
      <c r="AQ54" s="143">
        <v>8974.1708945888822</v>
      </c>
      <c r="AR54" s="143">
        <v>9656.8622727272723</v>
      </c>
      <c r="AS54" s="143">
        <v>10211.84915299873</v>
      </c>
      <c r="AT54" s="143">
        <v>10982.905648587592</v>
      </c>
      <c r="AU54" s="143">
        <v>13062.951031562232</v>
      </c>
      <c r="AV54" s="143">
        <v>14970.545712764759</v>
      </c>
      <c r="AW54" s="143">
        <v>16826.989911827684</v>
      </c>
      <c r="AX54" s="143">
        <v>18352.093182079891</v>
      </c>
      <c r="AY54" s="143">
        <v>18398.756617878313</v>
      </c>
      <c r="AZ54" s="143">
        <v>17837.666896831841</v>
      </c>
      <c r="BA54" s="143">
        <v>17548.502491626645</v>
      </c>
      <c r="BB54" s="143">
        <v>17263.823871375058</v>
      </c>
      <c r="BC54" s="143">
        <v>16752.664445431827</v>
      </c>
      <c r="BD54" s="143">
        <v>17143.075026626098</v>
      </c>
      <c r="BE54" s="143">
        <v>17485.932961071154</v>
      </c>
      <c r="BF54" s="143">
        <v>16921.367484506049</v>
      </c>
      <c r="BG54" s="143">
        <v>16527.600129799164</v>
      </c>
      <c r="BH54" s="143">
        <v>15500.713136007536</v>
      </c>
      <c r="BI54" s="143">
        <v>14816.129324529309</v>
      </c>
      <c r="BJ54" s="143">
        <v>14379.284708663081</v>
      </c>
      <c r="BK54" s="143">
        <v>14629.658246310941</v>
      </c>
      <c r="BL54" s="143">
        <v>14290.657126371347</v>
      </c>
      <c r="BM54" s="143">
        <v>14634.21063950839</v>
      </c>
      <c r="BN54" s="143">
        <v>14287.204201474195</v>
      </c>
      <c r="BO54" s="143">
        <v>14187.796275030096</v>
      </c>
      <c r="BP54" s="143">
        <v>13956.883409684689</v>
      </c>
      <c r="BQ54" s="143">
        <v>13726.169486857902</v>
      </c>
      <c r="BR54" s="143">
        <v>14006.327967707408</v>
      </c>
      <c r="BS54" s="143">
        <v>14210.81059564243</v>
      </c>
      <c r="BT54" s="143">
        <v>14228.548153280313</v>
      </c>
      <c r="BU54" s="143">
        <v>13985.98700367434</v>
      </c>
      <c r="BV54" s="143">
        <v>13851.738170246255</v>
      </c>
      <c r="BW54" s="143">
        <v>14006.924076094982</v>
      </c>
    </row>
    <row r="55" spans="1:75" s="47" customFormat="1" ht="12.75" customHeight="1" x14ac:dyDescent="0.2">
      <c r="A55" s="256"/>
      <c r="B55" s="150" t="s">
        <v>234</v>
      </c>
      <c r="C55" s="38"/>
      <c r="D55" s="257">
        <v>0</v>
      </c>
      <c r="E55" s="257">
        <v>0</v>
      </c>
      <c r="F55" s="257">
        <v>0</v>
      </c>
      <c r="G55" s="257">
        <v>0</v>
      </c>
      <c r="H55" s="257">
        <v>0</v>
      </c>
      <c r="I55" s="257">
        <v>0</v>
      </c>
      <c r="J55" s="257">
        <v>0</v>
      </c>
      <c r="K55" s="257">
        <v>0</v>
      </c>
      <c r="L55" s="257">
        <v>0</v>
      </c>
      <c r="M55" s="257">
        <v>0</v>
      </c>
      <c r="N55" s="257">
        <v>0</v>
      </c>
      <c r="O55" s="257">
        <v>0</v>
      </c>
      <c r="P55" s="257">
        <v>0</v>
      </c>
      <c r="Q55" s="257">
        <v>0</v>
      </c>
      <c r="R55" s="257">
        <v>0</v>
      </c>
      <c r="S55" s="257">
        <v>0</v>
      </c>
      <c r="T55" s="257">
        <v>0</v>
      </c>
      <c r="U55" s="257">
        <v>0</v>
      </c>
      <c r="V55" s="257">
        <v>0</v>
      </c>
      <c r="W55" s="257">
        <v>0</v>
      </c>
      <c r="X55" s="257">
        <v>0</v>
      </c>
      <c r="Y55" s="257">
        <v>0</v>
      </c>
      <c r="Z55" s="257">
        <v>0</v>
      </c>
      <c r="AA55" s="257">
        <v>0</v>
      </c>
      <c r="AB55" s="257">
        <v>0</v>
      </c>
      <c r="AC55" s="257">
        <v>0</v>
      </c>
      <c r="AD55" s="257">
        <v>0</v>
      </c>
      <c r="AE55" s="257">
        <v>0</v>
      </c>
      <c r="AF55" s="257">
        <v>0</v>
      </c>
      <c r="AG55" s="257">
        <v>0</v>
      </c>
      <c r="AH55" s="257">
        <v>7686.4751329490755</v>
      </c>
      <c r="AI55" s="257">
        <v>7112.9412067219137</v>
      </c>
      <c r="AJ55" s="257">
        <v>6622.0256884504979</v>
      </c>
      <c r="AK55" s="257">
        <v>6872.1764818825195</v>
      </c>
      <c r="AL55" s="257">
        <v>6897.7503173346713</v>
      </c>
      <c r="AM55" s="257">
        <v>6700.3319263096128</v>
      </c>
      <c r="AN55" s="257">
        <v>7218.523289793914</v>
      </c>
      <c r="AO55" s="257">
        <v>7440.5051257322211</v>
      </c>
      <c r="AP55" s="257">
        <v>7808.9417039085338</v>
      </c>
      <c r="AQ55" s="257">
        <v>8031.9540227299285</v>
      </c>
      <c r="AR55" s="257">
        <v>8576.3389174506592</v>
      </c>
      <c r="AS55" s="257">
        <v>8977.6745071486966</v>
      </c>
      <c r="AT55" s="257">
        <v>9564.9311135352673</v>
      </c>
      <c r="AU55" s="257">
        <v>11354.377715608151</v>
      </c>
      <c r="AV55" s="257">
        <v>13083.410595538227</v>
      </c>
      <c r="AW55" s="257">
        <v>14779.187877277074</v>
      </c>
      <c r="AX55" s="257">
        <v>16203.976857253938</v>
      </c>
      <c r="AY55" s="257">
        <v>16576.89804373938</v>
      </c>
      <c r="AZ55" s="257">
        <v>16399.344613128615</v>
      </c>
      <c r="BA55" s="257">
        <v>16381.063573228421</v>
      </c>
      <c r="BB55" s="257">
        <v>16442.368653323403</v>
      </c>
      <c r="BC55" s="257">
        <v>16321.410312068594</v>
      </c>
      <c r="BD55" s="257">
        <v>16913.424264620509</v>
      </c>
      <c r="BE55" s="257">
        <v>17260.595740282555</v>
      </c>
      <c r="BF55" s="257">
        <v>16705.569946886029</v>
      </c>
      <c r="BG55" s="257">
        <v>16306.67982172035</v>
      </c>
      <c r="BH55" s="257">
        <v>15344.051823996448</v>
      </c>
      <c r="BI55" s="257">
        <v>14658.848019659934</v>
      </c>
      <c r="BJ55" s="257">
        <v>14217.909409977079</v>
      </c>
      <c r="BK55" s="257">
        <v>14396.790801897143</v>
      </c>
      <c r="BL55" s="257">
        <v>14092.029450592028</v>
      </c>
      <c r="BM55" s="257">
        <v>14432.092079384385</v>
      </c>
      <c r="BN55" s="257">
        <v>14104.753729763401</v>
      </c>
      <c r="BO55" s="257">
        <v>14009.252180952148</v>
      </c>
      <c r="BP55" s="257">
        <v>13791.488858400646</v>
      </c>
      <c r="BQ55" s="257">
        <v>13572.584290841869</v>
      </c>
      <c r="BR55" s="257">
        <v>13879.263876229126</v>
      </c>
      <c r="BS55" s="257">
        <v>14093.377240487722</v>
      </c>
      <c r="BT55" s="257">
        <v>14119.891924403975</v>
      </c>
      <c r="BU55" s="257">
        <v>13882.132450022242</v>
      </c>
      <c r="BV55" s="257">
        <v>13751.207709568947</v>
      </c>
      <c r="BW55" s="257">
        <v>13909.549357628179</v>
      </c>
    </row>
    <row r="56" spans="1:75" s="47" customFormat="1" ht="12.75" customHeight="1" x14ac:dyDescent="0.2">
      <c r="A56" s="256"/>
      <c r="B56" s="150" t="s">
        <v>235</v>
      </c>
      <c r="C56" s="38"/>
      <c r="D56" s="257">
        <v>0</v>
      </c>
      <c r="E56" s="257">
        <v>0</v>
      </c>
      <c r="F56" s="257">
        <v>0</v>
      </c>
      <c r="G56" s="257">
        <v>0</v>
      </c>
      <c r="H56" s="257">
        <v>0</v>
      </c>
      <c r="I56" s="257">
        <v>0</v>
      </c>
      <c r="J56" s="257">
        <v>0</v>
      </c>
      <c r="K56" s="257">
        <v>0</v>
      </c>
      <c r="L56" s="257">
        <v>0</v>
      </c>
      <c r="M56" s="257">
        <v>0</v>
      </c>
      <c r="N56" s="257">
        <v>0</v>
      </c>
      <c r="O56" s="257">
        <v>0</v>
      </c>
      <c r="P56" s="257">
        <v>0</v>
      </c>
      <c r="Q56" s="257">
        <v>0</v>
      </c>
      <c r="R56" s="257">
        <v>0</v>
      </c>
      <c r="S56" s="257">
        <v>0</v>
      </c>
      <c r="T56" s="257">
        <v>0</v>
      </c>
      <c r="U56" s="257">
        <v>0</v>
      </c>
      <c r="V56" s="257">
        <v>0</v>
      </c>
      <c r="W56" s="257">
        <v>0</v>
      </c>
      <c r="X56" s="257">
        <v>0</v>
      </c>
      <c r="Y56" s="257">
        <v>0</v>
      </c>
      <c r="Z56" s="257">
        <v>0</v>
      </c>
      <c r="AA56" s="257">
        <v>0</v>
      </c>
      <c r="AB56" s="257">
        <v>0</v>
      </c>
      <c r="AC56" s="257">
        <v>0</v>
      </c>
      <c r="AD56" s="257">
        <v>0</v>
      </c>
      <c r="AE56" s="257">
        <v>0</v>
      </c>
      <c r="AF56" s="257">
        <v>0</v>
      </c>
      <c r="AG56" s="257">
        <v>0</v>
      </c>
      <c r="AH56" s="257">
        <v>347.55387628113391</v>
      </c>
      <c r="AI56" s="257">
        <v>352.70593463199788</v>
      </c>
      <c r="AJ56" s="257">
        <v>343.56425542688555</v>
      </c>
      <c r="AK56" s="257">
        <v>371.86407927329583</v>
      </c>
      <c r="AL56" s="257">
        <v>407.72226371725395</v>
      </c>
      <c r="AM56" s="257">
        <v>467.03638181183391</v>
      </c>
      <c r="AN56" s="257">
        <v>554.14266689760279</v>
      </c>
      <c r="AO56" s="257">
        <v>649.33805652059903</v>
      </c>
      <c r="AP56" s="257">
        <v>802.64888346095177</v>
      </c>
      <c r="AQ56" s="257">
        <v>942.21687185895394</v>
      </c>
      <c r="AR56" s="257">
        <v>1080.523355276614</v>
      </c>
      <c r="AS56" s="257">
        <v>1234.1746458500322</v>
      </c>
      <c r="AT56" s="257">
        <v>1417.9745350523244</v>
      </c>
      <c r="AU56" s="257">
        <v>1708.5733159540805</v>
      </c>
      <c r="AV56" s="257">
        <v>1887.1351172265302</v>
      </c>
      <c r="AW56" s="257">
        <v>2047.8020345506125</v>
      </c>
      <c r="AX56" s="257">
        <v>2148.1163248259522</v>
      </c>
      <c r="AY56" s="257">
        <v>1821.8585741389311</v>
      </c>
      <c r="AZ56" s="257">
        <v>1438.3222837032283</v>
      </c>
      <c r="BA56" s="257">
        <v>1167.4389183982248</v>
      </c>
      <c r="BB56" s="257">
        <v>821.45521805165401</v>
      </c>
      <c r="BC56" s="257">
        <v>431.25413336323254</v>
      </c>
      <c r="BD56" s="257">
        <v>229.65076200559218</v>
      </c>
      <c r="BE56" s="257">
        <v>225.33722078859756</v>
      </c>
      <c r="BF56" s="257">
        <v>215.79753762002096</v>
      </c>
      <c r="BG56" s="257">
        <v>220.92030807881449</v>
      </c>
      <c r="BH56" s="257">
        <v>156.66131201109022</v>
      </c>
      <c r="BI56" s="257">
        <v>157.28130486937448</v>
      </c>
      <c r="BJ56" s="257">
        <v>161.37529868599938</v>
      </c>
      <c r="BK56" s="257">
        <v>232.86744441379867</v>
      </c>
      <c r="BL56" s="257">
        <v>198.62767577931922</v>
      </c>
      <c r="BM56" s="257">
        <v>202.11856012400332</v>
      </c>
      <c r="BN56" s="257">
        <v>182.45047171079744</v>
      </c>
      <c r="BO56" s="257">
        <v>178.54409407794648</v>
      </c>
      <c r="BP56" s="257">
        <v>165.39455128404455</v>
      </c>
      <c r="BQ56" s="257">
        <v>153.58519601603132</v>
      </c>
      <c r="BR56" s="257">
        <v>127.06409147828083</v>
      </c>
      <c r="BS56" s="257">
        <v>117.43335515470761</v>
      </c>
      <c r="BT56" s="257">
        <v>108.65622887633859</v>
      </c>
      <c r="BU56" s="257">
        <v>103.85455365209647</v>
      </c>
      <c r="BV56" s="257">
        <v>100.53046067730766</v>
      </c>
      <c r="BW56" s="257">
        <v>97.374718466804126</v>
      </c>
    </row>
    <row r="57" spans="1:75" s="47" customFormat="1" ht="51" x14ac:dyDescent="0.2">
      <c r="A57" s="256"/>
      <c r="B57" s="303" t="s">
        <v>502</v>
      </c>
      <c r="C57" s="38"/>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row>
    <row r="58" spans="1:75" s="47" customFormat="1" ht="25.5" customHeight="1" x14ac:dyDescent="0.2">
      <c r="A58" s="141"/>
      <c r="B58" s="146" t="s">
        <v>136</v>
      </c>
      <c r="C58" s="38"/>
      <c r="D58" s="143">
        <v>0</v>
      </c>
      <c r="E58" s="143">
        <v>0</v>
      </c>
      <c r="F58" s="143">
        <v>0</v>
      </c>
      <c r="G58" s="143">
        <v>0</v>
      </c>
      <c r="H58" s="143">
        <v>0</v>
      </c>
      <c r="I58" s="143">
        <v>0</v>
      </c>
      <c r="J58" s="143">
        <v>0</v>
      </c>
      <c r="K58" s="143">
        <v>0</v>
      </c>
      <c r="L58" s="143">
        <v>0</v>
      </c>
      <c r="M58" s="143">
        <v>0</v>
      </c>
      <c r="N58" s="143">
        <v>0</v>
      </c>
      <c r="O58" s="143">
        <v>0</v>
      </c>
      <c r="P58" s="143">
        <v>0</v>
      </c>
      <c r="Q58" s="143">
        <v>0</v>
      </c>
      <c r="R58" s="143">
        <v>0</v>
      </c>
      <c r="S58" s="143">
        <v>0</v>
      </c>
      <c r="T58" s="143">
        <v>0</v>
      </c>
      <c r="U58" s="143">
        <v>0</v>
      </c>
      <c r="V58" s="143">
        <v>0</v>
      </c>
      <c r="W58" s="143">
        <v>0</v>
      </c>
      <c r="X58" s="143">
        <v>0</v>
      </c>
      <c r="Y58" s="143">
        <v>0</v>
      </c>
      <c r="Z58" s="143">
        <v>0</v>
      </c>
      <c r="AA58" s="143">
        <v>0</v>
      </c>
      <c r="AB58" s="143">
        <v>0</v>
      </c>
      <c r="AC58" s="143">
        <v>0</v>
      </c>
      <c r="AD58" s="143">
        <v>0</v>
      </c>
      <c r="AE58" s="143">
        <v>0</v>
      </c>
      <c r="AF58" s="143">
        <v>0</v>
      </c>
      <c r="AG58" s="143">
        <v>0</v>
      </c>
      <c r="AH58" s="143">
        <v>0</v>
      </c>
      <c r="AI58" s="143">
        <v>0</v>
      </c>
      <c r="AJ58" s="143">
        <v>0</v>
      </c>
      <c r="AK58" s="143">
        <v>0</v>
      </c>
      <c r="AL58" s="143">
        <v>0</v>
      </c>
      <c r="AM58" s="143">
        <v>0</v>
      </c>
      <c r="AN58" s="143">
        <v>0</v>
      </c>
      <c r="AO58" s="143">
        <v>0</v>
      </c>
      <c r="AP58" s="143">
        <v>0</v>
      </c>
      <c r="AQ58" s="143">
        <v>0</v>
      </c>
      <c r="AR58" s="143">
        <v>0</v>
      </c>
      <c r="AS58" s="143">
        <v>0</v>
      </c>
      <c r="AT58" s="143">
        <v>0</v>
      </c>
      <c r="AU58" s="143">
        <v>0</v>
      </c>
      <c r="AV58" s="143">
        <v>0</v>
      </c>
      <c r="AW58" s="143">
        <v>0</v>
      </c>
      <c r="AX58" s="143">
        <v>0</v>
      </c>
      <c r="AY58" s="143">
        <v>0</v>
      </c>
      <c r="AZ58" s="143">
        <v>0</v>
      </c>
      <c r="BA58" s="143">
        <v>0</v>
      </c>
      <c r="BB58" s="143">
        <v>0</v>
      </c>
      <c r="BC58" s="143">
        <v>0</v>
      </c>
      <c r="BD58" s="143">
        <v>0</v>
      </c>
      <c r="BE58" s="143">
        <v>0</v>
      </c>
      <c r="BF58" s="143">
        <v>0</v>
      </c>
      <c r="BG58" s="143">
        <v>0</v>
      </c>
      <c r="BH58" s="143">
        <v>0</v>
      </c>
      <c r="BI58" s="143">
        <v>0</v>
      </c>
      <c r="BJ58" s="143">
        <v>0</v>
      </c>
      <c r="BK58" s="143">
        <v>0</v>
      </c>
      <c r="BL58" s="143">
        <v>143.9202076029778</v>
      </c>
      <c r="BM58" s="143">
        <v>1397.9869890218813</v>
      </c>
      <c r="BN58" s="143">
        <v>2395.4095948219474</v>
      </c>
      <c r="BO58" s="143">
        <v>3747.6679399225764</v>
      </c>
      <c r="BP58" s="143">
        <v>7031.6734196375864</v>
      </c>
      <c r="BQ58" s="143">
        <v>10628.743264235633</v>
      </c>
      <c r="BR58" s="143">
        <v>12622.501234330884</v>
      </c>
      <c r="BS58" s="143">
        <v>13535.598203269457</v>
      </c>
      <c r="BT58" s="143">
        <v>13990.173795848417</v>
      </c>
      <c r="BU58" s="143">
        <v>13876.97873354355</v>
      </c>
      <c r="BV58" s="143">
        <v>13745.794840603447</v>
      </c>
      <c r="BW58" s="143">
        <v>13903.91352039796</v>
      </c>
    </row>
    <row r="59" spans="1:75" s="132" customFormat="1" ht="12.95" customHeight="1" x14ac:dyDescent="0.2">
      <c r="A59" s="134"/>
      <c r="B59" s="43" t="s">
        <v>521</v>
      </c>
      <c r="C59" s="40"/>
      <c r="D59" s="257">
        <v>0</v>
      </c>
      <c r="E59" s="257">
        <v>0</v>
      </c>
      <c r="F59" s="257">
        <v>0</v>
      </c>
      <c r="G59" s="257">
        <v>0</v>
      </c>
      <c r="H59" s="257">
        <v>0</v>
      </c>
      <c r="I59" s="257">
        <v>0</v>
      </c>
      <c r="J59" s="257">
        <v>0</v>
      </c>
      <c r="K59" s="257">
        <v>0</v>
      </c>
      <c r="L59" s="257">
        <v>0</v>
      </c>
      <c r="M59" s="257">
        <v>0</v>
      </c>
      <c r="N59" s="257">
        <v>0</v>
      </c>
      <c r="O59" s="257">
        <v>0</v>
      </c>
      <c r="P59" s="257">
        <v>0</v>
      </c>
      <c r="Q59" s="257">
        <v>0</v>
      </c>
      <c r="R59" s="257">
        <v>0</v>
      </c>
      <c r="S59" s="257">
        <v>0</v>
      </c>
      <c r="T59" s="257">
        <v>0</v>
      </c>
      <c r="U59" s="257">
        <v>0</v>
      </c>
      <c r="V59" s="257">
        <v>0</v>
      </c>
      <c r="W59" s="257">
        <v>0</v>
      </c>
      <c r="X59" s="257">
        <v>0</v>
      </c>
      <c r="Y59" s="257">
        <v>0</v>
      </c>
      <c r="Z59" s="257">
        <v>0</v>
      </c>
      <c r="AA59" s="257">
        <v>0</v>
      </c>
      <c r="AB59" s="257">
        <v>0</v>
      </c>
      <c r="AC59" s="257">
        <v>0</v>
      </c>
      <c r="AD59" s="257">
        <v>0</v>
      </c>
      <c r="AE59" s="257">
        <v>0</v>
      </c>
      <c r="AF59" s="257">
        <v>0</v>
      </c>
      <c r="AG59" s="257">
        <v>0</v>
      </c>
      <c r="AH59" s="257">
        <v>0</v>
      </c>
      <c r="AI59" s="257">
        <v>0</v>
      </c>
      <c r="AJ59" s="257">
        <v>0</v>
      </c>
      <c r="AK59" s="257">
        <v>0</v>
      </c>
      <c r="AL59" s="257">
        <v>0</v>
      </c>
      <c r="AM59" s="257">
        <v>0</v>
      </c>
      <c r="AN59" s="257">
        <v>0</v>
      </c>
      <c r="AO59" s="257">
        <v>0</v>
      </c>
      <c r="AP59" s="257">
        <v>0</v>
      </c>
      <c r="AQ59" s="257">
        <v>0</v>
      </c>
      <c r="AR59" s="257">
        <v>0</v>
      </c>
      <c r="AS59" s="257">
        <v>0</v>
      </c>
      <c r="AT59" s="257">
        <v>0</v>
      </c>
      <c r="AU59" s="257">
        <v>0</v>
      </c>
      <c r="AV59" s="257">
        <v>0</v>
      </c>
      <c r="AW59" s="257">
        <v>0</v>
      </c>
      <c r="AX59" s="257">
        <v>0</v>
      </c>
      <c r="AY59" s="257">
        <v>0</v>
      </c>
      <c r="AZ59" s="257">
        <v>0</v>
      </c>
      <c r="BA59" s="257">
        <v>0</v>
      </c>
      <c r="BB59" s="257">
        <v>0</v>
      </c>
      <c r="BC59" s="257">
        <v>0</v>
      </c>
      <c r="BD59" s="257">
        <v>0</v>
      </c>
      <c r="BE59" s="257">
        <v>0</v>
      </c>
      <c r="BF59" s="257">
        <v>0</v>
      </c>
      <c r="BG59" s="257">
        <v>0</v>
      </c>
      <c r="BH59" s="257">
        <v>0</v>
      </c>
      <c r="BI59" s="257">
        <v>0</v>
      </c>
      <c r="BJ59" s="257">
        <v>0</v>
      </c>
      <c r="BK59" s="257">
        <v>0</v>
      </c>
      <c r="BL59" s="257">
        <v>72.849279710079998</v>
      </c>
      <c r="BM59" s="257">
        <v>640.82190868004363</v>
      </c>
      <c r="BN59" s="257">
        <v>1024.864506702439</v>
      </c>
      <c r="BO59" s="257">
        <v>1474.6838128176764</v>
      </c>
      <c r="BP59" s="257">
        <v>2390.432970005565</v>
      </c>
      <c r="BQ59" s="257">
        <v>3603.9952824914467</v>
      </c>
      <c r="BR59" s="257">
        <v>4117.3223218340081</v>
      </c>
      <c r="BS59" s="257">
        <v>4650.698286724305</v>
      </c>
      <c r="BT59" s="257">
        <v>5100.3018728036941</v>
      </c>
      <c r="BU59" s="257">
        <v>5183.858942165376</v>
      </c>
      <c r="BV59" s="257">
        <v>5070.1922174798492</v>
      </c>
      <c r="BW59" s="257">
        <v>5028.7517971304515</v>
      </c>
    </row>
    <row r="60" spans="1:75" s="132" customFormat="1" x14ac:dyDescent="0.2">
      <c r="A60" s="134"/>
      <c r="B60" s="144" t="s">
        <v>504</v>
      </c>
      <c r="C60" s="144"/>
      <c r="D60" s="257">
        <v>0</v>
      </c>
      <c r="E60" s="257">
        <v>0</v>
      </c>
      <c r="F60" s="257">
        <v>0</v>
      </c>
      <c r="G60" s="257">
        <v>0</v>
      </c>
      <c r="H60" s="257">
        <v>0</v>
      </c>
      <c r="I60" s="257">
        <v>0</v>
      </c>
      <c r="J60" s="257">
        <v>0</v>
      </c>
      <c r="K60" s="257">
        <v>0</v>
      </c>
      <c r="L60" s="257">
        <v>0</v>
      </c>
      <c r="M60" s="257">
        <v>0</v>
      </c>
      <c r="N60" s="257">
        <v>0</v>
      </c>
      <c r="O60" s="257">
        <v>0</v>
      </c>
      <c r="P60" s="257">
        <v>0</v>
      </c>
      <c r="Q60" s="257">
        <v>0</v>
      </c>
      <c r="R60" s="257">
        <v>0</v>
      </c>
      <c r="S60" s="257">
        <v>0</v>
      </c>
      <c r="T60" s="257">
        <v>0</v>
      </c>
      <c r="U60" s="257">
        <v>0</v>
      </c>
      <c r="V60" s="257">
        <v>0</v>
      </c>
      <c r="W60" s="257">
        <v>0</v>
      </c>
      <c r="X60" s="257">
        <v>0</v>
      </c>
      <c r="Y60" s="257">
        <v>0</v>
      </c>
      <c r="Z60" s="257">
        <v>0</v>
      </c>
      <c r="AA60" s="257">
        <v>0</v>
      </c>
      <c r="AB60" s="257">
        <v>0</v>
      </c>
      <c r="AC60" s="257">
        <v>0</v>
      </c>
      <c r="AD60" s="257">
        <v>0</v>
      </c>
      <c r="AE60" s="257">
        <v>0</v>
      </c>
      <c r="AF60" s="257">
        <v>0</v>
      </c>
      <c r="AG60" s="257">
        <v>0</v>
      </c>
      <c r="AH60" s="257">
        <v>0</v>
      </c>
      <c r="AI60" s="257">
        <v>0</v>
      </c>
      <c r="AJ60" s="257">
        <v>0</v>
      </c>
      <c r="AK60" s="257">
        <v>0</v>
      </c>
      <c r="AL60" s="257">
        <v>0</v>
      </c>
      <c r="AM60" s="257">
        <v>0</v>
      </c>
      <c r="AN60" s="257">
        <v>0</v>
      </c>
      <c r="AO60" s="257">
        <v>0</v>
      </c>
      <c r="AP60" s="257">
        <v>0</v>
      </c>
      <c r="AQ60" s="257">
        <v>0</v>
      </c>
      <c r="AR60" s="257">
        <v>0</v>
      </c>
      <c r="AS60" s="257">
        <v>0</v>
      </c>
      <c r="AT60" s="257">
        <v>0</v>
      </c>
      <c r="AU60" s="257">
        <v>0</v>
      </c>
      <c r="AV60" s="257">
        <v>0</v>
      </c>
      <c r="AW60" s="257">
        <v>0</v>
      </c>
      <c r="AX60" s="257">
        <v>0</v>
      </c>
      <c r="AY60" s="257">
        <v>0</v>
      </c>
      <c r="AZ60" s="257">
        <v>0</v>
      </c>
      <c r="BA60" s="257">
        <v>0</v>
      </c>
      <c r="BB60" s="257">
        <v>0</v>
      </c>
      <c r="BC60" s="257">
        <v>0</v>
      </c>
      <c r="BD60" s="257">
        <v>0</v>
      </c>
      <c r="BE60" s="257">
        <v>0</v>
      </c>
      <c r="BF60" s="257">
        <v>0</v>
      </c>
      <c r="BG60" s="257">
        <v>0</v>
      </c>
      <c r="BH60" s="257">
        <v>0</v>
      </c>
      <c r="BI60" s="257">
        <v>0</v>
      </c>
      <c r="BJ60" s="257">
        <v>0</v>
      </c>
      <c r="BK60" s="257">
        <v>0</v>
      </c>
      <c r="BL60" s="257">
        <v>67.271172729240988</v>
      </c>
      <c r="BM60" s="257">
        <v>416.35059305433339</v>
      </c>
      <c r="BN60" s="257">
        <v>503.63710838922867</v>
      </c>
      <c r="BO60" s="257">
        <v>497.10315140404674</v>
      </c>
      <c r="BP60" s="257">
        <v>579.05175688371992</v>
      </c>
      <c r="BQ60" s="257">
        <v>493.44480634290329</v>
      </c>
      <c r="BR60" s="257">
        <v>453.29734933220647</v>
      </c>
      <c r="BS60" s="257">
        <v>308.50486997117218</v>
      </c>
      <c r="BT60" s="257">
        <v>177.19949159801985</v>
      </c>
      <c r="BU60" s="257">
        <v>149.17625708616487</v>
      </c>
      <c r="BV60" s="257">
        <v>149.96259707152788</v>
      </c>
      <c r="BW60" s="257">
        <v>152.55280044533581</v>
      </c>
    </row>
    <row r="61" spans="1:75" s="132" customFormat="1" x14ac:dyDescent="0.2">
      <c r="A61" s="134"/>
      <c r="B61" s="144" t="s">
        <v>505</v>
      </c>
      <c r="C61" s="144"/>
      <c r="D61" s="257">
        <v>0</v>
      </c>
      <c r="E61" s="257">
        <v>0</v>
      </c>
      <c r="F61" s="257">
        <v>0</v>
      </c>
      <c r="G61" s="257">
        <v>0</v>
      </c>
      <c r="H61" s="257">
        <v>0</v>
      </c>
      <c r="I61" s="257">
        <v>0</v>
      </c>
      <c r="J61" s="257">
        <v>0</v>
      </c>
      <c r="K61" s="257">
        <v>0</v>
      </c>
      <c r="L61" s="257">
        <v>0</v>
      </c>
      <c r="M61" s="257">
        <v>0</v>
      </c>
      <c r="N61" s="257">
        <v>0</v>
      </c>
      <c r="O61" s="257">
        <v>0</v>
      </c>
      <c r="P61" s="257">
        <v>0</v>
      </c>
      <c r="Q61" s="257">
        <v>0</v>
      </c>
      <c r="R61" s="257">
        <v>0</v>
      </c>
      <c r="S61" s="257">
        <v>0</v>
      </c>
      <c r="T61" s="257">
        <v>0</v>
      </c>
      <c r="U61" s="257">
        <v>0</v>
      </c>
      <c r="V61" s="257">
        <v>0</v>
      </c>
      <c r="W61" s="257">
        <v>0</v>
      </c>
      <c r="X61" s="257">
        <v>0</v>
      </c>
      <c r="Y61" s="257">
        <v>0</v>
      </c>
      <c r="Z61" s="257">
        <v>0</v>
      </c>
      <c r="AA61" s="257">
        <v>0</v>
      </c>
      <c r="AB61" s="257">
        <v>0</v>
      </c>
      <c r="AC61" s="257">
        <v>0</v>
      </c>
      <c r="AD61" s="257">
        <v>0</v>
      </c>
      <c r="AE61" s="257">
        <v>0</v>
      </c>
      <c r="AF61" s="257">
        <v>0</v>
      </c>
      <c r="AG61" s="257">
        <v>0</v>
      </c>
      <c r="AH61" s="257">
        <v>0</v>
      </c>
      <c r="AI61" s="257">
        <v>0</v>
      </c>
      <c r="AJ61" s="257">
        <v>0</v>
      </c>
      <c r="AK61" s="257">
        <v>0</v>
      </c>
      <c r="AL61" s="257">
        <v>0</v>
      </c>
      <c r="AM61" s="257">
        <v>0</v>
      </c>
      <c r="AN61" s="257">
        <v>0</v>
      </c>
      <c r="AO61" s="257">
        <v>0</v>
      </c>
      <c r="AP61" s="257">
        <v>0</v>
      </c>
      <c r="AQ61" s="257">
        <v>0</v>
      </c>
      <c r="AR61" s="257">
        <v>0</v>
      </c>
      <c r="AS61" s="257">
        <v>0</v>
      </c>
      <c r="AT61" s="257">
        <v>0</v>
      </c>
      <c r="AU61" s="257">
        <v>0</v>
      </c>
      <c r="AV61" s="257">
        <v>0</v>
      </c>
      <c r="AW61" s="257">
        <v>0</v>
      </c>
      <c r="AX61" s="257">
        <v>0</v>
      </c>
      <c r="AY61" s="257">
        <v>0</v>
      </c>
      <c r="AZ61" s="257">
        <v>0</v>
      </c>
      <c r="BA61" s="257">
        <v>0</v>
      </c>
      <c r="BB61" s="257">
        <v>0</v>
      </c>
      <c r="BC61" s="257">
        <v>0</v>
      </c>
      <c r="BD61" s="257">
        <v>0</v>
      </c>
      <c r="BE61" s="257">
        <v>0</v>
      </c>
      <c r="BF61" s="257">
        <v>0</v>
      </c>
      <c r="BG61" s="257">
        <v>0</v>
      </c>
      <c r="BH61" s="257">
        <v>0</v>
      </c>
      <c r="BI61" s="257">
        <v>0</v>
      </c>
      <c r="BJ61" s="257">
        <v>0</v>
      </c>
      <c r="BK61" s="257">
        <v>0</v>
      </c>
      <c r="BL61" s="257">
        <v>3.0801713846885317</v>
      </c>
      <c r="BM61" s="257">
        <v>70.251368643026481</v>
      </c>
      <c r="BN61" s="257">
        <v>380.03973166042425</v>
      </c>
      <c r="BO61" s="257">
        <v>628.11291027898881</v>
      </c>
      <c r="BP61" s="257">
        <v>700.05380699027512</v>
      </c>
      <c r="BQ61" s="257">
        <v>660.62672138283313</v>
      </c>
      <c r="BR61" s="257">
        <v>213.19324653575771</v>
      </c>
      <c r="BS61" s="257">
        <v>118.27208239491809</v>
      </c>
      <c r="BT61" s="257">
        <v>164.70974783282162</v>
      </c>
      <c r="BU61" s="257">
        <v>204.73881582198479</v>
      </c>
      <c r="BV61" s="257">
        <v>205.57929315745653</v>
      </c>
      <c r="BW61" s="257">
        <v>216.04833059013191</v>
      </c>
    </row>
    <row r="62" spans="1:75" s="132" customFormat="1" x14ac:dyDescent="0.2">
      <c r="A62" s="134"/>
      <c r="B62" s="144" t="s">
        <v>506</v>
      </c>
      <c r="C62" s="144"/>
      <c r="D62" s="257">
        <v>0</v>
      </c>
      <c r="E62" s="257">
        <v>0</v>
      </c>
      <c r="F62" s="257">
        <v>0</v>
      </c>
      <c r="G62" s="257">
        <v>0</v>
      </c>
      <c r="H62" s="257">
        <v>0</v>
      </c>
      <c r="I62" s="257">
        <v>0</v>
      </c>
      <c r="J62" s="257">
        <v>0</v>
      </c>
      <c r="K62" s="257">
        <v>0</v>
      </c>
      <c r="L62" s="257">
        <v>0</v>
      </c>
      <c r="M62" s="257">
        <v>0</v>
      </c>
      <c r="N62" s="257">
        <v>0</v>
      </c>
      <c r="O62" s="257">
        <v>0</v>
      </c>
      <c r="P62" s="257">
        <v>0</v>
      </c>
      <c r="Q62" s="257">
        <v>0</v>
      </c>
      <c r="R62" s="257">
        <v>0</v>
      </c>
      <c r="S62" s="257">
        <v>0</v>
      </c>
      <c r="T62" s="257">
        <v>0</v>
      </c>
      <c r="U62" s="257">
        <v>0</v>
      </c>
      <c r="V62" s="257">
        <v>0</v>
      </c>
      <c r="W62" s="257">
        <v>0</v>
      </c>
      <c r="X62" s="257">
        <v>0</v>
      </c>
      <c r="Y62" s="257">
        <v>0</v>
      </c>
      <c r="Z62" s="257">
        <v>0</v>
      </c>
      <c r="AA62" s="257">
        <v>0</v>
      </c>
      <c r="AB62" s="257">
        <v>0</v>
      </c>
      <c r="AC62" s="257">
        <v>0</v>
      </c>
      <c r="AD62" s="257">
        <v>0</v>
      </c>
      <c r="AE62" s="257">
        <v>0</v>
      </c>
      <c r="AF62" s="257">
        <v>0</v>
      </c>
      <c r="AG62" s="257">
        <v>0</v>
      </c>
      <c r="AH62" s="257">
        <v>0</v>
      </c>
      <c r="AI62" s="257">
        <v>0</v>
      </c>
      <c r="AJ62" s="257">
        <v>0</v>
      </c>
      <c r="AK62" s="257">
        <v>0</v>
      </c>
      <c r="AL62" s="257">
        <v>0</v>
      </c>
      <c r="AM62" s="257">
        <v>0</v>
      </c>
      <c r="AN62" s="257">
        <v>0</v>
      </c>
      <c r="AO62" s="257">
        <v>0</v>
      </c>
      <c r="AP62" s="257">
        <v>0</v>
      </c>
      <c r="AQ62" s="257">
        <v>0</v>
      </c>
      <c r="AR62" s="257">
        <v>0</v>
      </c>
      <c r="AS62" s="257">
        <v>0</v>
      </c>
      <c r="AT62" s="257">
        <v>0</v>
      </c>
      <c r="AU62" s="257">
        <v>0</v>
      </c>
      <c r="AV62" s="257">
        <v>0</v>
      </c>
      <c r="AW62" s="257">
        <v>0</v>
      </c>
      <c r="AX62" s="257">
        <v>0</v>
      </c>
      <c r="AY62" s="257">
        <v>0</v>
      </c>
      <c r="AZ62" s="257">
        <v>0</v>
      </c>
      <c r="BA62" s="257">
        <v>0</v>
      </c>
      <c r="BB62" s="257">
        <v>0</v>
      </c>
      <c r="BC62" s="257">
        <v>0</v>
      </c>
      <c r="BD62" s="257">
        <v>0</v>
      </c>
      <c r="BE62" s="257">
        <v>0</v>
      </c>
      <c r="BF62" s="257">
        <v>0</v>
      </c>
      <c r="BG62" s="257">
        <v>0</v>
      </c>
      <c r="BH62" s="257">
        <v>0</v>
      </c>
      <c r="BI62" s="257">
        <v>0</v>
      </c>
      <c r="BJ62" s="257">
        <v>0</v>
      </c>
      <c r="BK62" s="257">
        <v>0</v>
      </c>
      <c r="BL62" s="257">
        <v>2.511346905750496</v>
      </c>
      <c r="BM62" s="257">
        <v>156.18966303874564</v>
      </c>
      <c r="BN62" s="257">
        <v>141.18766665278602</v>
      </c>
      <c r="BO62" s="257">
        <v>349.46775113464082</v>
      </c>
      <c r="BP62" s="257">
        <v>1111.3274061315699</v>
      </c>
      <c r="BQ62" s="257">
        <v>2449.9237547657103</v>
      </c>
      <c r="BR62" s="257">
        <v>3450.8317259660444</v>
      </c>
      <c r="BS62" s="257">
        <v>4223.9213343582142</v>
      </c>
      <c r="BT62" s="257">
        <v>4758.3926333728532</v>
      </c>
      <c r="BU62" s="257">
        <v>4829.9438692572276</v>
      </c>
      <c r="BV62" s="257">
        <v>4714.6503272508644</v>
      </c>
      <c r="BW62" s="257">
        <v>4660.1506660949844</v>
      </c>
    </row>
    <row r="63" spans="1:75" s="132" customFormat="1" ht="26.1" customHeight="1" x14ac:dyDescent="0.2">
      <c r="A63" s="134"/>
      <c r="B63" s="43" t="s">
        <v>522</v>
      </c>
      <c r="C63" s="40"/>
      <c r="D63" s="257">
        <v>0</v>
      </c>
      <c r="E63" s="257">
        <v>0</v>
      </c>
      <c r="F63" s="257">
        <v>0</v>
      </c>
      <c r="G63" s="257">
        <v>0</v>
      </c>
      <c r="H63" s="257">
        <v>0</v>
      </c>
      <c r="I63" s="257">
        <v>0</v>
      </c>
      <c r="J63" s="257">
        <v>0</v>
      </c>
      <c r="K63" s="257">
        <v>0</v>
      </c>
      <c r="L63" s="257">
        <v>0</v>
      </c>
      <c r="M63" s="257">
        <v>0</v>
      </c>
      <c r="N63" s="257">
        <v>0</v>
      </c>
      <c r="O63" s="257">
        <v>0</v>
      </c>
      <c r="P63" s="257">
        <v>0</v>
      </c>
      <c r="Q63" s="257">
        <v>0</v>
      </c>
      <c r="R63" s="257">
        <v>0</v>
      </c>
      <c r="S63" s="257">
        <v>0</v>
      </c>
      <c r="T63" s="257">
        <v>0</v>
      </c>
      <c r="U63" s="257">
        <v>0</v>
      </c>
      <c r="V63" s="257">
        <v>0</v>
      </c>
      <c r="W63" s="257">
        <v>0</v>
      </c>
      <c r="X63" s="257">
        <v>0</v>
      </c>
      <c r="Y63" s="257">
        <v>0</v>
      </c>
      <c r="Z63" s="257">
        <v>0</v>
      </c>
      <c r="AA63" s="257">
        <v>0</v>
      </c>
      <c r="AB63" s="257">
        <v>0</v>
      </c>
      <c r="AC63" s="257">
        <v>0</v>
      </c>
      <c r="AD63" s="257">
        <v>0</v>
      </c>
      <c r="AE63" s="257">
        <v>0</v>
      </c>
      <c r="AF63" s="257">
        <v>0</v>
      </c>
      <c r="AG63" s="257">
        <v>0</v>
      </c>
      <c r="AH63" s="257">
        <v>0</v>
      </c>
      <c r="AI63" s="257">
        <v>0</v>
      </c>
      <c r="AJ63" s="257">
        <v>0</v>
      </c>
      <c r="AK63" s="257">
        <v>0</v>
      </c>
      <c r="AL63" s="257">
        <v>0</v>
      </c>
      <c r="AM63" s="257">
        <v>0</v>
      </c>
      <c r="AN63" s="257">
        <v>0</v>
      </c>
      <c r="AO63" s="257">
        <v>0</v>
      </c>
      <c r="AP63" s="257">
        <v>0</v>
      </c>
      <c r="AQ63" s="257">
        <v>0</v>
      </c>
      <c r="AR63" s="257">
        <v>0</v>
      </c>
      <c r="AS63" s="257">
        <v>0</v>
      </c>
      <c r="AT63" s="257">
        <v>0</v>
      </c>
      <c r="AU63" s="257">
        <v>0</v>
      </c>
      <c r="AV63" s="257">
        <v>0</v>
      </c>
      <c r="AW63" s="257">
        <v>0</v>
      </c>
      <c r="AX63" s="257">
        <v>0</v>
      </c>
      <c r="AY63" s="257">
        <v>0</v>
      </c>
      <c r="AZ63" s="257">
        <v>0</v>
      </c>
      <c r="BA63" s="257">
        <v>0</v>
      </c>
      <c r="BB63" s="257">
        <v>0</v>
      </c>
      <c r="BC63" s="257">
        <v>0</v>
      </c>
      <c r="BD63" s="257">
        <v>0</v>
      </c>
      <c r="BE63" s="257">
        <v>0</v>
      </c>
      <c r="BF63" s="257">
        <v>0</v>
      </c>
      <c r="BG63" s="257">
        <v>0</v>
      </c>
      <c r="BH63" s="257">
        <v>0</v>
      </c>
      <c r="BI63" s="257">
        <v>0</v>
      </c>
      <c r="BJ63" s="257">
        <v>0</v>
      </c>
      <c r="BK63" s="257">
        <v>0</v>
      </c>
      <c r="BL63" s="257">
        <v>71.070927892897771</v>
      </c>
      <c r="BM63" s="257">
        <v>757.16508034183744</v>
      </c>
      <c r="BN63" s="257">
        <v>1370.5450881195081</v>
      </c>
      <c r="BO63" s="257">
        <v>2272.9841271048999</v>
      </c>
      <c r="BP63" s="257">
        <v>4641.2404496320205</v>
      </c>
      <c r="BQ63" s="257">
        <v>7024.7479817441845</v>
      </c>
      <c r="BR63" s="257">
        <v>8505.1789124968745</v>
      </c>
      <c r="BS63" s="257">
        <v>8884.8999165451551</v>
      </c>
      <c r="BT63" s="257">
        <v>8889.8719230447223</v>
      </c>
      <c r="BU63" s="257">
        <v>8693.1197913781725</v>
      </c>
      <c r="BV63" s="257">
        <v>8675.6026231235955</v>
      </c>
      <c r="BW63" s="257">
        <v>8875.1617232675089</v>
      </c>
    </row>
    <row r="64" spans="1:75" s="132" customFormat="1" x14ac:dyDescent="0.2">
      <c r="A64" s="134"/>
      <c r="B64" s="144" t="s">
        <v>504</v>
      </c>
      <c r="C64" s="144"/>
      <c r="D64" s="257">
        <v>0</v>
      </c>
      <c r="E64" s="257">
        <v>0</v>
      </c>
      <c r="F64" s="257">
        <v>0</v>
      </c>
      <c r="G64" s="257">
        <v>0</v>
      </c>
      <c r="H64" s="257">
        <v>0</v>
      </c>
      <c r="I64" s="257">
        <v>0</v>
      </c>
      <c r="J64" s="257">
        <v>0</v>
      </c>
      <c r="K64" s="257">
        <v>0</v>
      </c>
      <c r="L64" s="257">
        <v>0</v>
      </c>
      <c r="M64" s="257">
        <v>0</v>
      </c>
      <c r="N64" s="257">
        <v>0</v>
      </c>
      <c r="O64" s="257">
        <v>0</v>
      </c>
      <c r="P64" s="257">
        <v>0</v>
      </c>
      <c r="Q64" s="257">
        <v>0</v>
      </c>
      <c r="R64" s="257">
        <v>0</v>
      </c>
      <c r="S64" s="257">
        <v>0</v>
      </c>
      <c r="T64" s="257">
        <v>0</v>
      </c>
      <c r="U64" s="257">
        <v>0</v>
      </c>
      <c r="V64" s="257">
        <v>0</v>
      </c>
      <c r="W64" s="257">
        <v>0</v>
      </c>
      <c r="X64" s="257">
        <v>0</v>
      </c>
      <c r="Y64" s="257">
        <v>0</v>
      </c>
      <c r="Z64" s="257">
        <v>0</v>
      </c>
      <c r="AA64" s="257">
        <v>0</v>
      </c>
      <c r="AB64" s="257">
        <v>0</v>
      </c>
      <c r="AC64" s="257">
        <v>0</v>
      </c>
      <c r="AD64" s="257">
        <v>0</v>
      </c>
      <c r="AE64" s="257">
        <v>0</v>
      </c>
      <c r="AF64" s="257">
        <v>0</v>
      </c>
      <c r="AG64" s="257">
        <v>0</v>
      </c>
      <c r="AH64" s="257">
        <v>0</v>
      </c>
      <c r="AI64" s="257">
        <v>0</v>
      </c>
      <c r="AJ64" s="257">
        <v>0</v>
      </c>
      <c r="AK64" s="257">
        <v>0</v>
      </c>
      <c r="AL64" s="257">
        <v>0</v>
      </c>
      <c r="AM64" s="257">
        <v>0</v>
      </c>
      <c r="AN64" s="257">
        <v>0</v>
      </c>
      <c r="AO64" s="257">
        <v>0</v>
      </c>
      <c r="AP64" s="257">
        <v>0</v>
      </c>
      <c r="AQ64" s="257">
        <v>0</v>
      </c>
      <c r="AR64" s="257">
        <v>0</v>
      </c>
      <c r="AS64" s="257">
        <v>0</v>
      </c>
      <c r="AT64" s="257">
        <v>0</v>
      </c>
      <c r="AU64" s="257">
        <v>0</v>
      </c>
      <c r="AV64" s="257">
        <v>0</v>
      </c>
      <c r="AW64" s="257">
        <v>0</v>
      </c>
      <c r="AX64" s="257">
        <v>0</v>
      </c>
      <c r="AY64" s="257">
        <v>0</v>
      </c>
      <c r="AZ64" s="257">
        <v>0</v>
      </c>
      <c r="BA64" s="257">
        <v>0</v>
      </c>
      <c r="BB64" s="257">
        <v>0</v>
      </c>
      <c r="BC64" s="257">
        <v>0</v>
      </c>
      <c r="BD64" s="257">
        <v>0</v>
      </c>
      <c r="BE64" s="257">
        <v>0</v>
      </c>
      <c r="BF64" s="257">
        <v>0</v>
      </c>
      <c r="BG64" s="257">
        <v>0</v>
      </c>
      <c r="BH64" s="257">
        <v>0</v>
      </c>
      <c r="BI64" s="257">
        <v>0</v>
      </c>
      <c r="BJ64" s="257">
        <v>0</v>
      </c>
      <c r="BK64" s="257">
        <v>0</v>
      </c>
      <c r="BL64" s="257">
        <v>64.270207793566058</v>
      </c>
      <c r="BM64" s="257">
        <v>514.68160334470485</v>
      </c>
      <c r="BN64" s="257">
        <v>757.43043268455381</v>
      </c>
      <c r="BO64" s="257">
        <v>909.78182683870614</v>
      </c>
      <c r="BP64" s="257">
        <v>1290.7773199072847</v>
      </c>
      <c r="BQ64" s="257">
        <v>1431.0726679178495</v>
      </c>
      <c r="BR64" s="257">
        <v>1559.9597814410768</v>
      </c>
      <c r="BS64" s="257">
        <v>1018.5518038124628</v>
      </c>
      <c r="BT64" s="257">
        <v>573.32476779517083</v>
      </c>
      <c r="BU64" s="257">
        <v>495.90809602342028</v>
      </c>
      <c r="BV64" s="257">
        <v>499.82853658975273</v>
      </c>
      <c r="BW64" s="257">
        <v>503.07596679609691</v>
      </c>
    </row>
    <row r="65" spans="1:75" s="132" customFormat="1" x14ac:dyDescent="0.2">
      <c r="A65" s="134"/>
      <c r="B65" s="144" t="s">
        <v>506</v>
      </c>
      <c r="C65" s="144"/>
      <c r="D65" s="257">
        <v>0</v>
      </c>
      <c r="E65" s="257">
        <v>0</v>
      </c>
      <c r="F65" s="257">
        <v>0</v>
      </c>
      <c r="G65" s="257">
        <v>0</v>
      </c>
      <c r="H65" s="257">
        <v>0</v>
      </c>
      <c r="I65" s="257">
        <v>0</v>
      </c>
      <c r="J65" s="257">
        <v>0</v>
      </c>
      <c r="K65" s="257">
        <v>0</v>
      </c>
      <c r="L65" s="257">
        <v>0</v>
      </c>
      <c r="M65" s="257">
        <v>0</v>
      </c>
      <c r="N65" s="257">
        <v>0</v>
      </c>
      <c r="O65" s="257">
        <v>0</v>
      </c>
      <c r="P65" s="257">
        <v>0</v>
      </c>
      <c r="Q65" s="257">
        <v>0</v>
      </c>
      <c r="R65" s="257">
        <v>0</v>
      </c>
      <c r="S65" s="257">
        <v>0</v>
      </c>
      <c r="T65" s="257">
        <v>0</v>
      </c>
      <c r="U65" s="257">
        <v>0</v>
      </c>
      <c r="V65" s="257">
        <v>0</v>
      </c>
      <c r="W65" s="257">
        <v>0</v>
      </c>
      <c r="X65" s="257">
        <v>0</v>
      </c>
      <c r="Y65" s="257">
        <v>0</v>
      </c>
      <c r="Z65" s="257">
        <v>0</v>
      </c>
      <c r="AA65" s="257">
        <v>0</v>
      </c>
      <c r="AB65" s="257">
        <v>0</v>
      </c>
      <c r="AC65" s="257">
        <v>0</v>
      </c>
      <c r="AD65" s="257">
        <v>0</v>
      </c>
      <c r="AE65" s="257">
        <v>0</v>
      </c>
      <c r="AF65" s="257">
        <v>0</v>
      </c>
      <c r="AG65" s="257">
        <v>0</v>
      </c>
      <c r="AH65" s="257">
        <v>0</v>
      </c>
      <c r="AI65" s="257">
        <v>0</v>
      </c>
      <c r="AJ65" s="257">
        <v>0</v>
      </c>
      <c r="AK65" s="257">
        <v>0</v>
      </c>
      <c r="AL65" s="257">
        <v>0</v>
      </c>
      <c r="AM65" s="257">
        <v>0</v>
      </c>
      <c r="AN65" s="257">
        <v>0</v>
      </c>
      <c r="AO65" s="257">
        <v>0</v>
      </c>
      <c r="AP65" s="257">
        <v>0</v>
      </c>
      <c r="AQ65" s="257">
        <v>0</v>
      </c>
      <c r="AR65" s="257">
        <v>0</v>
      </c>
      <c r="AS65" s="257">
        <v>0</v>
      </c>
      <c r="AT65" s="257">
        <v>0</v>
      </c>
      <c r="AU65" s="257">
        <v>0</v>
      </c>
      <c r="AV65" s="257">
        <v>0</v>
      </c>
      <c r="AW65" s="257">
        <v>0</v>
      </c>
      <c r="AX65" s="257">
        <v>0</v>
      </c>
      <c r="AY65" s="257">
        <v>0</v>
      </c>
      <c r="AZ65" s="257">
        <v>0</v>
      </c>
      <c r="BA65" s="257">
        <v>0</v>
      </c>
      <c r="BB65" s="257">
        <v>0</v>
      </c>
      <c r="BC65" s="257">
        <v>0</v>
      </c>
      <c r="BD65" s="257">
        <v>0</v>
      </c>
      <c r="BE65" s="257">
        <v>0</v>
      </c>
      <c r="BF65" s="257">
        <v>0</v>
      </c>
      <c r="BG65" s="257">
        <v>0</v>
      </c>
      <c r="BH65" s="257">
        <v>0</v>
      </c>
      <c r="BI65" s="257">
        <v>0</v>
      </c>
      <c r="BJ65" s="257">
        <v>0</v>
      </c>
      <c r="BK65" s="257">
        <v>0</v>
      </c>
      <c r="BL65" s="257">
        <v>0.98564436846572345</v>
      </c>
      <c r="BM65" s="257">
        <v>69.174101638114536</v>
      </c>
      <c r="BN65" s="257">
        <v>431.58843902376123</v>
      </c>
      <c r="BO65" s="257">
        <v>848.17810635394233</v>
      </c>
      <c r="BP65" s="257">
        <v>1814.3187167405292</v>
      </c>
      <c r="BQ65" s="257">
        <v>2500.1171268692378</v>
      </c>
      <c r="BR65" s="257">
        <v>2542.3733110805028</v>
      </c>
      <c r="BS65" s="257">
        <v>2745.116267002838</v>
      </c>
      <c r="BT65" s="257">
        <v>3054.8225383641352</v>
      </c>
      <c r="BU65" s="257">
        <v>2949.6988999009391</v>
      </c>
      <c r="BV65" s="257">
        <v>2813.3386631732687</v>
      </c>
      <c r="BW65" s="257">
        <v>2848.0389062849017</v>
      </c>
    </row>
    <row r="66" spans="1:75" s="132" customFormat="1" x14ac:dyDescent="0.2">
      <c r="A66" s="134"/>
      <c r="B66" s="144" t="s">
        <v>505</v>
      </c>
      <c r="C66" s="144"/>
      <c r="D66" s="257">
        <v>0</v>
      </c>
      <c r="E66" s="257">
        <v>0</v>
      </c>
      <c r="F66" s="257">
        <v>0</v>
      </c>
      <c r="G66" s="257">
        <v>0</v>
      </c>
      <c r="H66" s="257">
        <v>0</v>
      </c>
      <c r="I66" s="257">
        <v>0</v>
      </c>
      <c r="J66" s="257">
        <v>0</v>
      </c>
      <c r="K66" s="257">
        <v>0</v>
      </c>
      <c r="L66" s="257">
        <v>0</v>
      </c>
      <c r="M66" s="257">
        <v>0</v>
      </c>
      <c r="N66" s="257">
        <v>0</v>
      </c>
      <c r="O66" s="257">
        <v>0</v>
      </c>
      <c r="P66" s="257">
        <v>0</v>
      </c>
      <c r="Q66" s="257">
        <v>0</v>
      </c>
      <c r="R66" s="257">
        <v>0</v>
      </c>
      <c r="S66" s="257">
        <v>0</v>
      </c>
      <c r="T66" s="257">
        <v>0</v>
      </c>
      <c r="U66" s="257">
        <v>0</v>
      </c>
      <c r="V66" s="257">
        <v>0</v>
      </c>
      <c r="W66" s="257">
        <v>0</v>
      </c>
      <c r="X66" s="257">
        <v>0</v>
      </c>
      <c r="Y66" s="257">
        <v>0</v>
      </c>
      <c r="Z66" s="257">
        <v>0</v>
      </c>
      <c r="AA66" s="257">
        <v>0</v>
      </c>
      <c r="AB66" s="257">
        <v>0</v>
      </c>
      <c r="AC66" s="257">
        <v>0</v>
      </c>
      <c r="AD66" s="257">
        <v>0</v>
      </c>
      <c r="AE66" s="257">
        <v>0</v>
      </c>
      <c r="AF66" s="257">
        <v>0</v>
      </c>
      <c r="AG66" s="257">
        <v>0</v>
      </c>
      <c r="AH66" s="257">
        <v>0</v>
      </c>
      <c r="AI66" s="257">
        <v>0</v>
      </c>
      <c r="AJ66" s="257">
        <v>0</v>
      </c>
      <c r="AK66" s="257">
        <v>0</v>
      </c>
      <c r="AL66" s="257">
        <v>0</v>
      </c>
      <c r="AM66" s="257">
        <v>0</v>
      </c>
      <c r="AN66" s="257">
        <v>0</v>
      </c>
      <c r="AO66" s="257">
        <v>0</v>
      </c>
      <c r="AP66" s="257">
        <v>0</v>
      </c>
      <c r="AQ66" s="257">
        <v>0</v>
      </c>
      <c r="AR66" s="257">
        <v>0</v>
      </c>
      <c r="AS66" s="257">
        <v>0</v>
      </c>
      <c r="AT66" s="257">
        <v>0</v>
      </c>
      <c r="AU66" s="257">
        <v>0</v>
      </c>
      <c r="AV66" s="257">
        <v>0</v>
      </c>
      <c r="AW66" s="257">
        <v>0</v>
      </c>
      <c r="AX66" s="257">
        <v>0</v>
      </c>
      <c r="AY66" s="257">
        <v>0</v>
      </c>
      <c r="AZ66" s="257">
        <v>0</v>
      </c>
      <c r="BA66" s="257">
        <v>0</v>
      </c>
      <c r="BB66" s="257">
        <v>0</v>
      </c>
      <c r="BC66" s="257">
        <v>0</v>
      </c>
      <c r="BD66" s="257">
        <v>0</v>
      </c>
      <c r="BE66" s="257">
        <v>0</v>
      </c>
      <c r="BF66" s="257">
        <v>0</v>
      </c>
      <c r="BG66" s="257">
        <v>0</v>
      </c>
      <c r="BH66" s="257">
        <v>0</v>
      </c>
      <c r="BI66" s="257">
        <v>0</v>
      </c>
      <c r="BJ66" s="257">
        <v>0</v>
      </c>
      <c r="BK66" s="257">
        <v>0</v>
      </c>
      <c r="BL66" s="257">
        <v>5.8622870801637719</v>
      </c>
      <c r="BM66" s="257">
        <v>179.91980681391183</v>
      </c>
      <c r="BN66" s="257">
        <v>181.5262164111933</v>
      </c>
      <c r="BO66" s="257">
        <v>515.02419391225158</v>
      </c>
      <c r="BP66" s="257">
        <v>1536.1444129842066</v>
      </c>
      <c r="BQ66" s="257">
        <v>3093.5581869570983</v>
      </c>
      <c r="BR66" s="257">
        <v>4402.8458199752949</v>
      </c>
      <c r="BS66" s="257">
        <v>5121.2318457298516</v>
      </c>
      <c r="BT66" s="257">
        <v>5261.7246168854172</v>
      </c>
      <c r="BU66" s="257">
        <v>5247.5127954538129</v>
      </c>
      <c r="BV66" s="257">
        <v>5362.4354233605745</v>
      </c>
      <c r="BW66" s="257">
        <v>5524.0468501865098</v>
      </c>
    </row>
    <row r="67" spans="1:75" s="47" customFormat="1" ht="25.5" customHeight="1" x14ac:dyDescent="0.2">
      <c r="B67" s="272" t="s">
        <v>145</v>
      </c>
      <c r="C67" s="62"/>
      <c r="D67" s="143">
        <v>0</v>
      </c>
      <c r="E67" s="143">
        <v>0</v>
      </c>
      <c r="F67" s="143">
        <v>0</v>
      </c>
      <c r="G67" s="143">
        <v>0</v>
      </c>
      <c r="H67" s="143">
        <v>0</v>
      </c>
      <c r="I67" s="143">
        <v>0</v>
      </c>
      <c r="J67" s="143">
        <v>0</v>
      </c>
      <c r="K67" s="143">
        <v>0</v>
      </c>
      <c r="L67" s="143">
        <v>0</v>
      </c>
      <c r="M67" s="143">
        <v>0</v>
      </c>
      <c r="N67" s="143">
        <v>0</v>
      </c>
      <c r="O67" s="143">
        <v>0</v>
      </c>
      <c r="P67" s="143">
        <v>0</v>
      </c>
      <c r="Q67" s="143">
        <v>0</v>
      </c>
      <c r="R67" s="143">
        <v>0</v>
      </c>
      <c r="S67" s="143">
        <v>0</v>
      </c>
      <c r="T67" s="143">
        <v>0</v>
      </c>
      <c r="U67" s="143">
        <v>0</v>
      </c>
      <c r="V67" s="143">
        <v>0</v>
      </c>
      <c r="W67" s="143">
        <v>0</v>
      </c>
      <c r="X67" s="143">
        <v>0</v>
      </c>
      <c r="Y67" s="143">
        <v>0</v>
      </c>
      <c r="Z67" s="143">
        <v>0</v>
      </c>
      <c r="AA67" s="143">
        <v>0</v>
      </c>
      <c r="AB67" s="143">
        <v>0</v>
      </c>
      <c r="AC67" s="143">
        <v>0</v>
      </c>
      <c r="AD67" s="143">
        <v>0</v>
      </c>
      <c r="AE67" s="143">
        <v>0</v>
      </c>
      <c r="AF67" s="143">
        <v>0</v>
      </c>
      <c r="AG67" s="143">
        <v>0</v>
      </c>
      <c r="AH67" s="143">
        <v>0</v>
      </c>
      <c r="AI67" s="143">
        <v>0</v>
      </c>
      <c r="AJ67" s="143">
        <v>0</v>
      </c>
      <c r="AK67" s="143">
        <v>0</v>
      </c>
      <c r="AL67" s="143">
        <v>0</v>
      </c>
      <c r="AM67" s="143">
        <v>0</v>
      </c>
      <c r="AN67" s="143">
        <v>0</v>
      </c>
      <c r="AO67" s="143">
        <v>0</v>
      </c>
      <c r="AP67" s="143">
        <v>0</v>
      </c>
      <c r="AQ67" s="143">
        <v>0</v>
      </c>
      <c r="AR67" s="143">
        <v>0</v>
      </c>
      <c r="AS67" s="143">
        <v>0</v>
      </c>
      <c r="AT67" s="143">
        <v>0</v>
      </c>
      <c r="AU67" s="143">
        <v>0</v>
      </c>
      <c r="AV67" s="143">
        <v>0</v>
      </c>
      <c r="AW67" s="143">
        <v>0</v>
      </c>
      <c r="AX67" s="143">
        <v>0</v>
      </c>
      <c r="AY67" s="143">
        <v>11738.239530664086</v>
      </c>
      <c r="AZ67" s="143">
        <v>11318.611293953811</v>
      </c>
      <c r="BA67" s="143">
        <v>10758.744359277684</v>
      </c>
      <c r="BB67" s="143">
        <v>10359.584236149109</v>
      </c>
      <c r="BC67" s="143">
        <v>9601.4672813107481</v>
      </c>
      <c r="BD67" s="143">
        <v>9352.934233515216</v>
      </c>
      <c r="BE67" s="143">
        <v>9189.9102172048188</v>
      </c>
      <c r="BF67" s="143">
        <v>8966.1158586181718</v>
      </c>
      <c r="BG67" s="143">
        <v>8743.1978606450848</v>
      </c>
      <c r="BH67" s="143">
        <v>8397.623894444996</v>
      </c>
      <c r="BI67" s="143">
        <v>8154.5705916969118</v>
      </c>
      <c r="BJ67" s="143">
        <v>7839.3749547891111</v>
      </c>
      <c r="BK67" s="143">
        <v>7721.8654438509393</v>
      </c>
      <c r="BL67" s="143">
        <v>7373.0390272684244</v>
      </c>
      <c r="BM67" s="143">
        <v>6737.7212039287051</v>
      </c>
      <c r="BN67" s="143">
        <v>5963.4789476333808</v>
      </c>
      <c r="BO67" s="143">
        <v>5204.0679988764132</v>
      </c>
      <c r="BP67" s="143">
        <v>3397.6178860560381</v>
      </c>
      <c r="BQ67" s="143">
        <v>1208.6353066878803</v>
      </c>
      <c r="BR67" s="304">
        <v>245.75809350777774</v>
      </c>
      <c r="BS67" s="304">
        <v>8.337781463484438</v>
      </c>
      <c r="BT67" s="304">
        <v>6.7186584992852314</v>
      </c>
      <c r="BU67" s="313">
        <v>4.9009256724031678</v>
      </c>
      <c r="BV67" s="313">
        <v>5.1821100540154017</v>
      </c>
      <c r="BW67" s="313">
        <v>5.4037536824146271</v>
      </c>
    </row>
    <row r="68" spans="1:75" s="132" customFormat="1" x14ac:dyDescent="0.2">
      <c r="A68" s="134"/>
      <c r="B68" s="268" t="s">
        <v>508</v>
      </c>
      <c r="C68" s="40"/>
      <c r="D68" s="257">
        <v>0</v>
      </c>
      <c r="E68" s="257">
        <v>0</v>
      </c>
      <c r="F68" s="257">
        <v>0</v>
      </c>
      <c r="G68" s="257">
        <v>0</v>
      </c>
      <c r="H68" s="257">
        <v>0</v>
      </c>
      <c r="I68" s="257">
        <v>0</v>
      </c>
      <c r="J68" s="257">
        <v>0</v>
      </c>
      <c r="K68" s="257">
        <v>0</v>
      </c>
      <c r="L68" s="257">
        <v>0</v>
      </c>
      <c r="M68" s="257">
        <v>0</v>
      </c>
      <c r="N68" s="257">
        <v>0</v>
      </c>
      <c r="O68" s="257">
        <v>0</v>
      </c>
      <c r="P68" s="257">
        <v>0</v>
      </c>
      <c r="Q68" s="257">
        <v>0</v>
      </c>
      <c r="R68" s="257">
        <v>0</v>
      </c>
      <c r="S68" s="257">
        <v>0</v>
      </c>
      <c r="T68" s="257">
        <v>0</v>
      </c>
      <c r="U68" s="257">
        <v>0</v>
      </c>
      <c r="V68" s="257">
        <v>0</v>
      </c>
      <c r="W68" s="257">
        <v>0</v>
      </c>
      <c r="X68" s="257">
        <v>0</v>
      </c>
      <c r="Y68" s="257">
        <v>0</v>
      </c>
      <c r="Z68" s="257">
        <v>0</v>
      </c>
      <c r="AA68" s="257">
        <v>0</v>
      </c>
      <c r="AB68" s="257">
        <v>0</v>
      </c>
      <c r="AC68" s="257">
        <v>0</v>
      </c>
      <c r="AD68" s="257">
        <v>0</v>
      </c>
      <c r="AE68" s="257">
        <v>0</v>
      </c>
      <c r="AF68" s="257">
        <v>0</v>
      </c>
      <c r="AG68" s="257">
        <v>0</v>
      </c>
      <c r="AH68" s="257">
        <v>0</v>
      </c>
      <c r="AI68" s="257">
        <v>0</v>
      </c>
      <c r="AJ68" s="257">
        <v>0</v>
      </c>
      <c r="AK68" s="257">
        <v>0</v>
      </c>
      <c r="AL68" s="257">
        <v>0</v>
      </c>
      <c r="AM68" s="257">
        <v>0</v>
      </c>
      <c r="AN68" s="257">
        <v>0</v>
      </c>
      <c r="AO68" s="257">
        <v>0</v>
      </c>
      <c r="AP68" s="257">
        <v>0</v>
      </c>
      <c r="AQ68" s="257">
        <v>0</v>
      </c>
      <c r="AR68" s="257">
        <v>0</v>
      </c>
      <c r="AS68" s="257">
        <v>0</v>
      </c>
      <c r="AT68" s="257">
        <v>0</v>
      </c>
      <c r="AU68" s="257">
        <v>0</v>
      </c>
      <c r="AV68" s="257">
        <v>0</v>
      </c>
      <c r="AW68" s="257">
        <v>0</v>
      </c>
      <c r="AX68" s="257">
        <v>0</v>
      </c>
      <c r="AY68" s="257">
        <v>428.60387081166084</v>
      </c>
      <c r="AZ68" s="257">
        <v>461.99987234536377</v>
      </c>
      <c r="BA68" s="257">
        <v>461.27512335561482</v>
      </c>
      <c r="BB68" s="257">
        <v>403.95947528655813</v>
      </c>
      <c r="BC68" s="257">
        <v>466.85043633946145</v>
      </c>
      <c r="BD68" s="257">
        <v>460.6558283802471</v>
      </c>
      <c r="BE68" s="257">
        <v>453.48950111751748</v>
      </c>
      <c r="BF68" s="257">
        <v>507.9955909394393</v>
      </c>
      <c r="BG68" s="257">
        <v>425.6708575458656</v>
      </c>
      <c r="BH68" s="257">
        <v>383.75471850631197</v>
      </c>
      <c r="BI68" s="257">
        <v>340.97688758759466</v>
      </c>
      <c r="BJ68" s="257">
        <v>346.23046824332073</v>
      </c>
      <c r="BK68" s="257">
        <v>319.20414376558307</v>
      </c>
      <c r="BL68" s="257">
        <v>264.19035993986552</v>
      </c>
      <c r="BM68" s="257">
        <v>28.350018319961503</v>
      </c>
      <c r="BN68" s="257">
        <v>27.051285863835432</v>
      </c>
      <c r="BO68" s="257">
        <v>13.106868571148663</v>
      </c>
      <c r="BP68" s="257">
        <v>4.9534395147238666</v>
      </c>
      <c r="BQ68" s="257">
        <v>3.058494213425194</v>
      </c>
      <c r="BR68" s="257">
        <v>0</v>
      </c>
      <c r="BS68" s="257">
        <v>0</v>
      </c>
      <c r="BT68" s="257">
        <v>0</v>
      </c>
      <c r="BU68" s="257">
        <v>0</v>
      </c>
      <c r="BV68" s="257">
        <v>0</v>
      </c>
      <c r="BW68" s="257">
        <v>0</v>
      </c>
    </row>
    <row r="69" spans="1:75" s="132" customFormat="1" x14ac:dyDescent="0.2">
      <c r="A69" s="134"/>
      <c r="B69" s="268" t="s">
        <v>509</v>
      </c>
      <c r="C69" s="40"/>
      <c r="D69" s="257">
        <v>0</v>
      </c>
      <c r="E69" s="257">
        <v>0</v>
      </c>
      <c r="F69" s="257">
        <v>0</v>
      </c>
      <c r="G69" s="257">
        <v>0</v>
      </c>
      <c r="H69" s="257">
        <v>0</v>
      </c>
      <c r="I69" s="257">
        <v>0</v>
      </c>
      <c r="J69" s="257">
        <v>0</v>
      </c>
      <c r="K69" s="257">
        <v>0</v>
      </c>
      <c r="L69" s="257">
        <v>0</v>
      </c>
      <c r="M69" s="257">
        <v>0</v>
      </c>
      <c r="N69" s="257">
        <v>0</v>
      </c>
      <c r="O69" s="257">
        <v>0</v>
      </c>
      <c r="P69" s="257">
        <v>0</v>
      </c>
      <c r="Q69" s="257">
        <v>0</v>
      </c>
      <c r="R69" s="257">
        <v>0</v>
      </c>
      <c r="S69" s="257">
        <v>0</v>
      </c>
      <c r="T69" s="257">
        <v>0</v>
      </c>
      <c r="U69" s="257">
        <v>0</v>
      </c>
      <c r="V69" s="257">
        <v>0</v>
      </c>
      <c r="W69" s="257">
        <v>0</v>
      </c>
      <c r="X69" s="257">
        <v>0</v>
      </c>
      <c r="Y69" s="257">
        <v>0</v>
      </c>
      <c r="Z69" s="257">
        <v>0</v>
      </c>
      <c r="AA69" s="257">
        <v>0</v>
      </c>
      <c r="AB69" s="257">
        <v>0</v>
      </c>
      <c r="AC69" s="257">
        <v>0</v>
      </c>
      <c r="AD69" s="257">
        <v>0</v>
      </c>
      <c r="AE69" s="257">
        <v>0</v>
      </c>
      <c r="AF69" s="257">
        <v>0</v>
      </c>
      <c r="AG69" s="257">
        <v>0</v>
      </c>
      <c r="AH69" s="257">
        <v>0</v>
      </c>
      <c r="AI69" s="257">
        <v>0</v>
      </c>
      <c r="AJ69" s="257">
        <v>0</v>
      </c>
      <c r="AK69" s="257">
        <v>0</v>
      </c>
      <c r="AL69" s="257">
        <v>0</v>
      </c>
      <c r="AM69" s="257">
        <v>0</v>
      </c>
      <c r="AN69" s="257">
        <v>0</v>
      </c>
      <c r="AO69" s="257">
        <v>0</v>
      </c>
      <c r="AP69" s="257">
        <v>0</v>
      </c>
      <c r="AQ69" s="257">
        <v>0</v>
      </c>
      <c r="AR69" s="257">
        <v>0</v>
      </c>
      <c r="AS69" s="257">
        <v>0</v>
      </c>
      <c r="AT69" s="257">
        <v>0</v>
      </c>
      <c r="AU69" s="257">
        <v>0</v>
      </c>
      <c r="AV69" s="257">
        <v>0</v>
      </c>
      <c r="AW69" s="257">
        <v>0</v>
      </c>
      <c r="AX69" s="257">
        <v>0</v>
      </c>
      <c r="AY69" s="257">
        <v>394.03869481069313</v>
      </c>
      <c r="AZ69" s="257">
        <v>437.99945688754781</v>
      </c>
      <c r="BA69" s="257">
        <v>459.86428744494964</v>
      </c>
      <c r="BB69" s="257">
        <v>435.08427795782654</v>
      </c>
      <c r="BC69" s="257">
        <v>550.19746451768572</v>
      </c>
      <c r="BD69" s="257">
        <v>536.91833494712807</v>
      </c>
      <c r="BE69" s="257">
        <v>548.77742148561492</v>
      </c>
      <c r="BF69" s="257">
        <v>576.38886369727356</v>
      </c>
      <c r="BG69" s="257">
        <v>513.88066569698412</v>
      </c>
      <c r="BH69" s="257">
        <v>485.957089659774</v>
      </c>
      <c r="BI69" s="257">
        <v>415.00447056881302</v>
      </c>
      <c r="BJ69" s="257">
        <v>409.7934299402836</v>
      </c>
      <c r="BK69" s="257">
        <v>386.76491014753185</v>
      </c>
      <c r="BL69" s="257">
        <v>343.86304000352595</v>
      </c>
      <c r="BM69" s="257">
        <v>98.297161531660961</v>
      </c>
      <c r="BN69" s="257">
        <v>25.730148392601858</v>
      </c>
      <c r="BO69" s="257">
        <v>15.485978699506214</v>
      </c>
      <c r="BP69" s="257">
        <v>6.4448235808609269</v>
      </c>
      <c r="BQ69" s="257">
        <v>1.4181887260445667</v>
      </c>
      <c r="BR69" s="257">
        <v>0</v>
      </c>
      <c r="BS69" s="257">
        <v>0</v>
      </c>
      <c r="BT69" s="257">
        <v>0</v>
      </c>
      <c r="BU69" s="257">
        <v>0</v>
      </c>
      <c r="BV69" s="257">
        <v>0</v>
      </c>
      <c r="BW69" s="257">
        <v>0</v>
      </c>
    </row>
    <row r="70" spans="1:75" s="132" customFormat="1" x14ac:dyDescent="0.2">
      <c r="A70" s="134"/>
      <c r="B70" s="268" t="s">
        <v>510</v>
      </c>
      <c r="C70" s="40"/>
      <c r="D70" s="257">
        <v>0</v>
      </c>
      <c r="E70" s="257">
        <v>0</v>
      </c>
      <c r="F70" s="257">
        <v>0</v>
      </c>
      <c r="G70" s="257">
        <v>0</v>
      </c>
      <c r="H70" s="257">
        <v>0</v>
      </c>
      <c r="I70" s="257">
        <v>0</v>
      </c>
      <c r="J70" s="257">
        <v>0</v>
      </c>
      <c r="K70" s="257">
        <v>0</v>
      </c>
      <c r="L70" s="257">
        <v>0</v>
      </c>
      <c r="M70" s="257">
        <v>0</v>
      </c>
      <c r="N70" s="257">
        <v>0</v>
      </c>
      <c r="O70" s="257">
        <v>0</v>
      </c>
      <c r="P70" s="257">
        <v>0</v>
      </c>
      <c r="Q70" s="257">
        <v>0</v>
      </c>
      <c r="R70" s="257">
        <v>0</v>
      </c>
      <c r="S70" s="257">
        <v>0</v>
      </c>
      <c r="T70" s="257">
        <v>0</v>
      </c>
      <c r="U70" s="257">
        <v>0</v>
      </c>
      <c r="V70" s="257">
        <v>0</v>
      </c>
      <c r="W70" s="257">
        <v>0</v>
      </c>
      <c r="X70" s="257">
        <v>0</v>
      </c>
      <c r="Y70" s="257">
        <v>0</v>
      </c>
      <c r="Z70" s="257">
        <v>0</v>
      </c>
      <c r="AA70" s="257">
        <v>0</v>
      </c>
      <c r="AB70" s="257">
        <v>0</v>
      </c>
      <c r="AC70" s="257">
        <v>0</v>
      </c>
      <c r="AD70" s="257">
        <v>0</v>
      </c>
      <c r="AE70" s="257">
        <v>0</v>
      </c>
      <c r="AF70" s="257">
        <v>0</v>
      </c>
      <c r="AG70" s="257">
        <v>0</v>
      </c>
      <c r="AH70" s="257">
        <v>0</v>
      </c>
      <c r="AI70" s="257">
        <v>0</v>
      </c>
      <c r="AJ70" s="257">
        <v>0</v>
      </c>
      <c r="AK70" s="257">
        <v>0</v>
      </c>
      <c r="AL70" s="257">
        <v>0</v>
      </c>
      <c r="AM70" s="257">
        <v>0</v>
      </c>
      <c r="AN70" s="257">
        <v>0</v>
      </c>
      <c r="AO70" s="257">
        <v>0</v>
      </c>
      <c r="AP70" s="257">
        <v>0</v>
      </c>
      <c r="AQ70" s="257">
        <v>0</v>
      </c>
      <c r="AR70" s="257">
        <v>0</v>
      </c>
      <c r="AS70" s="257">
        <v>0</v>
      </c>
      <c r="AT70" s="257">
        <v>0</v>
      </c>
      <c r="AU70" s="257">
        <v>0</v>
      </c>
      <c r="AV70" s="257">
        <v>0</v>
      </c>
      <c r="AW70" s="257">
        <v>0</v>
      </c>
      <c r="AX70" s="257">
        <v>0</v>
      </c>
      <c r="AY70" s="257">
        <v>8791.037419862103</v>
      </c>
      <c r="AZ70" s="257">
        <v>8557.2989369850293</v>
      </c>
      <c r="BA70" s="257">
        <v>8296.5802351666844</v>
      </c>
      <c r="BB70" s="257">
        <v>8206.6791778554089</v>
      </c>
      <c r="BC70" s="257">
        <v>7520.2620830362166</v>
      </c>
      <c r="BD70" s="257">
        <v>7394.2442062466944</v>
      </c>
      <c r="BE70" s="257">
        <v>7484.495968119013</v>
      </c>
      <c r="BF70" s="257">
        <v>7254.6091055939396</v>
      </c>
      <c r="BG70" s="257">
        <v>7221.473518168631</v>
      </c>
      <c r="BH70" s="257">
        <v>7046.9666609892774</v>
      </c>
      <c r="BI70" s="257">
        <v>7015.1371084162283</v>
      </c>
      <c r="BJ70" s="257">
        <v>6744.8956293486817</v>
      </c>
      <c r="BK70" s="257">
        <v>6728.5130580804007</v>
      </c>
      <c r="BL70" s="257">
        <v>6521.7681640896217</v>
      </c>
      <c r="BM70" s="257">
        <v>6414.2075823815085</v>
      </c>
      <c r="BN70" s="257">
        <v>5741.7574864943108</v>
      </c>
      <c r="BO70" s="257">
        <v>5042.393503444514</v>
      </c>
      <c r="BP70" s="257">
        <v>3299.4606335705867</v>
      </c>
      <c r="BQ70" s="257">
        <v>1175.4931676779579</v>
      </c>
      <c r="BR70" s="305">
        <v>240.80316347964606</v>
      </c>
      <c r="BS70" s="305">
        <v>8.3101069962865104</v>
      </c>
      <c r="BT70" s="305">
        <v>6.7186584992852314</v>
      </c>
      <c r="BU70" s="257">
        <v>4.9009256724031678</v>
      </c>
      <c r="BV70" s="257">
        <v>5.1821100540154017</v>
      </c>
      <c r="BW70" s="257">
        <v>5.4037536824146271</v>
      </c>
    </row>
    <row r="71" spans="1:75" s="132" customFormat="1" x14ac:dyDescent="0.2">
      <c r="A71" s="134"/>
      <c r="B71" s="268" t="s">
        <v>511</v>
      </c>
      <c r="C71" s="40"/>
      <c r="D71" s="257">
        <v>0</v>
      </c>
      <c r="E71" s="257">
        <v>0</v>
      </c>
      <c r="F71" s="257">
        <v>0</v>
      </c>
      <c r="G71" s="257">
        <v>0</v>
      </c>
      <c r="H71" s="257">
        <v>0</v>
      </c>
      <c r="I71" s="257">
        <v>0</v>
      </c>
      <c r="J71" s="257">
        <v>0</v>
      </c>
      <c r="K71" s="257">
        <v>0</v>
      </c>
      <c r="L71" s="257">
        <v>0</v>
      </c>
      <c r="M71" s="257">
        <v>0</v>
      </c>
      <c r="N71" s="257">
        <v>0</v>
      </c>
      <c r="O71" s="257">
        <v>0</v>
      </c>
      <c r="P71" s="257">
        <v>0</v>
      </c>
      <c r="Q71" s="257">
        <v>0</v>
      </c>
      <c r="R71" s="257">
        <v>0</v>
      </c>
      <c r="S71" s="257">
        <v>0</v>
      </c>
      <c r="T71" s="257">
        <v>0</v>
      </c>
      <c r="U71" s="257">
        <v>0</v>
      </c>
      <c r="V71" s="257">
        <v>0</v>
      </c>
      <c r="W71" s="257">
        <v>0</v>
      </c>
      <c r="X71" s="257">
        <v>0</v>
      </c>
      <c r="Y71" s="257">
        <v>0</v>
      </c>
      <c r="Z71" s="257">
        <v>0</v>
      </c>
      <c r="AA71" s="257">
        <v>0</v>
      </c>
      <c r="AB71" s="257">
        <v>0</v>
      </c>
      <c r="AC71" s="257">
        <v>0</v>
      </c>
      <c r="AD71" s="257">
        <v>0</v>
      </c>
      <c r="AE71" s="257">
        <v>0</v>
      </c>
      <c r="AF71" s="257">
        <v>0</v>
      </c>
      <c r="AG71" s="257">
        <v>0</v>
      </c>
      <c r="AH71" s="257">
        <v>0</v>
      </c>
      <c r="AI71" s="257">
        <v>0</v>
      </c>
      <c r="AJ71" s="257">
        <v>0</v>
      </c>
      <c r="AK71" s="257">
        <v>0</v>
      </c>
      <c r="AL71" s="257">
        <v>0</v>
      </c>
      <c r="AM71" s="257">
        <v>0</v>
      </c>
      <c r="AN71" s="257">
        <v>0</v>
      </c>
      <c r="AO71" s="257">
        <v>0</v>
      </c>
      <c r="AP71" s="257">
        <v>0</v>
      </c>
      <c r="AQ71" s="257">
        <v>0</v>
      </c>
      <c r="AR71" s="257">
        <v>0</v>
      </c>
      <c r="AS71" s="257">
        <v>0</v>
      </c>
      <c r="AT71" s="257">
        <v>0</v>
      </c>
      <c r="AU71" s="257">
        <v>0</v>
      </c>
      <c r="AV71" s="257">
        <v>0</v>
      </c>
      <c r="AW71" s="257">
        <v>0</v>
      </c>
      <c r="AX71" s="257">
        <v>0</v>
      </c>
      <c r="AY71" s="257">
        <v>9613.6799854844576</v>
      </c>
      <c r="AZ71" s="257">
        <v>9457.2982662179402</v>
      </c>
      <c r="BA71" s="257">
        <v>9217.7196459672487</v>
      </c>
      <c r="BB71" s="257">
        <v>9045.7229310997936</v>
      </c>
      <c r="BC71" s="257">
        <v>8537.3099838933631</v>
      </c>
      <c r="BD71" s="257">
        <v>8391.8183695740699</v>
      </c>
      <c r="BE71" s="257">
        <v>8486.762890722146</v>
      </c>
      <c r="BF71" s="257">
        <v>8338.9935602306523</v>
      </c>
      <c r="BG71" s="257">
        <v>8161.0250414114817</v>
      </c>
      <c r="BH71" s="257">
        <v>7916.6784691553639</v>
      </c>
      <c r="BI71" s="257">
        <v>7771.118466572636</v>
      </c>
      <c r="BJ71" s="257">
        <v>7500.9195275322863</v>
      </c>
      <c r="BK71" s="257">
        <v>7434.482111993515</v>
      </c>
      <c r="BL71" s="257">
        <v>7129.8215640330127</v>
      </c>
      <c r="BM71" s="257">
        <v>6540.8547622331307</v>
      </c>
      <c r="BN71" s="257">
        <v>5794.5389207507469</v>
      </c>
      <c r="BO71" s="257">
        <v>5070.9863507151695</v>
      </c>
      <c r="BP71" s="257">
        <v>3310.8588966661714</v>
      </c>
      <c r="BQ71" s="257">
        <v>1179.9698506174277</v>
      </c>
      <c r="BR71" s="305">
        <v>240.80316347964606</v>
      </c>
      <c r="BS71" s="305">
        <v>8.3101069962865104</v>
      </c>
      <c r="BT71" s="305">
        <v>6.7186584992852314</v>
      </c>
      <c r="BU71" s="257">
        <v>4.9009256724031678</v>
      </c>
      <c r="BV71" s="257">
        <v>5.1821100540154017</v>
      </c>
      <c r="BW71" s="257">
        <v>5.4037536824146271</v>
      </c>
    </row>
    <row r="72" spans="1:75" s="132" customFormat="1" x14ac:dyDescent="0.2">
      <c r="A72" s="134"/>
      <c r="B72" s="144" t="s">
        <v>234</v>
      </c>
      <c r="C72" s="144"/>
      <c r="D72" s="257">
        <v>0</v>
      </c>
      <c r="E72" s="257">
        <v>0</v>
      </c>
      <c r="F72" s="257">
        <v>0</v>
      </c>
      <c r="G72" s="257">
        <v>0</v>
      </c>
      <c r="H72" s="257">
        <v>0</v>
      </c>
      <c r="I72" s="257">
        <v>0</v>
      </c>
      <c r="J72" s="257">
        <v>0</v>
      </c>
      <c r="K72" s="257">
        <v>0</v>
      </c>
      <c r="L72" s="257">
        <v>0</v>
      </c>
      <c r="M72" s="257">
        <v>0</v>
      </c>
      <c r="N72" s="257">
        <v>0</v>
      </c>
      <c r="O72" s="257">
        <v>0</v>
      </c>
      <c r="P72" s="257">
        <v>0</v>
      </c>
      <c r="Q72" s="257">
        <v>0</v>
      </c>
      <c r="R72" s="257">
        <v>0</v>
      </c>
      <c r="S72" s="257">
        <v>0</v>
      </c>
      <c r="T72" s="257">
        <v>0</v>
      </c>
      <c r="U72" s="257">
        <v>0</v>
      </c>
      <c r="V72" s="257">
        <v>0</v>
      </c>
      <c r="W72" s="257">
        <v>0</v>
      </c>
      <c r="X72" s="257">
        <v>0</v>
      </c>
      <c r="Y72" s="257">
        <v>0</v>
      </c>
      <c r="Z72" s="257">
        <v>0</v>
      </c>
      <c r="AA72" s="257">
        <v>0</v>
      </c>
      <c r="AB72" s="257">
        <v>0</v>
      </c>
      <c r="AC72" s="257">
        <v>0</v>
      </c>
      <c r="AD72" s="257">
        <v>0</v>
      </c>
      <c r="AE72" s="257">
        <v>0</v>
      </c>
      <c r="AF72" s="257">
        <v>0</v>
      </c>
      <c r="AG72" s="257">
        <v>0</v>
      </c>
      <c r="AH72" s="257">
        <v>0</v>
      </c>
      <c r="AI72" s="257">
        <v>0</v>
      </c>
      <c r="AJ72" s="257">
        <v>0</v>
      </c>
      <c r="AK72" s="257">
        <v>0</v>
      </c>
      <c r="AL72" s="257">
        <v>0</v>
      </c>
      <c r="AM72" s="257">
        <v>0</v>
      </c>
      <c r="AN72" s="257">
        <v>0</v>
      </c>
      <c r="AO72" s="257">
        <v>0</v>
      </c>
      <c r="AP72" s="257">
        <v>0</v>
      </c>
      <c r="AQ72" s="257">
        <v>0</v>
      </c>
      <c r="AR72" s="257">
        <v>0</v>
      </c>
      <c r="AS72" s="257">
        <v>0</v>
      </c>
      <c r="AT72" s="257">
        <v>0</v>
      </c>
      <c r="AU72" s="257">
        <v>0</v>
      </c>
      <c r="AV72" s="257">
        <v>0</v>
      </c>
      <c r="AW72" s="257">
        <v>0</v>
      </c>
      <c r="AX72" s="257">
        <v>0</v>
      </c>
      <c r="AY72" s="257">
        <v>8202.1235225988439</v>
      </c>
      <c r="AZ72" s="257">
        <v>8323.2809445131534</v>
      </c>
      <c r="BA72" s="257">
        <v>8362.4201162526424</v>
      </c>
      <c r="BB72" s="257">
        <v>8507.3637153676827</v>
      </c>
      <c r="BC72" s="257">
        <v>8338.666489481102</v>
      </c>
      <c r="BD72" s="257">
        <v>8387.5553383826045</v>
      </c>
      <c r="BE72" s="257">
        <v>8486.7628907221479</v>
      </c>
      <c r="BF72" s="257">
        <v>8338.9935602306541</v>
      </c>
      <c r="BG72" s="257">
        <v>8161.0250414114817</v>
      </c>
      <c r="BH72" s="257">
        <v>7916.6784691553621</v>
      </c>
      <c r="BI72" s="257">
        <v>7771.118466572635</v>
      </c>
      <c r="BJ72" s="257">
        <v>7500.9195275322863</v>
      </c>
      <c r="BK72" s="257">
        <v>7434.482111993515</v>
      </c>
      <c r="BL72" s="257">
        <v>7129.8215640330127</v>
      </c>
      <c r="BM72" s="257">
        <v>6540.8547622331307</v>
      </c>
      <c r="BN72" s="257">
        <v>5794.5389207507478</v>
      </c>
      <c r="BO72" s="257">
        <v>5070.9863507151695</v>
      </c>
      <c r="BP72" s="257">
        <v>3310.8588966661714</v>
      </c>
      <c r="BQ72" s="257">
        <v>1179.9698506174277</v>
      </c>
      <c r="BR72" s="305">
        <v>240.80316347964606</v>
      </c>
      <c r="BS72" s="305">
        <v>8.3101069962865104</v>
      </c>
      <c r="BT72" s="257">
        <v>6.7186584992852314</v>
      </c>
      <c r="BU72" s="257">
        <v>4.9009256724031678</v>
      </c>
      <c r="BV72" s="257">
        <v>5.1821100540154017</v>
      </c>
      <c r="BW72" s="257">
        <v>5.4037536824146271</v>
      </c>
    </row>
    <row r="73" spans="1:75" s="132" customFormat="1" x14ac:dyDescent="0.2">
      <c r="A73" s="134"/>
      <c r="B73" s="144" t="s">
        <v>235</v>
      </c>
      <c r="C73" s="144"/>
      <c r="D73" s="257">
        <v>0</v>
      </c>
      <c r="E73" s="257">
        <v>0</v>
      </c>
      <c r="F73" s="257">
        <v>0</v>
      </c>
      <c r="G73" s="257">
        <v>0</v>
      </c>
      <c r="H73" s="257">
        <v>0</v>
      </c>
      <c r="I73" s="257">
        <v>0</v>
      </c>
      <c r="J73" s="257">
        <v>0</v>
      </c>
      <c r="K73" s="257">
        <v>0</v>
      </c>
      <c r="L73" s="257">
        <v>0</v>
      </c>
      <c r="M73" s="257">
        <v>0</v>
      </c>
      <c r="N73" s="257">
        <v>0</v>
      </c>
      <c r="O73" s="257">
        <v>0</v>
      </c>
      <c r="P73" s="257">
        <v>0</v>
      </c>
      <c r="Q73" s="257">
        <v>0</v>
      </c>
      <c r="R73" s="257">
        <v>0</v>
      </c>
      <c r="S73" s="257">
        <v>0</v>
      </c>
      <c r="T73" s="257">
        <v>0</v>
      </c>
      <c r="U73" s="257">
        <v>0</v>
      </c>
      <c r="V73" s="257">
        <v>0</v>
      </c>
      <c r="W73" s="257">
        <v>0</v>
      </c>
      <c r="X73" s="257">
        <v>0</v>
      </c>
      <c r="Y73" s="257">
        <v>0</v>
      </c>
      <c r="Z73" s="257">
        <v>0</v>
      </c>
      <c r="AA73" s="257">
        <v>0</v>
      </c>
      <c r="AB73" s="257">
        <v>0</v>
      </c>
      <c r="AC73" s="257">
        <v>0</v>
      </c>
      <c r="AD73" s="257">
        <v>0</v>
      </c>
      <c r="AE73" s="257">
        <v>0</v>
      </c>
      <c r="AF73" s="257">
        <v>0</v>
      </c>
      <c r="AG73" s="257">
        <v>0</v>
      </c>
      <c r="AH73" s="257">
        <v>0</v>
      </c>
      <c r="AI73" s="257">
        <v>0</v>
      </c>
      <c r="AJ73" s="257">
        <v>0</v>
      </c>
      <c r="AK73" s="257">
        <v>0</v>
      </c>
      <c r="AL73" s="257">
        <v>0</v>
      </c>
      <c r="AM73" s="257">
        <v>0</v>
      </c>
      <c r="AN73" s="257">
        <v>0</v>
      </c>
      <c r="AO73" s="257">
        <v>0</v>
      </c>
      <c r="AP73" s="257">
        <v>0</v>
      </c>
      <c r="AQ73" s="257">
        <v>0</v>
      </c>
      <c r="AR73" s="257">
        <v>0</v>
      </c>
      <c r="AS73" s="257">
        <v>0</v>
      </c>
      <c r="AT73" s="257">
        <v>0</v>
      </c>
      <c r="AU73" s="257">
        <v>0</v>
      </c>
      <c r="AV73" s="257">
        <v>0</v>
      </c>
      <c r="AW73" s="257">
        <v>0</v>
      </c>
      <c r="AX73" s="257">
        <v>0</v>
      </c>
      <c r="AY73" s="257">
        <v>1411.556462885615</v>
      </c>
      <c r="AZ73" s="257">
        <v>1134.0173217047875</v>
      </c>
      <c r="BA73" s="257">
        <v>855.29952971460705</v>
      </c>
      <c r="BB73" s="257">
        <v>538.35921573211078</v>
      </c>
      <c r="BC73" s="257">
        <v>198.64349441226332</v>
      </c>
      <c r="BD73" s="257">
        <v>4.2630311914651031</v>
      </c>
      <c r="BE73" s="257">
        <v>0</v>
      </c>
      <c r="BF73" s="257">
        <v>0</v>
      </c>
      <c r="BG73" s="257">
        <v>0</v>
      </c>
      <c r="BH73" s="257">
        <v>0</v>
      </c>
      <c r="BI73" s="257">
        <v>0</v>
      </c>
      <c r="BJ73" s="257">
        <v>0</v>
      </c>
      <c r="BK73" s="257">
        <v>0</v>
      </c>
      <c r="BL73" s="257">
        <v>0</v>
      </c>
      <c r="BM73" s="257">
        <v>0</v>
      </c>
      <c r="BN73" s="257">
        <v>0</v>
      </c>
      <c r="BO73" s="257">
        <v>0</v>
      </c>
      <c r="BP73" s="257">
        <v>0</v>
      </c>
      <c r="BQ73" s="257">
        <v>0</v>
      </c>
      <c r="BR73" s="257">
        <v>0</v>
      </c>
      <c r="BS73" s="257">
        <v>0</v>
      </c>
      <c r="BT73" s="257">
        <v>0</v>
      </c>
      <c r="BU73" s="257">
        <v>0</v>
      </c>
      <c r="BV73" s="257">
        <v>0</v>
      </c>
      <c r="BW73" s="257">
        <v>0</v>
      </c>
    </row>
    <row r="74" spans="1:75" s="132" customFormat="1" ht="26.1" customHeight="1" x14ac:dyDescent="0.2">
      <c r="A74" s="134"/>
      <c r="B74" s="268" t="s">
        <v>512</v>
      </c>
      <c r="C74" s="40"/>
      <c r="D74" s="257">
        <v>0</v>
      </c>
      <c r="E74" s="257">
        <v>0</v>
      </c>
      <c r="F74" s="257">
        <v>0</v>
      </c>
      <c r="G74" s="257">
        <v>0</v>
      </c>
      <c r="H74" s="257">
        <v>0</v>
      </c>
      <c r="I74" s="257">
        <v>0</v>
      </c>
      <c r="J74" s="257">
        <v>0</v>
      </c>
      <c r="K74" s="257">
        <v>0</v>
      </c>
      <c r="L74" s="257">
        <v>0</v>
      </c>
      <c r="M74" s="257">
        <v>0</v>
      </c>
      <c r="N74" s="257">
        <v>0</v>
      </c>
      <c r="O74" s="257">
        <v>0</v>
      </c>
      <c r="P74" s="257">
        <v>0</v>
      </c>
      <c r="Q74" s="257">
        <v>0</v>
      </c>
      <c r="R74" s="257">
        <v>0</v>
      </c>
      <c r="S74" s="257">
        <v>0</v>
      </c>
      <c r="T74" s="257">
        <v>0</v>
      </c>
      <c r="U74" s="257">
        <v>0</v>
      </c>
      <c r="V74" s="257">
        <v>0</v>
      </c>
      <c r="W74" s="257">
        <v>0</v>
      </c>
      <c r="X74" s="257">
        <v>0</v>
      </c>
      <c r="Y74" s="257">
        <v>0</v>
      </c>
      <c r="Z74" s="257">
        <v>0</v>
      </c>
      <c r="AA74" s="257">
        <v>0</v>
      </c>
      <c r="AB74" s="257">
        <v>0</v>
      </c>
      <c r="AC74" s="257">
        <v>0</v>
      </c>
      <c r="AD74" s="257">
        <v>0</v>
      </c>
      <c r="AE74" s="257">
        <v>0</v>
      </c>
      <c r="AF74" s="257">
        <v>0</v>
      </c>
      <c r="AG74" s="257">
        <v>0</v>
      </c>
      <c r="AH74" s="257">
        <v>0</v>
      </c>
      <c r="AI74" s="257">
        <v>0</v>
      </c>
      <c r="AJ74" s="257">
        <v>0</v>
      </c>
      <c r="AK74" s="257">
        <v>0</v>
      </c>
      <c r="AL74" s="257">
        <v>0</v>
      </c>
      <c r="AM74" s="257">
        <v>0</v>
      </c>
      <c r="AN74" s="257">
        <v>0</v>
      </c>
      <c r="AO74" s="257">
        <v>0</v>
      </c>
      <c r="AP74" s="257">
        <v>0</v>
      </c>
      <c r="AQ74" s="257">
        <v>0</v>
      </c>
      <c r="AR74" s="257">
        <v>0</v>
      </c>
      <c r="AS74" s="257">
        <v>0</v>
      </c>
      <c r="AT74" s="257">
        <v>0</v>
      </c>
      <c r="AU74" s="257">
        <v>0</v>
      </c>
      <c r="AV74" s="257">
        <v>0</v>
      </c>
      <c r="AW74" s="257">
        <v>0</v>
      </c>
      <c r="AX74" s="257">
        <v>0</v>
      </c>
      <c r="AY74" s="257">
        <v>2124.5595451796298</v>
      </c>
      <c r="AZ74" s="257">
        <v>1861.3130277358707</v>
      </c>
      <c r="BA74" s="257">
        <v>1541.0247133104342</v>
      </c>
      <c r="BB74" s="257">
        <v>1313.8613050493148</v>
      </c>
      <c r="BC74" s="257">
        <v>1064.1572974173841</v>
      </c>
      <c r="BD74" s="257">
        <v>961.11586394114602</v>
      </c>
      <c r="BE74" s="257">
        <v>703.14732648267193</v>
      </c>
      <c r="BF74" s="257">
        <v>627.12229838751955</v>
      </c>
      <c r="BG74" s="257">
        <v>582.17281923360463</v>
      </c>
      <c r="BH74" s="257">
        <v>480.94542528963268</v>
      </c>
      <c r="BI74" s="257">
        <v>383.45212512427548</v>
      </c>
      <c r="BJ74" s="257">
        <v>338.45542725682463</v>
      </c>
      <c r="BK74" s="257">
        <v>287.38333185742397</v>
      </c>
      <c r="BL74" s="257">
        <v>243.21746323541274</v>
      </c>
      <c r="BM74" s="257">
        <v>196.86644169557337</v>
      </c>
      <c r="BN74" s="257">
        <v>168.94002688263316</v>
      </c>
      <c r="BO74" s="257">
        <v>133.08164816124449</v>
      </c>
      <c r="BP74" s="257">
        <v>86.758989389866528</v>
      </c>
      <c r="BQ74" s="257">
        <v>28.665456070452379</v>
      </c>
      <c r="BR74" s="305">
        <v>4.9549300281316722</v>
      </c>
      <c r="BS74" s="257">
        <v>2.7674467197927873E-2</v>
      </c>
      <c r="BT74" s="257">
        <v>0</v>
      </c>
      <c r="BU74" s="257">
        <v>0</v>
      </c>
      <c r="BV74" s="257">
        <v>0</v>
      </c>
      <c r="BW74" s="257">
        <v>0</v>
      </c>
    </row>
    <row r="75" spans="1:75" s="132" customFormat="1" x14ac:dyDescent="0.2">
      <c r="A75" s="134"/>
      <c r="B75" s="144" t="s">
        <v>234</v>
      </c>
      <c r="C75" s="40"/>
      <c r="D75" s="257">
        <v>0</v>
      </c>
      <c r="E75" s="257">
        <v>0</v>
      </c>
      <c r="F75" s="257">
        <v>0</v>
      </c>
      <c r="G75" s="257">
        <v>0</v>
      </c>
      <c r="H75" s="257">
        <v>0</v>
      </c>
      <c r="I75" s="257">
        <v>0</v>
      </c>
      <c r="J75" s="257">
        <v>0</v>
      </c>
      <c r="K75" s="257">
        <v>0</v>
      </c>
      <c r="L75" s="257">
        <v>0</v>
      </c>
      <c r="M75" s="257">
        <v>0</v>
      </c>
      <c r="N75" s="257">
        <v>0</v>
      </c>
      <c r="O75" s="257">
        <v>0</v>
      </c>
      <c r="P75" s="257">
        <v>0</v>
      </c>
      <c r="Q75" s="257">
        <v>0</v>
      </c>
      <c r="R75" s="257">
        <v>0</v>
      </c>
      <c r="S75" s="257">
        <v>0</v>
      </c>
      <c r="T75" s="257">
        <v>0</v>
      </c>
      <c r="U75" s="257">
        <v>0</v>
      </c>
      <c r="V75" s="257">
        <v>0</v>
      </c>
      <c r="W75" s="257">
        <v>0</v>
      </c>
      <c r="X75" s="257">
        <v>0</v>
      </c>
      <c r="Y75" s="257">
        <v>0</v>
      </c>
      <c r="Z75" s="257">
        <v>0</v>
      </c>
      <c r="AA75" s="257">
        <v>0</v>
      </c>
      <c r="AB75" s="257">
        <v>0</v>
      </c>
      <c r="AC75" s="257">
        <v>0</v>
      </c>
      <c r="AD75" s="257">
        <v>0</v>
      </c>
      <c r="AE75" s="257">
        <v>0</v>
      </c>
      <c r="AF75" s="257">
        <v>0</v>
      </c>
      <c r="AG75" s="257">
        <v>0</v>
      </c>
      <c r="AH75" s="257">
        <v>0</v>
      </c>
      <c r="AI75" s="257">
        <v>0</v>
      </c>
      <c r="AJ75" s="257">
        <v>0</v>
      </c>
      <c r="AK75" s="257">
        <v>0</v>
      </c>
      <c r="AL75" s="257">
        <v>0</v>
      </c>
      <c r="AM75" s="257">
        <v>0</v>
      </c>
      <c r="AN75" s="257">
        <v>0</v>
      </c>
      <c r="AO75" s="257">
        <v>0</v>
      </c>
      <c r="AP75" s="257">
        <v>0</v>
      </c>
      <c r="AQ75" s="257">
        <v>0</v>
      </c>
      <c r="AR75" s="257">
        <v>0</v>
      </c>
      <c r="AS75" s="257">
        <v>0</v>
      </c>
      <c r="AT75" s="257">
        <v>0</v>
      </c>
      <c r="AU75" s="257">
        <v>0</v>
      </c>
      <c r="AV75" s="257">
        <v>0</v>
      </c>
      <c r="AW75" s="257">
        <v>0</v>
      </c>
      <c r="AX75" s="257">
        <v>0</v>
      </c>
      <c r="AY75" s="257">
        <v>1952.8014709448735</v>
      </c>
      <c r="AZ75" s="257">
        <v>1711.7012818769185</v>
      </c>
      <c r="BA75" s="257">
        <v>1426.8420998688266</v>
      </c>
      <c r="BB75" s="257">
        <v>1236.7709019182078</v>
      </c>
      <c r="BC75" s="257">
        <v>1035.5166909864047</v>
      </c>
      <c r="BD75" s="257">
        <v>961.11586394114602</v>
      </c>
      <c r="BE75" s="257">
        <v>703.14732648267193</v>
      </c>
      <c r="BF75" s="257">
        <v>627.12229838751955</v>
      </c>
      <c r="BG75" s="257">
        <v>582.17281923360463</v>
      </c>
      <c r="BH75" s="257">
        <v>480.94542528963268</v>
      </c>
      <c r="BI75" s="257">
        <v>383.45212512427548</v>
      </c>
      <c r="BJ75" s="257">
        <v>338.45542725682463</v>
      </c>
      <c r="BK75" s="257">
        <v>287.38333185742397</v>
      </c>
      <c r="BL75" s="257">
        <v>243.21746323541274</v>
      </c>
      <c r="BM75" s="257">
        <v>196.86644169557337</v>
      </c>
      <c r="BN75" s="257">
        <v>168.94002688263316</v>
      </c>
      <c r="BO75" s="257">
        <v>133.08164816124449</v>
      </c>
      <c r="BP75" s="257">
        <v>86.758989389866528</v>
      </c>
      <c r="BQ75" s="257">
        <v>28.665456070452379</v>
      </c>
      <c r="BR75" s="305">
        <v>4.9549300281316722</v>
      </c>
      <c r="BS75" s="257">
        <v>2.7674467197927873E-2</v>
      </c>
      <c r="BT75" s="257">
        <v>0</v>
      </c>
      <c r="BU75" s="257">
        <v>0</v>
      </c>
      <c r="BV75" s="257">
        <v>0</v>
      </c>
      <c r="BW75" s="257">
        <v>0</v>
      </c>
    </row>
    <row r="76" spans="1:75" s="132" customFormat="1" x14ac:dyDescent="0.2">
      <c r="A76" s="134"/>
      <c r="B76" s="144" t="s">
        <v>235</v>
      </c>
      <c r="C76" s="40"/>
      <c r="D76" s="257">
        <v>0</v>
      </c>
      <c r="E76" s="257">
        <v>0</v>
      </c>
      <c r="F76" s="257">
        <v>0</v>
      </c>
      <c r="G76" s="257">
        <v>0</v>
      </c>
      <c r="H76" s="257">
        <v>0</v>
      </c>
      <c r="I76" s="257">
        <v>0</v>
      </c>
      <c r="J76" s="257">
        <v>0</v>
      </c>
      <c r="K76" s="257">
        <v>0</v>
      </c>
      <c r="L76" s="257">
        <v>0</v>
      </c>
      <c r="M76" s="257">
        <v>0</v>
      </c>
      <c r="N76" s="257">
        <v>0</v>
      </c>
      <c r="O76" s="257">
        <v>0</v>
      </c>
      <c r="P76" s="257">
        <v>0</v>
      </c>
      <c r="Q76" s="257">
        <v>0</v>
      </c>
      <c r="R76" s="257">
        <v>0</v>
      </c>
      <c r="S76" s="257">
        <v>0</v>
      </c>
      <c r="T76" s="257">
        <v>0</v>
      </c>
      <c r="U76" s="257">
        <v>0</v>
      </c>
      <c r="V76" s="257">
        <v>0</v>
      </c>
      <c r="W76" s="257">
        <v>0</v>
      </c>
      <c r="X76" s="257">
        <v>0</v>
      </c>
      <c r="Y76" s="257">
        <v>0</v>
      </c>
      <c r="Z76" s="257">
        <v>0</v>
      </c>
      <c r="AA76" s="257">
        <v>0</v>
      </c>
      <c r="AB76" s="257">
        <v>0</v>
      </c>
      <c r="AC76" s="257">
        <v>0</v>
      </c>
      <c r="AD76" s="257">
        <v>0</v>
      </c>
      <c r="AE76" s="257">
        <v>0</v>
      </c>
      <c r="AF76" s="257">
        <v>0</v>
      </c>
      <c r="AG76" s="257">
        <v>0</v>
      </c>
      <c r="AH76" s="257">
        <v>0</v>
      </c>
      <c r="AI76" s="257">
        <v>0</v>
      </c>
      <c r="AJ76" s="257">
        <v>0</v>
      </c>
      <c r="AK76" s="257">
        <v>0</v>
      </c>
      <c r="AL76" s="257">
        <v>0</v>
      </c>
      <c r="AM76" s="257">
        <v>0</v>
      </c>
      <c r="AN76" s="257">
        <v>0</v>
      </c>
      <c r="AO76" s="257">
        <v>0</v>
      </c>
      <c r="AP76" s="257">
        <v>0</v>
      </c>
      <c r="AQ76" s="257">
        <v>0</v>
      </c>
      <c r="AR76" s="257">
        <v>0</v>
      </c>
      <c r="AS76" s="257">
        <v>0</v>
      </c>
      <c r="AT76" s="257">
        <v>0</v>
      </c>
      <c r="AU76" s="257">
        <v>0</v>
      </c>
      <c r="AV76" s="257">
        <v>0</v>
      </c>
      <c r="AW76" s="257">
        <v>0</v>
      </c>
      <c r="AX76" s="257">
        <v>0</v>
      </c>
      <c r="AY76" s="257">
        <v>171.75807423475644</v>
      </c>
      <c r="AZ76" s="257">
        <v>149.61174585895216</v>
      </c>
      <c r="BA76" s="257">
        <v>114.1826134416077</v>
      </c>
      <c r="BB76" s="257">
        <v>77.090403131107109</v>
      </c>
      <c r="BC76" s="257">
        <v>28.640606430979563</v>
      </c>
      <c r="BD76" s="257">
        <v>0</v>
      </c>
      <c r="BE76" s="257">
        <v>0</v>
      </c>
      <c r="BF76" s="257">
        <v>0</v>
      </c>
      <c r="BG76" s="257">
        <v>0</v>
      </c>
      <c r="BH76" s="257">
        <v>0</v>
      </c>
      <c r="BI76" s="257">
        <v>0</v>
      </c>
      <c r="BJ76" s="257">
        <v>0</v>
      </c>
      <c r="BK76" s="257">
        <v>0</v>
      </c>
      <c r="BL76" s="257">
        <v>0</v>
      </c>
      <c r="BM76" s="257">
        <v>0</v>
      </c>
      <c r="BN76" s="257">
        <v>0</v>
      </c>
      <c r="BO76" s="257">
        <v>0</v>
      </c>
      <c r="BP76" s="257">
        <v>0</v>
      </c>
      <c r="BQ76" s="257">
        <v>0</v>
      </c>
      <c r="BR76" s="257">
        <v>0</v>
      </c>
      <c r="BS76" s="257">
        <v>0</v>
      </c>
      <c r="BT76" s="257">
        <v>0</v>
      </c>
      <c r="BU76" s="257">
        <v>0</v>
      </c>
      <c r="BV76" s="257">
        <v>0</v>
      </c>
      <c r="BW76" s="257">
        <v>0</v>
      </c>
    </row>
    <row r="77" spans="1:75" s="47" customFormat="1" ht="26.1" customHeight="1" x14ac:dyDescent="0.2">
      <c r="A77" s="256"/>
      <c r="B77" s="38" t="s">
        <v>147</v>
      </c>
      <c r="C77" s="38"/>
      <c r="D77" s="143">
        <v>0</v>
      </c>
      <c r="E77" s="143">
        <v>0</v>
      </c>
      <c r="F77" s="143">
        <v>0</v>
      </c>
      <c r="G77" s="143">
        <v>0</v>
      </c>
      <c r="H77" s="143">
        <v>0</v>
      </c>
      <c r="I77" s="143">
        <v>0</v>
      </c>
      <c r="J77" s="143">
        <v>0</v>
      </c>
      <c r="K77" s="143">
        <v>0</v>
      </c>
      <c r="L77" s="143">
        <v>0</v>
      </c>
      <c r="M77" s="143">
        <v>0</v>
      </c>
      <c r="N77" s="143">
        <v>0</v>
      </c>
      <c r="O77" s="143">
        <v>0</v>
      </c>
      <c r="P77" s="143">
        <v>0</v>
      </c>
      <c r="Q77" s="143">
        <v>0</v>
      </c>
      <c r="R77" s="143">
        <v>0</v>
      </c>
      <c r="S77" s="143">
        <v>0</v>
      </c>
      <c r="T77" s="143">
        <v>0</v>
      </c>
      <c r="U77" s="143">
        <v>0</v>
      </c>
      <c r="V77" s="143">
        <v>0</v>
      </c>
      <c r="W77" s="143">
        <v>0</v>
      </c>
      <c r="X77" s="143">
        <v>0</v>
      </c>
      <c r="Y77" s="143">
        <v>0</v>
      </c>
      <c r="Z77" s="143">
        <v>0</v>
      </c>
      <c r="AA77" s="143">
        <v>1043.6306306306305</v>
      </c>
      <c r="AB77" s="143">
        <v>2079.8832968636034</v>
      </c>
      <c r="AC77" s="143">
        <v>2367.748141303302</v>
      </c>
      <c r="AD77" s="143">
        <v>2625.5676347208773</v>
      </c>
      <c r="AE77" s="143">
        <v>2962.8453248523397</v>
      </c>
      <c r="AF77" s="143">
        <v>3281.7845244775262</v>
      </c>
      <c r="AG77" s="143">
        <v>3599.2209545889827</v>
      </c>
      <c r="AH77" s="143">
        <v>3889.6739871777386</v>
      </c>
      <c r="AI77" s="143">
        <v>3949.1328578666357</v>
      </c>
      <c r="AJ77" s="143">
        <v>3843.775640815255</v>
      </c>
      <c r="AK77" s="143">
        <v>4173.395949866891</v>
      </c>
      <c r="AL77" s="143">
        <v>4545.9444615686389</v>
      </c>
      <c r="AM77" s="143">
        <v>5113.3054393305438</v>
      </c>
      <c r="AN77" s="143">
        <v>5531.2460063897761</v>
      </c>
      <c r="AO77" s="143">
        <v>5718.6402753872635</v>
      </c>
      <c r="AP77" s="143">
        <v>6262.4456538337699</v>
      </c>
      <c r="AQ77" s="143">
        <v>6587.9740492950077</v>
      </c>
      <c r="AR77" s="143">
        <v>6992.2543067364295</v>
      </c>
      <c r="AS77" s="143">
        <v>7408.6162088776819</v>
      </c>
      <c r="AT77" s="143">
        <v>7902.750826780617</v>
      </c>
      <c r="AU77" s="143">
        <v>9240.9675299411119</v>
      </c>
      <c r="AV77" s="143">
        <v>10201.252886386734</v>
      </c>
      <c r="AW77" s="143">
        <v>11333.096163244742</v>
      </c>
      <c r="AX77" s="143">
        <v>12210.616475421315</v>
      </c>
      <c r="AY77" s="143">
        <v>417.30131849522201</v>
      </c>
      <c r="AZ77" s="143">
        <v>0</v>
      </c>
      <c r="BA77" s="143">
        <v>0</v>
      </c>
      <c r="BB77" s="143">
        <v>0</v>
      </c>
      <c r="BC77" s="143">
        <v>0</v>
      </c>
      <c r="BD77" s="143">
        <v>0</v>
      </c>
      <c r="BE77" s="143">
        <v>0</v>
      </c>
      <c r="BF77" s="143">
        <v>0</v>
      </c>
      <c r="BG77" s="143">
        <v>0</v>
      </c>
      <c r="BH77" s="143">
        <v>0</v>
      </c>
      <c r="BI77" s="143">
        <v>0</v>
      </c>
      <c r="BJ77" s="143">
        <v>0</v>
      </c>
      <c r="BK77" s="143">
        <v>0</v>
      </c>
      <c r="BL77" s="143">
        <v>0</v>
      </c>
      <c r="BM77" s="143">
        <v>0</v>
      </c>
      <c r="BN77" s="143">
        <v>0</v>
      </c>
      <c r="BO77" s="143">
        <v>0</v>
      </c>
      <c r="BP77" s="143">
        <v>0</v>
      </c>
      <c r="BQ77" s="143">
        <v>0</v>
      </c>
      <c r="BR77" s="143">
        <v>0</v>
      </c>
      <c r="BS77" s="143">
        <v>0</v>
      </c>
      <c r="BT77" s="143">
        <v>0</v>
      </c>
      <c r="BU77" s="143">
        <v>0</v>
      </c>
      <c r="BV77" s="143">
        <v>0</v>
      </c>
      <c r="BW77" s="143">
        <v>0</v>
      </c>
    </row>
    <row r="78" spans="1:75" s="132" customFormat="1" x14ac:dyDescent="0.2">
      <c r="A78" s="134"/>
      <c r="B78" s="268" t="s">
        <v>513</v>
      </c>
      <c r="C78" s="43"/>
      <c r="D78" s="257">
        <v>0</v>
      </c>
      <c r="E78" s="257">
        <v>0</v>
      </c>
      <c r="F78" s="257">
        <v>0</v>
      </c>
      <c r="G78" s="257">
        <v>0</v>
      </c>
      <c r="H78" s="257">
        <v>0</v>
      </c>
      <c r="I78" s="257">
        <v>0</v>
      </c>
      <c r="J78" s="257">
        <v>0</v>
      </c>
      <c r="K78" s="257">
        <v>0</v>
      </c>
      <c r="L78" s="257">
        <v>0</v>
      </c>
      <c r="M78" s="257">
        <v>0</v>
      </c>
      <c r="N78" s="257">
        <v>0</v>
      </c>
      <c r="O78" s="257">
        <v>0</v>
      </c>
      <c r="P78" s="257">
        <v>0</v>
      </c>
      <c r="Q78" s="257">
        <v>0</v>
      </c>
      <c r="R78" s="257">
        <v>0</v>
      </c>
      <c r="S78" s="257">
        <v>0</v>
      </c>
      <c r="T78" s="257">
        <v>0</v>
      </c>
      <c r="U78" s="257">
        <v>0</v>
      </c>
      <c r="V78" s="257">
        <v>0</v>
      </c>
      <c r="W78" s="257">
        <v>0</v>
      </c>
      <c r="X78" s="257">
        <v>0</v>
      </c>
      <c r="Y78" s="257">
        <v>0</v>
      </c>
      <c r="Z78" s="257">
        <v>0</v>
      </c>
      <c r="AA78" s="257">
        <v>1043.6306306306305</v>
      </c>
      <c r="AB78" s="257">
        <v>2079.8832968636034</v>
      </c>
      <c r="AC78" s="257">
        <v>2367.748141303302</v>
      </c>
      <c r="AD78" s="257">
        <v>2625.5676347208773</v>
      </c>
      <c r="AE78" s="257">
        <v>2962.8453248523397</v>
      </c>
      <c r="AF78" s="257">
        <v>3281.7845244775262</v>
      </c>
      <c r="AG78" s="257">
        <v>3599.2209545889827</v>
      </c>
      <c r="AH78" s="257">
        <v>3889.6739871777386</v>
      </c>
      <c r="AI78" s="257">
        <v>3937.2259246268368</v>
      </c>
      <c r="AJ78" s="257">
        <v>3810.3515048081658</v>
      </c>
      <c r="AK78" s="257">
        <v>4094.1928150518988</v>
      </c>
      <c r="AL78" s="257">
        <v>4394.6983495390486</v>
      </c>
      <c r="AM78" s="257">
        <v>4930.2971784143328</v>
      </c>
      <c r="AN78" s="257">
        <v>5273.0179015163039</v>
      </c>
      <c r="AO78" s="257">
        <v>5409.4587875310772</v>
      </c>
      <c r="AP78" s="257">
        <v>5809.3721834322241</v>
      </c>
      <c r="AQ78" s="257">
        <v>6008.2537276352787</v>
      </c>
      <c r="AR78" s="257">
        <v>6298.704507848267</v>
      </c>
      <c r="AS78" s="257">
        <v>6567.3060801304537</v>
      </c>
      <c r="AT78" s="257">
        <v>6884.2491669147657</v>
      </c>
      <c r="AU78" s="257">
        <v>7908.4844928207513</v>
      </c>
      <c r="AV78" s="257">
        <v>8575.2283073349372</v>
      </c>
      <c r="AW78" s="257">
        <v>9352.9694369567951</v>
      </c>
      <c r="AX78" s="257">
        <v>9924.1790815866043</v>
      </c>
      <c r="AY78" s="257">
        <v>338.72240232248703</v>
      </c>
      <c r="AZ78" s="257">
        <v>0</v>
      </c>
      <c r="BA78" s="257">
        <v>0</v>
      </c>
      <c r="BB78" s="257">
        <v>0</v>
      </c>
      <c r="BC78" s="257">
        <v>0</v>
      </c>
      <c r="BD78" s="257">
        <v>0</v>
      </c>
      <c r="BE78" s="257">
        <v>0</v>
      </c>
      <c r="BF78" s="257">
        <v>0</v>
      </c>
      <c r="BG78" s="257">
        <v>0</v>
      </c>
      <c r="BH78" s="257">
        <v>0</v>
      </c>
      <c r="BI78" s="257">
        <v>0</v>
      </c>
      <c r="BJ78" s="257">
        <v>0</v>
      </c>
      <c r="BK78" s="257">
        <v>0</v>
      </c>
      <c r="BL78" s="257">
        <v>0</v>
      </c>
      <c r="BM78" s="257">
        <v>0</v>
      </c>
      <c r="BN78" s="257">
        <v>0</v>
      </c>
      <c r="BO78" s="257">
        <v>0</v>
      </c>
      <c r="BP78" s="257">
        <v>0</v>
      </c>
      <c r="BQ78" s="257">
        <v>0</v>
      </c>
      <c r="BR78" s="257">
        <v>0</v>
      </c>
      <c r="BS78" s="257">
        <v>0</v>
      </c>
      <c r="BT78" s="257">
        <v>0</v>
      </c>
      <c r="BU78" s="257">
        <v>0</v>
      </c>
      <c r="BV78" s="257">
        <v>0</v>
      </c>
      <c r="BW78" s="257">
        <v>0</v>
      </c>
    </row>
    <row r="79" spans="1:75" s="132" customFormat="1" x14ac:dyDescent="0.2">
      <c r="A79" s="134"/>
      <c r="B79" s="144" t="s">
        <v>234</v>
      </c>
      <c r="C79" s="43"/>
      <c r="D79" s="257">
        <v>0</v>
      </c>
      <c r="E79" s="257">
        <v>0</v>
      </c>
      <c r="F79" s="257">
        <v>0</v>
      </c>
      <c r="G79" s="257">
        <v>0</v>
      </c>
      <c r="H79" s="257">
        <v>0</v>
      </c>
      <c r="I79" s="257">
        <v>0</v>
      </c>
      <c r="J79" s="257">
        <v>0</v>
      </c>
      <c r="K79" s="257">
        <v>0</v>
      </c>
      <c r="L79" s="257">
        <v>0</v>
      </c>
      <c r="M79" s="257">
        <v>0</v>
      </c>
      <c r="N79" s="257">
        <v>0</v>
      </c>
      <c r="O79" s="257">
        <v>0</v>
      </c>
      <c r="P79" s="257">
        <v>0</v>
      </c>
      <c r="Q79" s="257">
        <v>0</v>
      </c>
      <c r="R79" s="257">
        <v>0</v>
      </c>
      <c r="S79" s="257">
        <v>0</v>
      </c>
      <c r="T79" s="257">
        <v>0</v>
      </c>
      <c r="U79" s="257">
        <v>0</v>
      </c>
      <c r="V79" s="257">
        <v>0</v>
      </c>
      <c r="W79" s="257">
        <v>0</v>
      </c>
      <c r="X79" s="257">
        <v>0</v>
      </c>
      <c r="Y79" s="257">
        <v>0</v>
      </c>
      <c r="Z79" s="257">
        <v>0</v>
      </c>
      <c r="AA79" s="257">
        <v>0</v>
      </c>
      <c r="AB79" s="257">
        <v>0</v>
      </c>
      <c r="AC79" s="257">
        <v>0</v>
      </c>
      <c r="AD79" s="257">
        <v>0</v>
      </c>
      <c r="AE79" s="257">
        <v>0</v>
      </c>
      <c r="AF79" s="257">
        <v>0</v>
      </c>
      <c r="AG79" s="257">
        <v>0</v>
      </c>
      <c r="AH79" s="257">
        <v>3578.5561147947642</v>
      </c>
      <c r="AI79" s="257">
        <v>3622.3045824272094</v>
      </c>
      <c r="AJ79" s="257">
        <v>3508.1338113113588</v>
      </c>
      <c r="AK79" s="257">
        <v>3769.1366111895181</v>
      </c>
      <c r="AL79" s="257">
        <v>4038.2386009043744</v>
      </c>
      <c r="AM79" s="257">
        <v>4521.3255821284256</v>
      </c>
      <c r="AN79" s="257">
        <v>4794.9778022707442</v>
      </c>
      <c r="AO79" s="257">
        <v>4842.7790590961586</v>
      </c>
      <c r="AP79" s="257">
        <v>5103.1205024553537</v>
      </c>
      <c r="AQ79" s="257">
        <v>5177.2413222592331</v>
      </c>
      <c r="AR79" s="257">
        <v>5346.6002152551782</v>
      </c>
      <c r="AS79" s="257">
        <v>5482.7911719678723</v>
      </c>
      <c r="AT79" s="257">
        <v>5650.4076087969233</v>
      </c>
      <c r="AU79" s="257">
        <v>6441.0971595053998</v>
      </c>
      <c r="AV79" s="257">
        <v>6972.1398507861513</v>
      </c>
      <c r="AW79" s="257">
        <v>7632.647809466278</v>
      </c>
      <c r="AX79" s="257">
        <v>8132.0301358668794</v>
      </c>
      <c r="AY79" s="257">
        <v>277.5545222163928</v>
      </c>
      <c r="AZ79" s="257">
        <v>0</v>
      </c>
      <c r="BA79" s="257">
        <v>0</v>
      </c>
      <c r="BB79" s="257">
        <v>0</v>
      </c>
      <c r="BC79" s="257">
        <v>0</v>
      </c>
      <c r="BD79" s="257">
        <v>0</v>
      </c>
      <c r="BE79" s="257">
        <v>0</v>
      </c>
      <c r="BF79" s="257">
        <v>0</v>
      </c>
      <c r="BG79" s="257">
        <v>0</v>
      </c>
      <c r="BH79" s="257">
        <v>0</v>
      </c>
      <c r="BI79" s="257">
        <v>0</v>
      </c>
      <c r="BJ79" s="257">
        <v>0</v>
      </c>
      <c r="BK79" s="257">
        <v>0</v>
      </c>
      <c r="BL79" s="257">
        <v>0</v>
      </c>
      <c r="BM79" s="257">
        <v>0</v>
      </c>
      <c r="BN79" s="257">
        <v>0</v>
      </c>
      <c r="BO79" s="257">
        <v>0</v>
      </c>
      <c r="BP79" s="257">
        <v>0</v>
      </c>
      <c r="BQ79" s="257">
        <v>0</v>
      </c>
      <c r="BR79" s="257">
        <v>0</v>
      </c>
      <c r="BS79" s="257">
        <v>0</v>
      </c>
      <c r="BT79" s="257">
        <v>0</v>
      </c>
      <c r="BU79" s="257">
        <v>0</v>
      </c>
      <c r="BV79" s="257">
        <v>0</v>
      </c>
      <c r="BW79" s="257">
        <v>0</v>
      </c>
    </row>
    <row r="80" spans="1:75" s="132" customFormat="1" x14ac:dyDescent="0.2">
      <c r="A80" s="134"/>
      <c r="B80" s="144" t="s">
        <v>235</v>
      </c>
      <c r="C80" s="43"/>
      <c r="D80" s="257">
        <v>0</v>
      </c>
      <c r="E80" s="257">
        <v>0</v>
      </c>
      <c r="F80" s="257">
        <v>0</v>
      </c>
      <c r="G80" s="257">
        <v>0</v>
      </c>
      <c r="H80" s="257">
        <v>0</v>
      </c>
      <c r="I80" s="257">
        <v>0</v>
      </c>
      <c r="J80" s="257">
        <v>0</v>
      </c>
      <c r="K80" s="257">
        <v>0</v>
      </c>
      <c r="L80" s="257">
        <v>0</v>
      </c>
      <c r="M80" s="257">
        <v>0</v>
      </c>
      <c r="N80" s="257">
        <v>0</v>
      </c>
      <c r="O80" s="257">
        <v>0</v>
      </c>
      <c r="P80" s="257">
        <v>0</v>
      </c>
      <c r="Q80" s="257">
        <v>0</v>
      </c>
      <c r="R80" s="257">
        <v>0</v>
      </c>
      <c r="S80" s="257">
        <v>0</v>
      </c>
      <c r="T80" s="257">
        <v>0</v>
      </c>
      <c r="U80" s="257">
        <v>0</v>
      </c>
      <c r="V80" s="257">
        <v>0</v>
      </c>
      <c r="W80" s="257">
        <v>0</v>
      </c>
      <c r="X80" s="257">
        <v>0</v>
      </c>
      <c r="Y80" s="257">
        <v>0</v>
      </c>
      <c r="Z80" s="257">
        <v>0</v>
      </c>
      <c r="AA80" s="257">
        <v>0</v>
      </c>
      <c r="AB80" s="257">
        <v>0</v>
      </c>
      <c r="AC80" s="257">
        <v>0</v>
      </c>
      <c r="AD80" s="257">
        <v>0</v>
      </c>
      <c r="AE80" s="257">
        <v>0</v>
      </c>
      <c r="AF80" s="257">
        <v>0</v>
      </c>
      <c r="AG80" s="257">
        <v>0</v>
      </c>
      <c r="AH80" s="257">
        <v>311.11787238297404</v>
      </c>
      <c r="AI80" s="257">
        <v>314.9213421996273</v>
      </c>
      <c r="AJ80" s="257">
        <v>302.21769349680699</v>
      </c>
      <c r="AK80" s="257">
        <v>325.05620386238024</v>
      </c>
      <c r="AL80" s="257">
        <v>356.45974863467416</v>
      </c>
      <c r="AM80" s="257">
        <v>408.97159628590811</v>
      </c>
      <c r="AN80" s="257">
        <v>478.04009924555976</v>
      </c>
      <c r="AO80" s="257">
        <v>566.67972843491782</v>
      </c>
      <c r="AP80" s="257">
        <v>706.25168097687083</v>
      </c>
      <c r="AQ80" s="257">
        <v>831.01240537604497</v>
      </c>
      <c r="AR80" s="257">
        <v>952.10429259308899</v>
      </c>
      <c r="AS80" s="257">
        <v>1084.5149081625825</v>
      </c>
      <c r="AT80" s="257">
        <v>1233.8415581178424</v>
      </c>
      <c r="AU80" s="257">
        <v>1467.387333315351</v>
      </c>
      <c r="AV80" s="257">
        <v>1603.0884565487841</v>
      </c>
      <c r="AW80" s="257">
        <v>1720.3216274905178</v>
      </c>
      <c r="AX80" s="257">
        <v>1792.1489457197242</v>
      </c>
      <c r="AY80" s="257">
        <v>61.167880106094195</v>
      </c>
      <c r="AZ80" s="257">
        <v>0</v>
      </c>
      <c r="BA80" s="257">
        <v>0</v>
      </c>
      <c r="BB80" s="257">
        <v>0</v>
      </c>
      <c r="BC80" s="257">
        <v>0</v>
      </c>
      <c r="BD80" s="257">
        <v>0</v>
      </c>
      <c r="BE80" s="257">
        <v>0</v>
      </c>
      <c r="BF80" s="257">
        <v>0</v>
      </c>
      <c r="BG80" s="257">
        <v>0</v>
      </c>
      <c r="BH80" s="257">
        <v>0</v>
      </c>
      <c r="BI80" s="257">
        <v>0</v>
      </c>
      <c r="BJ80" s="257">
        <v>0</v>
      </c>
      <c r="BK80" s="257">
        <v>0</v>
      </c>
      <c r="BL80" s="257">
        <v>0</v>
      </c>
      <c r="BM80" s="257">
        <v>0</v>
      </c>
      <c r="BN80" s="257">
        <v>0</v>
      </c>
      <c r="BO80" s="257">
        <v>0</v>
      </c>
      <c r="BP80" s="257">
        <v>0</v>
      </c>
      <c r="BQ80" s="257">
        <v>0</v>
      </c>
      <c r="BR80" s="257">
        <v>0</v>
      </c>
      <c r="BS80" s="257">
        <v>0</v>
      </c>
      <c r="BT80" s="257">
        <v>0</v>
      </c>
      <c r="BU80" s="257">
        <v>0</v>
      </c>
      <c r="BV80" s="257">
        <v>0</v>
      </c>
      <c r="BW80" s="257">
        <v>0</v>
      </c>
    </row>
    <row r="81" spans="1:75" s="132" customFormat="1" ht="26.1" customHeight="1" x14ac:dyDescent="0.2">
      <c r="B81" s="264" t="s">
        <v>514</v>
      </c>
      <c r="C81" s="267"/>
      <c r="D81" s="257">
        <v>0</v>
      </c>
      <c r="E81" s="257">
        <v>0</v>
      </c>
      <c r="F81" s="257">
        <v>0</v>
      </c>
      <c r="G81" s="257">
        <v>0</v>
      </c>
      <c r="H81" s="257">
        <v>0</v>
      </c>
      <c r="I81" s="257">
        <v>0</v>
      </c>
      <c r="J81" s="257">
        <v>0</v>
      </c>
      <c r="K81" s="257">
        <v>0</v>
      </c>
      <c r="L81" s="257">
        <v>0</v>
      </c>
      <c r="M81" s="257">
        <v>0</v>
      </c>
      <c r="N81" s="257">
        <v>0</v>
      </c>
      <c r="O81" s="257">
        <v>0</v>
      </c>
      <c r="P81" s="257">
        <v>0</v>
      </c>
      <c r="Q81" s="257">
        <v>0</v>
      </c>
      <c r="R81" s="257">
        <v>0</v>
      </c>
      <c r="S81" s="257">
        <v>0</v>
      </c>
      <c r="T81" s="257">
        <v>0</v>
      </c>
      <c r="U81" s="257">
        <v>0</v>
      </c>
      <c r="V81" s="257">
        <v>0</v>
      </c>
      <c r="W81" s="257">
        <v>0</v>
      </c>
      <c r="X81" s="257">
        <v>0</v>
      </c>
      <c r="Y81" s="257">
        <v>0</v>
      </c>
      <c r="Z81" s="257">
        <v>0</v>
      </c>
      <c r="AA81" s="257">
        <v>0</v>
      </c>
      <c r="AB81" s="257">
        <v>0</v>
      </c>
      <c r="AC81" s="257">
        <v>0</v>
      </c>
      <c r="AD81" s="257">
        <v>0</v>
      </c>
      <c r="AE81" s="257">
        <v>0</v>
      </c>
      <c r="AF81" s="257">
        <v>0</v>
      </c>
      <c r="AG81" s="257">
        <v>0</v>
      </c>
      <c r="AH81" s="257">
        <v>0</v>
      </c>
      <c r="AI81" s="257">
        <v>11.906933239798901</v>
      </c>
      <c r="AJ81" s="257">
        <v>33.424136007089174</v>
      </c>
      <c r="AK81" s="257">
        <v>79.203134814992083</v>
      </c>
      <c r="AL81" s="257">
        <v>151.24611202959062</v>
      </c>
      <c r="AM81" s="257">
        <v>183.0082609162107</v>
      </c>
      <c r="AN81" s="257">
        <v>258.22810487347232</v>
      </c>
      <c r="AO81" s="257">
        <v>309.18148785618666</v>
      </c>
      <c r="AP81" s="257">
        <v>453.07347040154548</v>
      </c>
      <c r="AQ81" s="257">
        <v>579.72032165972928</v>
      </c>
      <c r="AR81" s="257">
        <v>693.54979888816229</v>
      </c>
      <c r="AS81" s="257">
        <v>841.31012874722694</v>
      </c>
      <c r="AT81" s="257">
        <v>1018.5016598658517</v>
      </c>
      <c r="AU81" s="257">
        <v>1332.48303712036</v>
      </c>
      <c r="AV81" s="257">
        <v>1626.0245790517981</v>
      </c>
      <c r="AW81" s="257">
        <v>1980.1267262879458</v>
      </c>
      <c r="AX81" s="257">
        <v>2286.4373938347103</v>
      </c>
      <c r="AY81" s="257">
        <v>78.578916172734978</v>
      </c>
      <c r="AZ81" s="257">
        <v>0</v>
      </c>
      <c r="BA81" s="257">
        <v>0</v>
      </c>
      <c r="BB81" s="257">
        <v>0</v>
      </c>
      <c r="BC81" s="257">
        <v>0</v>
      </c>
      <c r="BD81" s="257">
        <v>0</v>
      </c>
      <c r="BE81" s="257">
        <v>0</v>
      </c>
      <c r="BF81" s="257">
        <v>0</v>
      </c>
      <c r="BG81" s="257">
        <v>0</v>
      </c>
      <c r="BH81" s="257">
        <v>0</v>
      </c>
      <c r="BI81" s="257">
        <v>0</v>
      </c>
      <c r="BJ81" s="257">
        <v>0</v>
      </c>
      <c r="BK81" s="257">
        <v>0</v>
      </c>
      <c r="BL81" s="257">
        <v>0</v>
      </c>
      <c r="BM81" s="257">
        <v>0</v>
      </c>
      <c r="BN81" s="257">
        <v>0</v>
      </c>
      <c r="BO81" s="257">
        <v>0</v>
      </c>
      <c r="BP81" s="257">
        <v>0</v>
      </c>
      <c r="BQ81" s="257">
        <v>0</v>
      </c>
      <c r="BR81" s="257">
        <v>0</v>
      </c>
      <c r="BS81" s="257">
        <v>0</v>
      </c>
      <c r="BT81" s="257">
        <v>0</v>
      </c>
      <c r="BU81" s="257">
        <v>0</v>
      </c>
      <c r="BV81" s="257">
        <v>0</v>
      </c>
      <c r="BW81" s="257">
        <v>0</v>
      </c>
    </row>
    <row r="82" spans="1:75" s="132" customFormat="1" x14ac:dyDescent="0.2">
      <c r="B82" s="144" t="s">
        <v>234</v>
      </c>
      <c r="C82" s="267"/>
      <c r="D82" s="257">
        <v>0</v>
      </c>
      <c r="E82" s="257">
        <v>0</v>
      </c>
      <c r="F82" s="257">
        <v>0</v>
      </c>
      <c r="G82" s="257">
        <v>0</v>
      </c>
      <c r="H82" s="257">
        <v>0</v>
      </c>
      <c r="I82" s="257">
        <v>0</v>
      </c>
      <c r="J82" s="257">
        <v>0</v>
      </c>
      <c r="K82" s="257">
        <v>0</v>
      </c>
      <c r="L82" s="257">
        <v>0</v>
      </c>
      <c r="M82" s="257">
        <v>0</v>
      </c>
      <c r="N82" s="257">
        <v>0</v>
      </c>
      <c r="O82" s="257">
        <v>0</v>
      </c>
      <c r="P82" s="257">
        <v>0</v>
      </c>
      <c r="Q82" s="257">
        <v>0</v>
      </c>
      <c r="R82" s="257">
        <v>0</v>
      </c>
      <c r="S82" s="257">
        <v>0</v>
      </c>
      <c r="T82" s="257">
        <v>0</v>
      </c>
      <c r="U82" s="257">
        <v>0</v>
      </c>
      <c r="V82" s="257">
        <v>0</v>
      </c>
      <c r="W82" s="257">
        <v>0</v>
      </c>
      <c r="X82" s="257">
        <v>0</v>
      </c>
      <c r="Y82" s="257">
        <v>0</v>
      </c>
      <c r="Z82" s="257">
        <v>0</v>
      </c>
      <c r="AA82" s="257">
        <v>0</v>
      </c>
      <c r="AB82" s="257">
        <v>0</v>
      </c>
      <c r="AC82" s="257">
        <v>0</v>
      </c>
      <c r="AD82" s="257">
        <v>0</v>
      </c>
      <c r="AE82" s="257">
        <v>0</v>
      </c>
      <c r="AF82" s="257">
        <v>0</v>
      </c>
      <c r="AG82" s="257">
        <v>0</v>
      </c>
      <c r="AH82" s="257">
        <v>0</v>
      </c>
      <c r="AI82" s="257">
        <v>11.499862429831982</v>
      </c>
      <c r="AJ82" s="257">
        <v>32.291022750698225</v>
      </c>
      <c r="AK82" s="257">
        <v>76.515372728795853</v>
      </c>
      <c r="AL82" s="257">
        <v>146.00257993852424</v>
      </c>
      <c r="AM82" s="257">
        <v>176.51969041053638</v>
      </c>
      <c r="AN82" s="257">
        <v>248.22195795758012</v>
      </c>
      <c r="AO82" s="257">
        <v>295.33767791026963</v>
      </c>
      <c r="AP82" s="257">
        <v>429.75325761843777</v>
      </c>
      <c r="AQ82" s="257">
        <v>545.93104870846764</v>
      </c>
      <c r="AR82" s="257">
        <v>648.67639283850997</v>
      </c>
      <c r="AS82" s="257">
        <v>781.20776011109376</v>
      </c>
      <c r="AT82" s="257">
        <v>939.44933231151708</v>
      </c>
      <c r="AU82" s="257">
        <v>1225.2052850353346</v>
      </c>
      <c r="AV82" s="257">
        <v>1497.1029985622456</v>
      </c>
      <c r="AW82" s="257">
        <v>1823.3028974256108</v>
      </c>
      <c r="AX82" s="257">
        <v>2102.519881415391</v>
      </c>
      <c r="AY82" s="257">
        <v>72.258148838337362</v>
      </c>
      <c r="AZ82" s="257">
        <v>0</v>
      </c>
      <c r="BA82" s="257">
        <v>0</v>
      </c>
      <c r="BB82" s="257">
        <v>0</v>
      </c>
      <c r="BC82" s="257">
        <v>0</v>
      </c>
      <c r="BD82" s="257">
        <v>0</v>
      </c>
      <c r="BE82" s="257">
        <v>0</v>
      </c>
      <c r="BF82" s="257">
        <v>0</v>
      </c>
      <c r="BG82" s="257">
        <v>0</v>
      </c>
      <c r="BH82" s="257">
        <v>0</v>
      </c>
      <c r="BI82" s="257">
        <v>0</v>
      </c>
      <c r="BJ82" s="257">
        <v>0</v>
      </c>
      <c r="BK82" s="257">
        <v>0</v>
      </c>
      <c r="BL82" s="257">
        <v>0</v>
      </c>
      <c r="BM82" s="257">
        <v>0</v>
      </c>
      <c r="BN82" s="257">
        <v>0</v>
      </c>
      <c r="BO82" s="257">
        <v>0</v>
      </c>
      <c r="BP82" s="257">
        <v>0</v>
      </c>
      <c r="BQ82" s="257">
        <v>0</v>
      </c>
      <c r="BR82" s="257">
        <v>0</v>
      </c>
      <c r="BS82" s="257">
        <v>0</v>
      </c>
      <c r="BT82" s="257">
        <v>0</v>
      </c>
      <c r="BU82" s="257">
        <v>0</v>
      </c>
      <c r="BV82" s="257">
        <v>0</v>
      </c>
      <c r="BW82" s="257">
        <v>0</v>
      </c>
    </row>
    <row r="83" spans="1:75" s="132" customFormat="1" x14ac:dyDescent="0.2">
      <c r="B83" s="144" t="s">
        <v>235</v>
      </c>
      <c r="C83" s="267"/>
      <c r="D83" s="257">
        <v>0</v>
      </c>
      <c r="E83" s="257">
        <v>0</v>
      </c>
      <c r="F83" s="257">
        <v>0</v>
      </c>
      <c r="G83" s="257">
        <v>0</v>
      </c>
      <c r="H83" s="257">
        <v>0</v>
      </c>
      <c r="I83" s="257">
        <v>0</v>
      </c>
      <c r="J83" s="257">
        <v>0</v>
      </c>
      <c r="K83" s="257">
        <v>0</v>
      </c>
      <c r="L83" s="257">
        <v>0</v>
      </c>
      <c r="M83" s="257">
        <v>0</v>
      </c>
      <c r="N83" s="257">
        <v>0</v>
      </c>
      <c r="O83" s="257">
        <v>0</v>
      </c>
      <c r="P83" s="257">
        <v>0</v>
      </c>
      <c r="Q83" s="257">
        <v>0</v>
      </c>
      <c r="R83" s="257">
        <v>0</v>
      </c>
      <c r="S83" s="257">
        <v>0</v>
      </c>
      <c r="T83" s="257">
        <v>0</v>
      </c>
      <c r="U83" s="257">
        <v>0</v>
      </c>
      <c r="V83" s="257">
        <v>0</v>
      </c>
      <c r="W83" s="257">
        <v>0</v>
      </c>
      <c r="X83" s="257">
        <v>0</v>
      </c>
      <c r="Y83" s="257">
        <v>0</v>
      </c>
      <c r="Z83" s="257">
        <v>0</v>
      </c>
      <c r="AA83" s="257">
        <v>0</v>
      </c>
      <c r="AB83" s="257">
        <v>0</v>
      </c>
      <c r="AC83" s="257">
        <v>0</v>
      </c>
      <c r="AD83" s="257">
        <v>0</v>
      </c>
      <c r="AE83" s="257">
        <v>0</v>
      </c>
      <c r="AF83" s="257">
        <v>0</v>
      </c>
      <c r="AG83" s="257">
        <v>0</v>
      </c>
      <c r="AH83" s="257">
        <v>0</v>
      </c>
      <c r="AI83" s="257">
        <v>0.40707080996692024</v>
      </c>
      <c r="AJ83" s="257">
        <v>1.1331132563909476</v>
      </c>
      <c r="AK83" s="257">
        <v>2.687762086196225</v>
      </c>
      <c r="AL83" s="257">
        <v>5.2435320910664052</v>
      </c>
      <c r="AM83" s="257">
        <v>6.4885705056743452</v>
      </c>
      <c r="AN83" s="257">
        <v>10.006146915892161</v>
      </c>
      <c r="AO83" s="257">
        <v>13.843809945916998</v>
      </c>
      <c r="AP83" s="257">
        <v>23.320212783107671</v>
      </c>
      <c r="AQ83" s="257">
        <v>33.789272951261609</v>
      </c>
      <c r="AR83" s="257">
        <v>44.873406049652282</v>
      </c>
      <c r="AS83" s="257">
        <v>60.102368636133136</v>
      </c>
      <c r="AT83" s="257">
        <v>79.052327554334724</v>
      </c>
      <c r="AU83" s="257">
        <v>107.27775208502563</v>
      </c>
      <c r="AV83" s="257">
        <v>128.92158048955247</v>
      </c>
      <c r="AW83" s="257">
        <v>156.82382886233489</v>
      </c>
      <c r="AX83" s="257">
        <v>183.91751241931942</v>
      </c>
      <c r="AY83" s="257">
        <v>6.320767334397611</v>
      </c>
      <c r="AZ83" s="257">
        <v>0</v>
      </c>
      <c r="BA83" s="257">
        <v>0</v>
      </c>
      <c r="BB83" s="257">
        <v>0</v>
      </c>
      <c r="BC83" s="257">
        <v>0</v>
      </c>
      <c r="BD83" s="257">
        <v>0</v>
      </c>
      <c r="BE83" s="257">
        <v>0</v>
      </c>
      <c r="BF83" s="257">
        <v>0</v>
      </c>
      <c r="BG83" s="257">
        <v>0</v>
      </c>
      <c r="BH83" s="257">
        <v>0</v>
      </c>
      <c r="BI83" s="257">
        <v>0</v>
      </c>
      <c r="BJ83" s="257">
        <v>0</v>
      </c>
      <c r="BK83" s="257">
        <v>0</v>
      </c>
      <c r="BL83" s="257">
        <v>0</v>
      </c>
      <c r="BM83" s="257">
        <v>0</v>
      </c>
      <c r="BN83" s="257">
        <v>0</v>
      </c>
      <c r="BO83" s="257">
        <v>0</v>
      </c>
      <c r="BP83" s="257">
        <v>0</v>
      </c>
      <c r="BQ83" s="257">
        <v>0</v>
      </c>
      <c r="BR83" s="257">
        <v>0</v>
      </c>
      <c r="BS83" s="257">
        <v>0</v>
      </c>
      <c r="BT83" s="257">
        <v>0</v>
      </c>
      <c r="BU83" s="257">
        <v>0</v>
      </c>
      <c r="BV83" s="257">
        <v>0</v>
      </c>
      <c r="BW83" s="257">
        <v>0</v>
      </c>
    </row>
    <row r="84" spans="1:75" s="47" customFormat="1" ht="26.1" customHeight="1" x14ac:dyDescent="0.2">
      <c r="B84" s="272" t="s">
        <v>165</v>
      </c>
      <c r="C84" s="62"/>
      <c r="D84" s="143">
        <v>1291.933508311462</v>
      </c>
      <c r="E84" s="143">
        <v>1896.6920384951889</v>
      </c>
      <c r="F84" s="143">
        <v>1938.0089196167562</v>
      </c>
      <c r="G84" s="143">
        <v>1666.3512288236702</v>
      </c>
      <c r="H84" s="143">
        <v>1911.1706036745413</v>
      </c>
      <c r="I84" s="143">
        <v>2006.9064224114848</v>
      </c>
      <c r="J84" s="143">
        <v>1957.5020122484691</v>
      </c>
      <c r="K84" s="143">
        <v>2218.5616797900261</v>
      </c>
      <c r="L84" s="143">
        <v>2028.40947476828</v>
      </c>
      <c r="M84" s="143">
        <v>2234.5826275359468</v>
      </c>
      <c r="N84" s="143">
        <v>2616.0554165864919</v>
      </c>
      <c r="O84" s="143">
        <v>2550.3938638542663</v>
      </c>
      <c r="P84" s="143">
        <v>2585.7438405115668</v>
      </c>
      <c r="Q84" s="143">
        <v>2870.9817651349381</v>
      </c>
      <c r="R84" s="143">
        <v>2909.4569255262695</v>
      </c>
      <c r="S84" s="143">
        <v>3391.1231732776619</v>
      </c>
      <c r="T84" s="143">
        <v>3408.8063978673777</v>
      </c>
      <c r="U84" s="143">
        <v>4013.2001268633048</v>
      </c>
      <c r="V84" s="143">
        <v>4036.5953065859194</v>
      </c>
      <c r="W84" s="143">
        <v>4853.0306965761511</v>
      </c>
      <c r="X84" s="143">
        <v>4998.0357796872795</v>
      </c>
      <c r="Y84" s="143">
        <v>5161.4578201562699</v>
      </c>
      <c r="Z84" s="143">
        <v>4602.4438263393395</v>
      </c>
      <c r="AA84" s="143">
        <v>3700.8747747747748</v>
      </c>
      <c r="AB84" s="143">
        <v>3083.745337084506</v>
      </c>
      <c r="AC84" s="143">
        <v>3002.2459447492542</v>
      </c>
      <c r="AD84" s="143">
        <v>2836.9949015811553</v>
      </c>
      <c r="AE84" s="143">
        <v>2810.2737093528913</v>
      </c>
      <c r="AF84" s="143">
        <v>2893.0490283423992</v>
      </c>
      <c r="AG84" s="143">
        <v>3004.6161987803034</v>
      </c>
      <c r="AH84" s="143">
        <v>3222.8727322329833</v>
      </c>
      <c r="AI84" s="143">
        <v>2599.6804240227602</v>
      </c>
      <c r="AJ84" s="143">
        <v>2185.9384948636321</v>
      </c>
      <c r="AK84" s="143">
        <v>2071.4666028536394</v>
      </c>
      <c r="AL84" s="143">
        <v>1580.9499257432681</v>
      </c>
      <c r="AM84" s="143">
        <v>723.8386439223259</v>
      </c>
      <c r="AN84" s="143">
        <v>720.45641259698766</v>
      </c>
      <c r="AO84" s="143">
        <v>671.92197360872058</v>
      </c>
      <c r="AP84" s="143">
        <v>419.2392254266133</v>
      </c>
      <c r="AQ84" s="143">
        <v>428.33965698345935</v>
      </c>
      <c r="AR84" s="143">
        <v>399.5504905166776</v>
      </c>
      <c r="AS84" s="143">
        <v>393.33307950473085</v>
      </c>
      <c r="AT84" s="143">
        <v>385.75817025971526</v>
      </c>
      <c r="AU84" s="143">
        <v>460.76990140938273</v>
      </c>
      <c r="AV84" s="143">
        <v>597.98615928118602</v>
      </c>
      <c r="AW84" s="143">
        <v>585.26892555737504</v>
      </c>
      <c r="AX84" s="143">
        <v>541.7267416709459</v>
      </c>
      <c r="AY84" s="143">
        <v>18.47828716584009</v>
      </c>
      <c r="AZ84" s="143">
        <v>0</v>
      </c>
      <c r="BA84" s="143">
        <v>0</v>
      </c>
      <c r="BB84" s="143">
        <v>0</v>
      </c>
      <c r="BC84" s="143">
        <v>0</v>
      </c>
      <c r="BD84" s="143">
        <v>0</v>
      </c>
      <c r="BE84" s="143">
        <v>0</v>
      </c>
      <c r="BF84" s="143">
        <v>0</v>
      </c>
      <c r="BG84" s="143">
        <v>0</v>
      </c>
      <c r="BH84" s="143">
        <v>0</v>
      </c>
      <c r="BI84" s="143">
        <v>0</v>
      </c>
      <c r="BJ84" s="143">
        <v>0</v>
      </c>
      <c r="BK84" s="143">
        <v>0</v>
      </c>
      <c r="BL84" s="143">
        <v>0</v>
      </c>
      <c r="BM84" s="143">
        <v>0</v>
      </c>
      <c r="BN84" s="143">
        <v>0</v>
      </c>
      <c r="BO84" s="143">
        <v>0</v>
      </c>
      <c r="BP84" s="143">
        <v>0</v>
      </c>
      <c r="BQ84" s="143">
        <v>0</v>
      </c>
      <c r="BR84" s="143">
        <v>0</v>
      </c>
      <c r="BS84" s="143">
        <v>0</v>
      </c>
      <c r="BT84" s="143">
        <v>0</v>
      </c>
      <c r="BU84" s="143">
        <v>0</v>
      </c>
      <c r="BV84" s="143">
        <v>0</v>
      </c>
      <c r="BW84" s="143">
        <v>0</v>
      </c>
    </row>
    <row r="85" spans="1:75" s="132" customFormat="1" x14ac:dyDescent="0.2">
      <c r="B85" s="279" t="s">
        <v>234</v>
      </c>
      <c r="C85" s="267"/>
      <c r="D85" s="257">
        <v>0</v>
      </c>
      <c r="E85" s="257">
        <v>0</v>
      </c>
      <c r="F85" s="257">
        <v>0</v>
      </c>
      <c r="G85" s="257">
        <v>0</v>
      </c>
      <c r="H85" s="257">
        <v>0</v>
      </c>
      <c r="I85" s="257">
        <v>0</v>
      </c>
      <c r="J85" s="257">
        <v>0</v>
      </c>
      <c r="K85" s="257">
        <v>0</v>
      </c>
      <c r="L85" s="257">
        <v>0</v>
      </c>
      <c r="M85" s="257">
        <v>0</v>
      </c>
      <c r="N85" s="257">
        <v>0</v>
      </c>
      <c r="O85" s="257">
        <v>0</v>
      </c>
      <c r="P85" s="257">
        <v>0</v>
      </c>
      <c r="Q85" s="257">
        <v>0</v>
      </c>
      <c r="R85" s="257">
        <v>0</v>
      </c>
      <c r="S85" s="257">
        <v>0</v>
      </c>
      <c r="T85" s="257">
        <v>0</v>
      </c>
      <c r="U85" s="257">
        <v>0</v>
      </c>
      <c r="V85" s="257">
        <v>0</v>
      </c>
      <c r="W85" s="257">
        <v>0</v>
      </c>
      <c r="X85" s="257">
        <v>0</v>
      </c>
      <c r="Y85" s="257">
        <v>0</v>
      </c>
      <c r="Z85" s="257">
        <v>0</v>
      </c>
      <c r="AA85" s="257">
        <v>0</v>
      </c>
      <c r="AB85" s="257">
        <v>0</v>
      </c>
      <c r="AC85" s="257">
        <v>0</v>
      </c>
      <c r="AD85" s="257">
        <v>0</v>
      </c>
      <c r="AE85" s="257">
        <v>0</v>
      </c>
      <c r="AF85" s="257">
        <v>0</v>
      </c>
      <c r="AG85" s="257">
        <v>0</v>
      </c>
      <c r="AH85" s="257">
        <v>3204.6644117118931</v>
      </c>
      <c r="AI85" s="257">
        <v>2584.2126926863252</v>
      </c>
      <c r="AJ85" s="257">
        <v>2173.8653783265031</v>
      </c>
      <c r="AK85" s="257">
        <v>2062.1010387783567</v>
      </c>
      <c r="AL85" s="257">
        <v>1575.6269885309152</v>
      </c>
      <c r="AM85" s="257">
        <v>720.05452780303165</v>
      </c>
      <c r="AN85" s="257">
        <v>714.49398071598057</v>
      </c>
      <c r="AO85" s="257">
        <v>669.03818831426258</v>
      </c>
      <c r="AP85" s="257">
        <v>418.18054051391982</v>
      </c>
      <c r="AQ85" s="257">
        <v>426.25249903045273</v>
      </c>
      <c r="AR85" s="257">
        <v>396.79643997385034</v>
      </c>
      <c r="AS85" s="257">
        <v>389.78137640198736</v>
      </c>
      <c r="AT85" s="257">
        <v>382.42098728456114</v>
      </c>
      <c r="AU85" s="257">
        <v>457.98391798294131</v>
      </c>
      <c r="AV85" s="257">
        <v>594.76392809708943</v>
      </c>
      <c r="AW85" s="257">
        <v>581.1325428157196</v>
      </c>
      <c r="AX85" s="257">
        <v>539.79888849773965</v>
      </c>
      <c r="AY85" s="257">
        <v>18.412528136780161</v>
      </c>
      <c r="AZ85" s="257">
        <v>0</v>
      </c>
      <c r="BA85" s="257">
        <v>0</v>
      </c>
      <c r="BB85" s="257">
        <v>0</v>
      </c>
      <c r="BC85" s="257">
        <v>0</v>
      </c>
      <c r="BD85" s="257">
        <v>0</v>
      </c>
      <c r="BE85" s="257">
        <v>0</v>
      </c>
      <c r="BF85" s="257">
        <v>0</v>
      </c>
      <c r="BG85" s="257">
        <v>0</v>
      </c>
      <c r="BH85" s="257">
        <v>0</v>
      </c>
      <c r="BI85" s="257">
        <v>0</v>
      </c>
      <c r="BJ85" s="257">
        <v>0</v>
      </c>
      <c r="BK85" s="257">
        <v>0</v>
      </c>
      <c r="BL85" s="257">
        <v>0</v>
      </c>
      <c r="BM85" s="257">
        <v>0</v>
      </c>
      <c r="BN85" s="257">
        <v>0</v>
      </c>
      <c r="BO85" s="257">
        <v>0</v>
      </c>
      <c r="BP85" s="257">
        <v>0</v>
      </c>
      <c r="BQ85" s="257">
        <v>0</v>
      </c>
      <c r="BR85" s="257">
        <v>0</v>
      </c>
      <c r="BS85" s="257">
        <v>0</v>
      </c>
      <c r="BT85" s="257">
        <v>0</v>
      </c>
      <c r="BU85" s="257">
        <v>0</v>
      </c>
      <c r="BV85" s="257">
        <v>0</v>
      </c>
      <c r="BW85" s="257">
        <v>0</v>
      </c>
    </row>
    <row r="86" spans="1:75" s="132" customFormat="1" x14ac:dyDescent="0.2">
      <c r="B86" s="279" t="s">
        <v>235</v>
      </c>
      <c r="C86" s="267"/>
      <c r="D86" s="257">
        <v>0</v>
      </c>
      <c r="E86" s="257">
        <v>0</v>
      </c>
      <c r="F86" s="257">
        <v>0</v>
      </c>
      <c r="G86" s="257">
        <v>0</v>
      </c>
      <c r="H86" s="257">
        <v>0</v>
      </c>
      <c r="I86" s="257">
        <v>0</v>
      </c>
      <c r="J86" s="257">
        <v>0</v>
      </c>
      <c r="K86" s="257">
        <v>0</v>
      </c>
      <c r="L86" s="257">
        <v>0</v>
      </c>
      <c r="M86" s="257">
        <v>0</v>
      </c>
      <c r="N86" s="257">
        <v>0</v>
      </c>
      <c r="O86" s="257">
        <v>0</v>
      </c>
      <c r="P86" s="257">
        <v>0</v>
      </c>
      <c r="Q86" s="257">
        <v>0</v>
      </c>
      <c r="R86" s="257">
        <v>0</v>
      </c>
      <c r="S86" s="257">
        <v>0</v>
      </c>
      <c r="T86" s="257">
        <v>0</v>
      </c>
      <c r="U86" s="257">
        <v>0</v>
      </c>
      <c r="V86" s="257">
        <v>0</v>
      </c>
      <c r="W86" s="257">
        <v>0</v>
      </c>
      <c r="X86" s="257">
        <v>0</v>
      </c>
      <c r="Y86" s="257">
        <v>0</v>
      </c>
      <c r="Z86" s="257">
        <v>0</v>
      </c>
      <c r="AA86" s="257">
        <v>0</v>
      </c>
      <c r="AB86" s="257">
        <v>0</v>
      </c>
      <c r="AC86" s="257">
        <v>0</v>
      </c>
      <c r="AD86" s="257">
        <v>0</v>
      </c>
      <c r="AE86" s="257">
        <v>0</v>
      </c>
      <c r="AF86" s="257">
        <v>0</v>
      </c>
      <c r="AG86" s="257">
        <v>0</v>
      </c>
      <c r="AH86" s="257">
        <v>18.208320521090304</v>
      </c>
      <c r="AI86" s="257">
        <v>15.467731336434856</v>
      </c>
      <c r="AJ86" s="257">
        <v>12.073116537129023</v>
      </c>
      <c r="AK86" s="257">
        <v>9.3655640752826113</v>
      </c>
      <c r="AL86" s="257">
        <v>5.3229372123529561</v>
      </c>
      <c r="AM86" s="257">
        <v>3.7841161192942345</v>
      </c>
      <c r="AN86" s="257">
        <v>5.9624318810071646</v>
      </c>
      <c r="AO86" s="257">
        <v>2.8837852944580282</v>
      </c>
      <c r="AP86" s="257">
        <v>1.0586849126934681</v>
      </c>
      <c r="AQ86" s="257">
        <v>2.0871579530066131</v>
      </c>
      <c r="AR86" s="257">
        <v>2.7540505428272914</v>
      </c>
      <c r="AS86" s="257">
        <v>3.5517031027434935</v>
      </c>
      <c r="AT86" s="257">
        <v>3.3371829751541133</v>
      </c>
      <c r="AU86" s="257">
        <v>2.7859834264414429</v>
      </c>
      <c r="AV86" s="257">
        <v>3.2222311840966165</v>
      </c>
      <c r="AW86" s="257">
        <v>4.1363827416554191</v>
      </c>
      <c r="AX86" s="257">
        <v>1.927853173206213</v>
      </c>
      <c r="AY86" s="257">
        <v>6.5759029059929142E-2</v>
      </c>
      <c r="AZ86" s="257">
        <v>0</v>
      </c>
      <c r="BA86" s="257">
        <v>0</v>
      </c>
      <c r="BB86" s="257">
        <v>0</v>
      </c>
      <c r="BC86" s="257">
        <v>0</v>
      </c>
      <c r="BD86" s="257">
        <v>0</v>
      </c>
      <c r="BE86" s="257">
        <v>0</v>
      </c>
      <c r="BF86" s="257">
        <v>0</v>
      </c>
      <c r="BG86" s="257">
        <v>0</v>
      </c>
      <c r="BH86" s="257">
        <v>0</v>
      </c>
      <c r="BI86" s="257">
        <v>0</v>
      </c>
      <c r="BJ86" s="257">
        <v>0</v>
      </c>
      <c r="BK86" s="257">
        <v>0</v>
      </c>
      <c r="BL86" s="257">
        <v>0</v>
      </c>
      <c r="BM86" s="257">
        <v>0</v>
      </c>
      <c r="BN86" s="257">
        <v>0</v>
      </c>
      <c r="BO86" s="257">
        <v>0</v>
      </c>
      <c r="BP86" s="257">
        <v>0</v>
      </c>
      <c r="BQ86" s="257">
        <v>0</v>
      </c>
      <c r="BR86" s="257">
        <v>0</v>
      </c>
      <c r="BS86" s="257">
        <v>0</v>
      </c>
      <c r="BT86" s="257">
        <v>0</v>
      </c>
      <c r="BU86" s="257">
        <v>0</v>
      </c>
      <c r="BV86" s="257">
        <v>0</v>
      </c>
      <c r="BW86" s="257">
        <v>0</v>
      </c>
    </row>
    <row r="87" spans="1:75" s="47" customFormat="1" ht="25.5" customHeight="1" x14ac:dyDescent="0.2">
      <c r="A87" s="141"/>
      <c r="B87" s="38" t="s">
        <v>515</v>
      </c>
      <c r="C87" s="38"/>
      <c r="D87" s="143">
        <v>0</v>
      </c>
      <c r="E87" s="143">
        <v>0</v>
      </c>
      <c r="F87" s="143">
        <v>0</v>
      </c>
      <c r="G87" s="143">
        <v>0</v>
      </c>
      <c r="H87" s="143">
        <v>0</v>
      </c>
      <c r="I87" s="143">
        <v>0</v>
      </c>
      <c r="J87" s="143">
        <v>0</v>
      </c>
      <c r="K87" s="143">
        <v>0</v>
      </c>
      <c r="L87" s="143">
        <v>0</v>
      </c>
      <c r="M87" s="143">
        <v>0</v>
      </c>
      <c r="N87" s="143">
        <v>0</v>
      </c>
      <c r="O87" s="143">
        <v>0</v>
      </c>
      <c r="P87" s="143">
        <v>0</v>
      </c>
      <c r="Q87" s="143">
        <v>0</v>
      </c>
      <c r="R87" s="143">
        <v>0</v>
      </c>
      <c r="S87" s="143">
        <v>0</v>
      </c>
      <c r="T87" s="143">
        <v>0</v>
      </c>
      <c r="U87" s="143">
        <v>0</v>
      </c>
      <c r="V87" s="143">
        <v>0</v>
      </c>
      <c r="W87" s="143">
        <v>0</v>
      </c>
      <c r="X87" s="143">
        <v>0</v>
      </c>
      <c r="Y87" s="143">
        <v>0</v>
      </c>
      <c r="Z87" s="143">
        <v>0</v>
      </c>
      <c r="AA87" s="143">
        <v>0</v>
      </c>
      <c r="AB87" s="143">
        <v>0</v>
      </c>
      <c r="AC87" s="143">
        <v>0</v>
      </c>
      <c r="AD87" s="143">
        <v>0</v>
      </c>
      <c r="AE87" s="143">
        <v>76.675796715778532</v>
      </c>
      <c r="AF87" s="143">
        <v>197.67397652447752</v>
      </c>
      <c r="AG87" s="143">
        <v>228.40985837407388</v>
      </c>
      <c r="AH87" s="143">
        <v>319.50893466102855</v>
      </c>
      <c r="AI87" s="143">
        <v>337.36310846096887</v>
      </c>
      <c r="AJ87" s="143">
        <v>360.98066887656307</v>
      </c>
      <c r="AK87" s="143">
        <v>396.01567407496043</v>
      </c>
      <c r="AL87" s="143">
        <v>439.46983495390486</v>
      </c>
      <c r="AM87" s="143">
        <v>497.12691771269175</v>
      </c>
      <c r="AN87" s="143">
        <v>609.41832750139463</v>
      </c>
      <c r="AO87" s="143">
        <v>647.57697456492633</v>
      </c>
      <c r="AP87" s="143">
        <v>667.50379467365804</v>
      </c>
      <c r="AQ87" s="143">
        <v>655.08995576089092</v>
      </c>
      <c r="AR87" s="143">
        <v>658.19678221059519</v>
      </c>
      <c r="AS87" s="143">
        <v>668.12091545156341</v>
      </c>
      <c r="AT87" s="143">
        <v>764.65697483406598</v>
      </c>
      <c r="AU87" s="143">
        <v>1004.3989373387149</v>
      </c>
      <c r="AV87" s="143">
        <v>1051.5931602974626</v>
      </c>
      <c r="AW87" s="143">
        <v>1127.6272162740902</v>
      </c>
      <c r="AX87" s="143">
        <v>1229.0433375348177</v>
      </c>
      <c r="AY87" s="143">
        <v>1263.3173775251</v>
      </c>
      <c r="AZ87" s="143">
        <v>1338.121403040501</v>
      </c>
      <c r="BA87" s="143">
        <v>1449.7732400267948</v>
      </c>
      <c r="BB87" s="143">
        <v>1406.2484178627046</v>
      </c>
      <c r="BC87" s="143">
        <v>1422.8739205776176</v>
      </c>
      <c r="BD87" s="143">
        <v>1401.9456350951489</v>
      </c>
      <c r="BE87" s="143">
        <v>1415.6659867874055</v>
      </c>
      <c r="BF87" s="143">
        <v>1270.5547201432478</v>
      </c>
      <c r="BG87" s="143">
        <v>1217.1157103208418</v>
      </c>
      <c r="BH87" s="143">
        <v>1157.6673848895932</v>
      </c>
      <c r="BI87" s="143">
        <v>1103.8971822039807</v>
      </c>
      <c r="BJ87" s="143">
        <v>1078.6937132754797</v>
      </c>
      <c r="BK87" s="143">
        <v>1042.0305813716118</v>
      </c>
      <c r="BL87" s="143">
        <v>1004.1771021836801</v>
      </c>
      <c r="BM87" s="143">
        <v>999.95641799865268</v>
      </c>
      <c r="BN87" s="143">
        <v>953.40358346760229</v>
      </c>
      <c r="BO87" s="143">
        <v>928.65077288550026</v>
      </c>
      <c r="BP87" s="143">
        <v>919.83218893950095</v>
      </c>
      <c r="BQ87" s="143">
        <v>875.54672428523202</v>
      </c>
      <c r="BR87" s="143">
        <v>746.90344417989763</v>
      </c>
      <c r="BS87" s="143">
        <v>497.25061269655174</v>
      </c>
      <c r="BT87" s="143">
        <v>194.12924023793198</v>
      </c>
      <c r="BU87" s="143">
        <v>104.10724546404913</v>
      </c>
      <c r="BV87" s="143">
        <v>100.76112224949644</v>
      </c>
      <c r="BW87" s="143">
        <v>97.606802014605947</v>
      </c>
    </row>
    <row r="88" spans="1:75" s="132" customFormat="1" x14ac:dyDescent="0.2">
      <c r="A88" s="134"/>
      <c r="B88" s="279" t="s">
        <v>234</v>
      </c>
      <c r="C88" s="144"/>
      <c r="D88" s="257">
        <v>0</v>
      </c>
      <c r="E88" s="257">
        <v>0</v>
      </c>
      <c r="F88" s="257">
        <v>0</v>
      </c>
      <c r="G88" s="257">
        <v>0</v>
      </c>
      <c r="H88" s="257">
        <v>0</v>
      </c>
      <c r="I88" s="257">
        <v>0</v>
      </c>
      <c r="J88" s="257">
        <v>0</v>
      </c>
      <c r="K88" s="257">
        <v>0</v>
      </c>
      <c r="L88" s="257">
        <v>0</v>
      </c>
      <c r="M88" s="257">
        <v>0</v>
      </c>
      <c r="N88" s="257">
        <v>0</v>
      </c>
      <c r="O88" s="257">
        <v>0</v>
      </c>
      <c r="P88" s="257">
        <v>0</v>
      </c>
      <c r="Q88" s="257">
        <v>0</v>
      </c>
      <c r="R88" s="257">
        <v>0</v>
      </c>
      <c r="S88" s="257">
        <v>0</v>
      </c>
      <c r="T88" s="257">
        <v>0</v>
      </c>
      <c r="U88" s="257">
        <v>0</v>
      </c>
      <c r="V88" s="257">
        <v>0</v>
      </c>
      <c r="W88" s="257">
        <v>0</v>
      </c>
      <c r="X88" s="257">
        <v>0</v>
      </c>
      <c r="Y88" s="257">
        <v>0</v>
      </c>
      <c r="Z88" s="257">
        <v>0</v>
      </c>
      <c r="AA88" s="257">
        <v>0</v>
      </c>
      <c r="AB88" s="257">
        <v>0</v>
      </c>
      <c r="AC88" s="257">
        <v>0</v>
      </c>
      <c r="AD88" s="257">
        <v>0</v>
      </c>
      <c r="AE88" s="257">
        <v>0</v>
      </c>
      <c r="AF88" s="257">
        <v>0</v>
      </c>
      <c r="AG88" s="257">
        <v>0</v>
      </c>
      <c r="AH88" s="257">
        <v>301.28125128395891</v>
      </c>
      <c r="AI88" s="257">
        <v>315.45331817500011</v>
      </c>
      <c r="AJ88" s="257">
        <v>332.84033674000449</v>
      </c>
      <c r="AK88" s="257">
        <v>361.26112482552367</v>
      </c>
      <c r="AL88" s="257">
        <v>398.77378917474448</v>
      </c>
      <c r="AM88" s="257">
        <v>449.33481881173458</v>
      </c>
      <c r="AN88" s="257">
        <v>549.28433864625083</v>
      </c>
      <c r="AO88" s="257">
        <v>581.64624171962043</v>
      </c>
      <c r="AP88" s="257">
        <v>595.48548988537823</v>
      </c>
      <c r="AQ88" s="257">
        <v>579.76192018225004</v>
      </c>
      <c r="AR88" s="257">
        <v>577.40517611954976</v>
      </c>
      <c r="AS88" s="257">
        <v>582.11524950299042</v>
      </c>
      <c r="AT88" s="257">
        <v>662.91350842907275</v>
      </c>
      <c r="AU88" s="257">
        <v>873.27669021145243</v>
      </c>
      <c r="AV88" s="257">
        <v>899.69031129336588</v>
      </c>
      <c r="AW88" s="257">
        <v>961.10702081798559</v>
      </c>
      <c r="AX88" s="257">
        <v>1058.9213240211159</v>
      </c>
      <c r="AY88" s="257">
        <v>1092.3277469760917</v>
      </c>
      <c r="AZ88" s="257">
        <v>1183.4281869010124</v>
      </c>
      <c r="BA88" s="257">
        <v>1251.8164647847848</v>
      </c>
      <c r="BB88" s="257">
        <v>1200.2428186742686</v>
      </c>
      <c r="BC88" s="257">
        <v>1218.9038880576279</v>
      </c>
      <c r="BD88" s="257">
        <v>1176.5579042810216</v>
      </c>
      <c r="BE88" s="257">
        <v>1190.3287659988077</v>
      </c>
      <c r="BF88" s="257">
        <v>1054.7571825232269</v>
      </c>
      <c r="BG88" s="257">
        <v>996.19540224202728</v>
      </c>
      <c r="BH88" s="257">
        <v>1001.0060728785029</v>
      </c>
      <c r="BI88" s="257">
        <v>946.61587733460613</v>
      </c>
      <c r="BJ88" s="257">
        <v>917.31841458948031</v>
      </c>
      <c r="BK88" s="257">
        <v>809.16313695781321</v>
      </c>
      <c r="BL88" s="257">
        <v>805.54942640436082</v>
      </c>
      <c r="BM88" s="257">
        <v>797.83785787464933</v>
      </c>
      <c r="BN88" s="257">
        <v>770.9531117568049</v>
      </c>
      <c r="BO88" s="257">
        <v>750.10667880755375</v>
      </c>
      <c r="BP88" s="257">
        <v>754.43763765545646</v>
      </c>
      <c r="BQ88" s="257">
        <v>721.9615282692007</v>
      </c>
      <c r="BR88" s="257">
        <v>619.8393527016168</v>
      </c>
      <c r="BS88" s="305">
        <v>379.81725754184413</v>
      </c>
      <c r="BT88" s="305">
        <v>85.473011361593393</v>
      </c>
      <c r="BU88" s="305">
        <v>0.25269181195266871</v>
      </c>
      <c r="BV88" s="305">
        <v>0.23066157218877939</v>
      </c>
      <c r="BW88" s="305">
        <v>0.23208354780181917</v>
      </c>
    </row>
    <row r="89" spans="1:75" s="132" customFormat="1" x14ac:dyDescent="0.2">
      <c r="A89" s="134"/>
      <c r="B89" s="279" t="s">
        <v>235</v>
      </c>
      <c r="C89" s="144"/>
      <c r="D89" s="257">
        <v>0</v>
      </c>
      <c r="E89" s="257">
        <v>0</v>
      </c>
      <c r="F89" s="257">
        <v>0</v>
      </c>
      <c r="G89" s="257">
        <v>0</v>
      </c>
      <c r="H89" s="257">
        <v>0</v>
      </c>
      <c r="I89" s="257">
        <v>0</v>
      </c>
      <c r="J89" s="257">
        <v>0</v>
      </c>
      <c r="K89" s="257">
        <v>0</v>
      </c>
      <c r="L89" s="257">
        <v>0</v>
      </c>
      <c r="M89" s="257">
        <v>0</v>
      </c>
      <c r="N89" s="257">
        <v>0</v>
      </c>
      <c r="O89" s="257">
        <v>0</v>
      </c>
      <c r="P89" s="257">
        <v>0</v>
      </c>
      <c r="Q89" s="257">
        <v>0</v>
      </c>
      <c r="R89" s="257">
        <v>0</v>
      </c>
      <c r="S89" s="257">
        <v>0</v>
      </c>
      <c r="T89" s="257">
        <v>0</v>
      </c>
      <c r="U89" s="257">
        <v>0</v>
      </c>
      <c r="V89" s="257">
        <v>0</v>
      </c>
      <c r="W89" s="257">
        <v>0</v>
      </c>
      <c r="X89" s="257">
        <v>0</v>
      </c>
      <c r="Y89" s="257">
        <v>0</v>
      </c>
      <c r="Z89" s="257">
        <v>0</v>
      </c>
      <c r="AA89" s="257">
        <v>0</v>
      </c>
      <c r="AB89" s="257">
        <v>0</v>
      </c>
      <c r="AC89" s="257">
        <v>0</v>
      </c>
      <c r="AD89" s="257">
        <v>0</v>
      </c>
      <c r="AE89" s="257">
        <v>0</v>
      </c>
      <c r="AF89" s="257">
        <v>0</v>
      </c>
      <c r="AG89" s="257">
        <v>0</v>
      </c>
      <c r="AH89" s="257">
        <v>18.227683377069585</v>
      </c>
      <c r="AI89" s="257">
        <v>21.909790285968814</v>
      </c>
      <c r="AJ89" s="257">
        <v>28.140332136558587</v>
      </c>
      <c r="AK89" s="257">
        <v>34.754549249436778</v>
      </c>
      <c r="AL89" s="257">
        <v>40.696045779160386</v>
      </c>
      <c r="AM89" s="257">
        <v>47.792098900957171</v>
      </c>
      <c r="AN89" s="257">
        <v>60.13398885514372</v>
      </c>
      <c r="AO89" s="257">
        <v>65.930732845306011</v>
      </c>
      <c r="AP89" s="257">
        <v>72.018304788279849</v>
      </c>
      <c r="AQ89" s="257">
        <v>75.328035578640907</v>
      </c>
      <c r="AR89" s="257">
        <v>80.791606091045395</v>
      </c>
      <c r="AS89" s="257">
        <v>86.005665948572982</v>
      </c>
      <c r="AT89" s="257">
        <v>101.74346640499323</v>
      </c>
      <c r="AU89" s="257">
        <v>131.12224712726254</v>
      </c>
      <c r="AV89" s="257">
        <v>151.90284900409679</v>
      </c>
      <c r="AW89" s="257">
        <v>166.52019545610443</v>
      </c>
      <c r="AX89" s="257">
        <v>170.12201351370192</v>
      </c>
      <c r="AY89" s="257">
        <v>170.98963054900827</v>
      </c>
      <c r="AZ89" s="257">
        <v>154.69321613948878</v>
      </c>
      <c r="BA89" s="257">
        <v>197.95677524201011</v>
      </c>
      <c r="BB89" s="257">
        <v>206.00559918843609</v>
      </c>
      <c r="BC89" s="257">
        <v>203.97003251998962</v>
      </c>
      <c r="BD89" s="257">
        <v>225.38773081412708</v>
      </c>
      <c r="BE89" s="257">
        <v>225.33722078859756</v>
      </c>
      <c r="BF89" s="257">
        <v>215.79753762002096</v>
      </c>
      <c r="BG89" s="257">
        <v>220.92030807881449</v>
      </c>
      <c r="BH89" s="257">
        <v>156.66131201109022</v>
      </c>
      <c r="BI89" s="257">
        <v>157.28130486937448</v>
      </c>
      <c r="BJ89" s="257">
        <v>161.37529868599938</v>
      </c>
      <c r="BK89" s="257">
        <v>232.86744441379867</v>
      </c>
      <c r="BL89" s="257">
        <v>198.62767577931922</v>
      </c>
      <c r="BM89" s="257">
        <v>202.11856012400332</v>
      </c>
      <c r="BN89" s="257">
        <v>182.45047171079744</v>
      </c>
      <c r="BO89" s="257">
        <v>178.54409407794648</v>
      </c>
      <c r="BP89" s="257">
        <v>165.39455128404455</v>
      </c>
      <c r="BQ89" s="257">
        <v>153.58519601603132</v>
      </c>
      <c r="BR89" s="257">
        <v>127.06409147828083</v>
      </c>
      <c r="BS89" s="257">
        <v>117.43335515470761</v>
      </c>
      <c r="BT89" s="257">
        <v>108.65622887633859</v>
      </c>
      <c r="BU89" s="257">
        <v>103.85455365209647</v>
      </c>
      <c r="BV89" s="257">
        <v>100.53046067730766</v>
      </c>
      <c r="BW89" s="257">
        <v>97.374718466804126</v>
      </c>
    </row>
    <row r="90" spans="1:75" s="132" customFormat="1" ht="26.1" customHeight="1" x14ac:dyDescent="0.2">
      <c r="B90" s="278" t="s">
        <v>14</v>
      </c>
      <c r="C90" s="280"/>
      <c r="D90" s="257">
        <v>0</v>
      </c>
      <c r="E90" s="257">
        <v>0</v>
      </c>
      <c r="F90" s="257">
        <v>0</v>
      </c>
      <c r="G90" s="257">
        <v>0</v>
      </c>
      <c r="H90" s="257">
        <v>0</v>
      </c>
      <c r="I90" s="257">
        <v>0</v>
      </c>
      <c r="J90" s="257">
        <v>0</v>
      </c>
      <c r="K90" s="257">
        <v>0</v>
      </c>
      <c r="L90" s="257">
        <v>0</v>
      </c>
      <c r="M90" s="257">
        <v>0</v>
      </c>
      <c r="N90" s="257">
        <v>0</v>
      </c>
      <c r="O90" s="257">
        <v>0</v>
      </c>
      <c r="P90" s="257">
        <v>0</v>
      </c>
      <c r="Q90" s="257">
        <v>0</v>
      </c>
      <c r="R90" s="257">
        <v>0</v>
      </c>
      <c r="S90" s="257">
        <v>0</v>
      </c>
      <c r="T90" s="257">
        <v>0</v>
      </c>
      <c r="U90" s="257">
        <v>0</v>
      </c>
      <c r="V90" s="257">
        <v>0</v>
      </c>
      <c r="W90" s="257">
        <v>0</v>
      </c>
      <c r="X90" s="257">
        <v>0</v>
      </c>
      <c r="Y90" s="257">
        <v>0</v>
      </c>
      <c r="Z90" s="257">
        <v>0</v>
      </c>
      <c r="AA90" s="257">
        <v>0</v>
      </c>
      <c r="AB90" s="257">
        <v>0</v>
      </c>
      <c r="AC90" s="257">
        <v>0</v>
      </c>
      <c r="AD90" s="257">
        <v>0</v>
      </c>
      <c r="AE90" s="257">
        <v>0</v>
      </c>
      <c r="AF90" s="257">
        <v>0</v>
      </c>
      <c r="AG90" s="257">
        <v>0</v>
      </c>
      <c r="AH90" s="257">
        <v>601.97335515845953</v>
      </c>
      <c r="AI90" s="257">
        <v>579.47075100354652</v>
      </c>
      <c r="AJ90" s="257">
        <v>574.89513932193381</v>
      </c>
      <c r="AK90" s="257">
        <v>603.16233436032439</v>
      </c>
      <c r="AL90" s="257">
        <v>739.10835878611272</v>
      </c>
      <c r="AM90" s="257">
        <v>833.09730715588455</v>
      </c>
      <c r="AN90" s="257">
        <v>911.54521020335721</v>
      </c>
      <c r="AO90" s="257">
        <v>1051.7039586919104</v>
      </c>
      <c r="AP90" s="257">
        <v>1262.4019134354446</v>
      </c>
      <c r="AQ90" s="257">
        <v>1302.7672325495239</v>
      </c>
      <c r="AR90" s="257">
        <v>1606.8606932635712</v>
      </c>
      <c r="AS90" s="257">
        <v>1741.7789491647547</v>
      </c>
      <c r="AT90" s="257">
        <v>1929.7396767131922</v>
      </c>
      <c r="AU90" s="257">
        <v>2356.8146628730237</v>
      </c>
      <c r="AV90" s="257">
        <v>3119.7135067993745</v>
      </c>
      <c r="AW90" s="257">
        <v>3780.9976067514804</v>
      </c>
      <c r="AX90" s="257">
        <v>4370.7066274528106</v>
      </c>
      <c r="AY90" s="257">
        <v>4961.4201040280641</v>
      </c>
      <c r="AZ90" s="257">
        <v>5180.9341998375303</v>
      </c>
      <c r="BA90" s="257">
        <v>5339.9848923221643</v>
      </c>
      <c r="BB90" s="257">
        <v>5497.9912173632456</v>
      </c>
      <c r="BC90" s="257">
        <v>5728.3232435434611</v>
      </c>
      <c r="BD90" s="257">
        <v>6082.1456687569562</v>
      </c>
      <c r="BE90" s="257">
        <v>6493.7620836731694</v>
      </c>
      <c r="BF90" s="257">
        <v>6332.5775479096919</v>
      </c>
      <c r="BG90" s="257">
        <v>6507.8675212583948</v>
      </c>
      <c r="BH90" s="257">
        <v>6385.7985939201908</v>
      </c>
      <c r="BI90" s="257">
        <v>6165.6554564172957</v>
      </c>
      <c r="BJ90" s="257">
        <v>6081.7463071512311</v>
      </c>
      <c r="BK90" s="257">
        <v>6260.3134539158955</v>
      </c>
      <c r="BL90" s="257">
        <v>6022.1386666666667</v>
      </c>
      <c r="BM90" s="257">
        <v>5747.9203266650065</v>
      </c>
      <c r="BN90" s="257">
        <v>0</v>
      </c>
      <c r="BO90" s="257">
        <v>0</v>
      </c>
      <c r="BP90" s="257">
        <v>0</v>
      </c>
      <c r="BQ90" s="257">
        <v>0</v>
      </c>
      <c r="BR90" s="257">
        <v>0</v>
      </c>
      <c r="BS90" s="257">
        <v>0</v>
      </c>
      <c r="BT90" s="257">
        <v>0</v>
      </c>
      <c r="BU90" s="257">
        <v>0</v>
      </c>
      <c r="BV90" s="257">
        <v>0</v>
      </c>
      <c r="BW90" s="257">
        <v>0</v>
      </c>
    </row>
    <row r="91" spans="1:75" s="132" customFormat="1" x14ac:dyDescent="0.2">
      <c r="B91" s="280" t="s">
        <v>516</v>
      </c>
      <c r="C91" s="280"/>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row>
    <row r="92" spans="1:75" s="132" customFormat="1" x14ac:dyDescent="0.2">
      <c r="B92" s="306" t="s">
        <v>104</v>
      </c>
      <c r="C92" s="280"/>
      <c r="D92" s="257">
        <v>0</v>
      </c>
      <c r="E92" s="257">
        <v>0</v>
      </c>
      <c r="F92" s="257">
        <v>0</v>
      </c>
      <c r="G92" s="257">
        <v>0</v>
      </c>
      <c r="H92" s="257">
        <v>0</v>
      </c>
      <c r="I92" s="257">
        <v>0</v>
      </c>
      <c r="J92" s="257">
        <v>0</v>
      </c>
      <c r="K92" s="257">
        <v>0</v>
      </c>
      <c r="L92" s="257">
        <v>0</v>
      </c>
      <c r="M92" s="257">
        <v>0</v>
      </c>
      <c r="N92" s="257">
        <v>0</v>
      </c>
      <c r="O92" s="257">
        <v>0</v>
      </c>
      <c r="P92" s="257">
        <v>0</v>
      </c>
      <c r="Q92" s="257">
        <v>0</v>
      </c>
      <c r="R92" s="257">
        <v>0</v>
      </c>
      <c r="S92" s="257">
        <v>0</v>
      </c>
      <c r="T92" s="257">
        <v>0</v>
      </c>
      <c r="U92" s="257">
        <v>0</v>
      </c>
      <c r="V92" s="257">
        <v>0</v>
      </c>
      <c r="W92" s="257">
        <v>0</v>
      </c>
      <c r="X92" s="257">
        <v>0</v>
      </c>
      <c r="Y92" s="257">
        <v>0</v>
      </c>
      <c r="Z92" s="257">
        <v>0</v>
      </c>
      <c r="AA92" s="257">
        <v>0</v>
      </c>
      <c r="AB92" s="257">
        <v>0</v>
      </c>
      <c r="AC92" s="257">
        <v>0</v>
      </c>
      <c r="AD92" s="257">
        <v>0</v>
      </c>
      <c r="AE92" s="257">
        <v>0</v>
      </c>
      <c r="AF92" s="257">
        <v>0</v>
      </c>
      <c r="AG92" s="257">
        <v>0</v>
      </c>
      <c r="AH92" s="257">
        <v>458.4258627745192</v>
      </c>
      <c r="AI92" s="257">
        <v>444.52550761915899</v>
      </c>
      <c r="AJ92" s="257">
        <v>437.85618169286818</v>
      </c>
      <c r="AK92" s="257">
        <v>459.98743681014633</v>
      </c>
      <c r="AL92" s="257">
        <v>565.03264494073483</v>
      </c>
      <c r="AM92" s="257">
        <v>636.431713335479</v>
      </c>
      <c r="AN92" s="257">
        <v>697.21588315837516</v>
      </c>
      <c r="AO92" s="257">
        <v>805.81946834958887</v>
      </c>
      <c r="AP92" s="257">
        <v>964.95285405455127</v>
      </c>
      <c r="AQ92" s="257">
        <v>996.4948678274892</v>
      </c>
      <c r="AR92" s="257">
        <v>1228.0412034009157</v>
      </c>
      <c r="AS92" s="257">
        <v>1359.4372286163939</v>
      </c>
      <c r="AT92" s="257">
        <v>1637.9705111994535</v>
      </c>
      <c r="AU92" s="257">
        <v>1903.6458677959376</v>
      </c>
      <c r="AV92" s="257">
        <v>2681.0808020519112</v>
      </c>
      <c r="AW92" s="257">
        <v>3357.6798085401188</v>
      </c>
      <c r="AX92" s="257">
        <v>3919.0563776978975</v>
      </c>
      <c r="AY92" s="257">
        <v>4400.9120599975813</v>
      </c>
      <c r="AZ92" s="257">
        <v>4446.7099918765225</v>
      </c>
      <c r="BA92" s="257">
        <v>4591.0226187591752</v>
      </c>
      <c r="BB92" s="257">
        <v>4852.1772801885609</v>
      </c>
      <c r="BC92" s="257">
        <v>5096.2421549569572</v>
      </c>
      <c r="BD92" s="257">
        <v>5462.8726552107928</v>
      </c>
      <c r="BE92" s="257">
        <v>5898.7161556871824</v>
      </c>
      <c r="BF92" s="257">
        <v>5766.0553159890051</v>
      </c>
      <c r="BG92" s="257">
        <v>5938.3478460713468</v>
      </c>
      <c r="BH92" s="257">
        <v>5872.7666105555008</v>
      </c>
      <c r="BI92" s="257">
        <v>5787.9661404712879</v>
      </c>
      <c r="BJ92" s="257">
        <v>5718.799531066823</v>
      </c>
      <c r="BK92" s="257">
        <v>5856.6467720625078</v>
      </c>
      <c r="BL92" s="257">
        <v>5720.0133333333333</v>
      </c>
      <c r="BM92" s="257">
        <v>5665.1926305414454</v>
      </c>
      <c r="BN92" s="257">
        <v>0</v>
      </c>
      <c r="BO92" s="257">
        <v>0</v>
      </c>
      <c r="BP92" s="257">
        <v>0</v>
      </c>
      <c r="BQ92" s="257">
        <v>0</v>
      </c>
      <c r="BR92" s="257">
        <v>0</v>
      </c>
      <c r="BS92" s="257">
        <v>0</v>
      </c>
      <c r="BT92" s="257">
        <v>0</v>
      </c>
      <c r="BU92" s="257">
        <v>0</v>
      </c>
      <c r="BV92" s="257">
        <v>0</v>
      </c>
      <c r="BW92" s="257">
        <v>0</v>
      </c>
    </row>
    <row r="93" spans="1:75" s="132" customFormat="1" x14ac:dyDescent="0.2">
      <c r="B93" s="306" t="s">
        <v>517</v>
      </c>
      <c r="C93" s="280"/>
      <c r="D93" s="257">
        <v>0</v>
      </c>
      <c r="E93" s="257">
        <v>0</v>
      </c>
      <c r="F93" s="257">
        <v>0</v>
      </c>
      <c r="G93" s="257">
        <v>0</v>
      </c>
      <c r="H93" s="257">
        <v>0</v>
      </c>
      <c r="I93" s="257">
        <v>0</v>
      </c>
      <c r="J93" s="257">
        <v>0</v>
      </c>
      <c r="K93" s="257">
        <v>0</v>
      </c>
      <c r="L93" s="257">
        <v>0</v>
      </c>
      <c r="M93" s="257">
        <v>0</v>
      </c>
      <c r="N93" s="257">
        <v>0</v>
      </c>
      <c r="O93" s="257">
        <v>0</v>
      </c>
      <c r="P93" s="257">
        <v>0</v>
      </c>
      <c r="Q93" s="257">
        <v>0</v>
      </c>
      <c r="R93" s="257">
        <v>0</v>
      </c>
      <c r="S93" s="257">
        <v>0</v>
      </c>
      <c r="T93" s="257">
        <v>0</v>
      </c>
      <c r="U93" s="257">
        <v>0</v>
      </c>
      <c r="V93" s="257">
        <v>0</v>
      </c>
      <c r="W93" s="257">
        <v>0</v>
      </c>
      <c r="X93" s="257">
        <v>0</v>
      </c>
      <c r="Y93" s="257">
        <v>0</v>
      </c>
      <c r="Z93" s="257">
        <v>0</v>
      </c>
      <c r="AA93" s="257">
        <v>0</v>
      </c>
      <c r="AB93" s="257">
        <v>0</v>
      </c>
      <c r="AC93" s="257">
        <v>0</v>
      </c>
      <c r="AD93" s="257">
        <v>0</v>
      </c>
      <c r="AE93" s="257">
        <v>0</v>
      </c>
      <c r="AF93" s="257">
        <v>0</v>
      </c>
      <c r="AG93" s="257">
        <v>0</v>
      </c>
      <c r="AH93" s="257">
        <v>143.54749238394035</v>
      </c>
      <c r="AI93" s="257">
        <v>134.94524338438757</v>
      </c>
      <c r="AJ93" s="257">
        <v>137.03895762906561</v>
      </c>
      <c r="AK93" s="257">
        <v>143.174897550178</v>
      </c>
      <c r="AL93" s="257">
        <v>174.07571384537789</v>
      </c>
      <c r="AM93" s="257">
        <v>196.66559382040555</v>
      </c>
      <c r="AN93" s="257">
        <v>214.32932704498199</v>
      </c>
      <c r="AO93" s="257">
        <v>245.88449034232167</v>
      </c>
      <c r="AP93" s="257">
        <v>297.44905938089323</v>
      </c>
      <c r="AQ93" s="257">
        <v>306.27236472203458</v>
      </c>
      <c r="AR93" s="257">
        <v>378.81948986265536</v>
      </c>
      <c r="AS93" s="257">
        <v>382.3417205483608</v>
      </c>
      <c r="AT93" s="257">
        <v>291.76916551373881</v>
      </c>
      <c r="AU93" s="257">
        <v>453.16879507708603</v>
      </c>
      <c r="AV93" s="257">
        <v>438.63270474746338</v>
      </c>
      <c r="AW93" s="257">
        <v>423.31779821136166</v>
      </c>
      <c r="AX93" s="257">
        <v>451.65024975491337</v>
      </c>
      <c r="AY93" s="257">
        <v>560.50804403048267</v>
      </c>
      <c r="AZ93" s="257">
        <v>734.22420796100721</v>
      </c>
      <c r="BA93" s="257">
        <v>748.96227356298903</v>
      </c>
      <c r="BB93" s="257">
        <v>645.81393717468472</v>
      </c>
      <c r="BC93" s="257">
        <v>632.08108858650382</v>
      </c>
      <c r="BD93" s="257">
        <v>619.27301354616282</v>
      </c>
      <c r="BE93" s="257">
        <v>595.04592798598765</v>
      </c>
      <c r="BF93" s="257">
        <v>566.52223192068686</v>
      </c>
      <c r="BG93" s="257">
        <v>569.51967518704839</v>
      </c>
      <c r="BH93" s="257">
        <v>513.03198336468961</v>
      </c>
      <c r="BI93" s="257">
        <v>377.68931594600775</v>
      </c>
      <c r="BJ93" s="257">
        <v>362.94677608440799</v>
      </c>
      <c r="BK93" s="257">
        <v>403.66668185338739</v>
      </c>
      <c r="BL93" s="257">
        <v>302.12533333333334</v>
      </c>
      <c r="BM93" s="257">
        <v>82.727696123560833</v>
      </c>
      <c r="BN93" s="257">
        <v>0</v>
      </c>
      <c r="BO93" s="257">
        <v>0</v>
      </c>
      <c r="BP93" s="257">
        <v>0</v>
      </c>
      <c r="BQ93" s="257">
        <v>0</v>
      </c>
      <c r="BR93" s="257">
        <v>0</v>
      </c>
      <c r="BS93" s="257">
        <v>0</v>
      </c>
      <c r="BT93" s="257">
        <v>0</v>
      </c>
      <c r="BU93" s="257">
        <v>0</v>
      </c>
      <c r="BV93" s="257">
        <v>0</v>
      </c>
      <c r="BW93" s="257">
        <v>0</v>
      </c>
    </row>
    <row r="94" spans="1:75" s="132" customFormat="1" x14ac:dyDescent="0.2">
      <c r="B94" s="280" t="s">
        <v>518</v>
      </c>
      <c r="C94" s="280"/>
      <c r="D94" s="257">
        <v>0</v>
      </c>
      <c r="E94" s="257">
        <v>0</v>
      </c>
      <c r="F94" s="257">
        <v>0</v>
      </c>
      <c r="G94" s="257">
        <v>0</v>
      </c>
      <c r="H94" s="257">
        <v>0</v>
      </c>
      <c r="I94" s="257">
        <v>0</v>
      </c>
      <c r="J94" s="257">
        <v>0</v>
      </c>
      <c r="K94" s="257">
        <v>0</v>
      </c>
      <c r="L94" s="257">
        <v>0</v>
      </c>
      <c r="M94" s="257">
        <v>0</v>
      </c>
      <c r="N94" s="257">
        <v>0</v>
      </c>
      <c r="O94" s="257">
        <v>0</v>
      </c>
      <c r="P94" s="257">
        <v>0</v>
      </c>
      <c r="Q94" s="257">
        <v>0</v>
      </c>
      <c r="R94" s="257">
        <v>0</v>
      </c>
      <c r="S94" s="257">
        <v>0</v>
      </c>
      <c r="T94" s="257">
        <v>0</v>
      </c>
      <c r="U94" s="257">
        <v>0</v>
      </c>
      <c r="V94" s="257">
        <v>0</v>
      </c>
      <c r="W94" s="257">
        <v>0</v>
      </c>
      <c r="X94" s="257">
        <v>0</v>
      </c>
      <c r="Y94" s="257">
        <v>0</v>
      </c>
      <c r="Z94" s="257">
        <v>0</v>
      </c>
      <c r="AA94" s="257">
        <v>0</v>
      </c>
      <c r="AB94" s="257">
        <v>0</v>
      </c>
      <c r="AC94" s="257">
        <v>0</v>
      </c>
      <c r="AD94" s="257">
        <v>0</v>
      </c>
      <c r="AE94" s="257">
        <v>0</v>
      </c>
      <c r="AF94" s="257">
        <v>0</v>
      </c>
      <c r="AG94" s="257">
        <v>0</v>
      </c>
      <c r="AH94" s="257">
        <v>0</v>
      </c>
      <c r="AI94" s="257">
        <v>0</v>
      </c>
      <c r="AJ94" s="257">
        <v>0</v>
      </c>
      <c r="AK94" s="257">
        <v>0</v>
      </c>
      <c r="AL94" s="257">
        <v>0</v>
      </c>
      <c r="AM94" s="257">
        <v>0</v>
      </c>
      <c r="AN94" s="257">
        <v>0</v>
      </c>
      <c r="AO94" s="257">
        <v>0</v>
      </c>
      <c r="AP94" s="257">
        <v>0</v>
      </c>
      <c r="AQ94" s="257">
        <v>0</v>
      </c>
      <c r="AR94" s="257">
        <v>0</v>
      </c>
      <c r="AS94" s="257">
        <v>0</v>
      </c>
      <c r="AT94" s="257">
        <v>0</v>
      </c>
      <c r="AU94" s="257">
        <v>0</v>
      </c>
      <c r="AV94" s="257">
        <v>0</v>
      </c>
      <c r="AW94" s="257">
        <v>0</v>
      </c>
      <c r="AX94" s="257">
        <v>0</v>
      </c>
      <c r="AY94" s="257">
        <v>0</v>
      </c>
      <c r="AZ94" s="257">
        <v>0</v>
      </c>
      <c r="BA94" s="257">
        <v>0</v>
      </c>
      <c r="BB94" s="257">
        <v>0</v>
      </c>
      <c r="BC94" s="257">
        <v>0</v>
      </c>
      <c r="BD94" s="257">
        <v>6388.1951580157356</v>
      </c>
      <c r="BE94" s="257">
        <v>6880.3567570789291</v>
      </c>
      <c r="BF94" s="257">
        <v>6684.6969057446286</v>
      </c>
      <c r="BG94" s="257">
        <v>6567.2865588332361</v>
      </c>
      <c r="BH94" s="257">
        <v>5945.4218566729478</v>
      </c>
      <c r="BI94" s="257">
        <v>5557.6615506284179</v>
      </c>
      <c r="BJ94" s="257">
        <v>5461.2160405984905</v>
      </c>
      <c r="BK94" s="257">
        <v>5865.762221088391</v>
      </c>
      <c r="BL94" s="257">
        <v>5769.5207893162633</v>
      </c>
      <c r="BM94" s="257">
        <v>5498.5460285591516</v>
      </c>
      <c r="BN94" s="143">
        <v>4974.9120755512658</v>
      </c>
      <c r="BO94" s="143">
        <v>4307.4095633456036</v>
      </c>
      <c r="BP94" s="143">
        <v>2607.7599150515653</v>
      </c>
      <c r="BQ94" s="143">
        <v>1013.2441916491565</v>
      </c>
      <c r="BR94" s="143">
        <v>391.16519568884718</v>
      </c>
      <c r="BS94" s="304">
        <v>169.62399821293383</v>
      </c>
      <c r="BT94" s="313">
        <v>37.526458694677743</v>
      </c>
      <c r="BU94" s="143">
        <v>9.8994336276947214E-5</v>
      </c>
      <c r="BV94" s="143">
        <v>9.7339296647047758E-5</v>
      </c>
      <c r="BW94" s="143">
        <v>0</v>
      </c>
    </row>
    <row r="95" spans="1:75" s="232" customFormat="1" ht="42" customHeight="1" x14ac:dyDescent="0.2">
      <c r="A95" s="229"/>
      <c r="B95" s="243" t="s">
        <v>519</v>
      </c>
      <c r="C95" s="229"/>
      <c r="D95" s="242">
        <v>0</v>
      </c>
      <c r="E95" s="242">
        <v>0</v>
      </c>
      <c r="F95" s="242">
        <v>0</v>
      </c>
      <c r="G95" s="242">
        <v>0</v>
      </c>
      <c r="H95" s="242">
        <v>0</v>
      </c>
      <c r="I95" s="242">
        <v>0</v>
      </c>
      <c r="J95" s="242">
        <v>0</v>
      </c>
      <c r="K95" s="242">
        <v>0</v>
      </c>
      <c r="L95" s="242">
        <v>0</v>
      </c>
      <c r="M95" s="242">
        <v>0</v>
      </c>
      <c r="N95" s="242">
        <v>0</v>
      </c>
      <c r="O95" s="242">
        <v>0</v>
      </c>
      <c r="P95" s="242">
        <v>0</v>
      </c>
      <c r="Q95" s="242">
        <v>0</v>
      </c>
      <c r="R95" s="242">
        <v>0</v>
      </c>
      <c r="S95" s="242">
        <v>0</v>
      </c>
      <c r="T95" s="242">
        <v>0</v>
      </c>
      <c r="U95" s="242">
        <v>0</v>
      </c>
      <c r="V95" s="242">
        <v>0</v>
      </c>
      <c r="W95" s="242">
        <v>0</v>
      </c>
      <c r="X95" s="242">
        <v>0</v>
      </c>
      <c r="Y95" s="242">
        <v>0</v>
      </c>
      <c r="Z95" s="242">
        <v>0</v>
      </c>
      <c r="AA95" s="242">
        <v>0</v>
      </c>
      <c r="AB95" s="242">
        <v>0</v>
      </c>
      <c r="AC95" s="242">
        <v>0</v>
      </c>
      <c r="AD95" s="242">
        <v>0</v>
      </c>
      <c r="AE95" s="242">
        <v>0</v>
      </c>
      <c r="AF95" s="242">
        <v>0</v>
      </c>
      <c r="AG95" s="242">
        <v>0</v>
      </c>
      <c r="AH95" s="242">
        <v>0</v>
      </c>
      <c r="AI95" s="242">
        <v>0</v>
      </c>
      <c r="AJ95" s="242">
        <v>0</v>
      </c>
      <c r="AK95" s="242">
        <v>0</v>
      </c>
      <c r="AL95" s="242">
        <v>0</v>
      </c>
      <c r="AM95" s="242">
        <v>0</v>
      </c>
      <c r="AN95" s="242">
        <v>0</v>
      </c>
      <c r="AO95" s="242">
        <v>0</v>
      </c>
      <c r="AP95" s="242">
        <v>0</v>
      </c>
      <c r="AQ95" s="242">
        <v>0</v>
      </c>
      <c r="AR95" s="242">
        <v>0</v>
      </c>
      <c r="AS95" s="242">
        <v>0</v>
      </c>
      <c r="AT95" s="242">
        <v>0</v>
      </c>
      <c r="AU95" s="242">
        <v>0</v>
      </c>
      <c r="AV95" s="242">
        <v>0</v>
      </c>
      <c r="AW95" s="242">
        <v>0</v>
      </c>
      <c r="AX95" s="242">
        <v>0</v>
      </c>
      <c r="AY95" s="242">
        <v>0</v>
      </c>
      <c r="AZ95" s="242">
        <v>0</v>
      </c>
      <c r="BA95" s="242">
        <v>0</v>
      </c>
      <c r="BB95" s="242">
        <v>0</v>
      </c>
      <c r="BC95" s="242">
        <v>0</v>
      </c>
      <c r="BD95" s="242">
        <v>47.791872987746629</v>
      </c>
      <c r="BE95" s="242">
        <v>48.510602309843705</v>
      </c>
      <c r="BF95" s="242">
        <v>48.467834039273328</v>
      </c>
      <c r="BG95" s="242">
        <v>50.02293808528183</v>
      </c>
      <c r="BH95" s="242">
        <v>51.227354187126153</v>
      </c>
      <c r="BI95" s="242">
        <v>53.053051068299688</v>
      </c>
      <c r="BJ95" s="242">
        <v>52.354821403531204</v>
      </c>
      <c r="BK95" s="242">
        <v>52.971296173984143</v>
      </c>
      <c r="BL95" s="242">
        <v>51.2268726948382</v>
      </c>
      <c r="BM95" s="242">
        <v>49.251289678646032</v>
      </c>
      <c r="BN95" s="242">
        <v>43.745434878313795</v>
      </c>
      <c r="BO95" s="242">
        <v>40.844994435591566</v>
      </c>
      <c r="BP95" s="242">
        <v>37.521301900455704</v>
      </c>
      <c r="BQ95" s="242">
        <v>32.745231872279597</v>
      </c>
      <c r="BR95" s="242">
        <v>29.124475613291768</v>
      </c>
      <c r="BS95" s="242">
        <v>28.719867553177799</v>
      </c>
      <c r="BT95" s="242">
        <v>29.134609669509018</v>
      </c>
      <c r="BU95" s="242">
        <v>28.736841059478976</v>
      </c>
      <c r="BV95" s="242">
        <v>28.463858044747379</v>
      </c>
      <c r="BW95" s="242">
        <v>28.78536603115635</v>
      </c>
    </row>
    <row r="96" spans="1:75" s="132" customFormat="1" x14ac:dyDescent="0.2">
      <c r="A96" s="134"/>
      <c r="B96" s="268" t="s">
        <v>508</v>
      </c>
      <c r="C96" s="134"/>
      <c r="D96" s="257">
        <v>0</v>
      </c>
      <c r="E96" s="257">
        <v>0</v>
      </c>
      <c r="F96" s="257">
        <v>0</v>
      </c>
      <c r="G96" s="257">
        <v>0</v>
      </c>
      <c r="H96" s="257">
        <v>0</v>
      </c>
      <c r="I96" s="257">
        <v>0</v>
      </c>
      <c r="J96" s="257">
        <v>0</v>
      </c>
      <c r="K96" s="257">
        <v>0</v>
      </c>
      <c r="L96" s="257">
        <v>0</v>
      </c>
      <c r="M96" s="257">
        <v>0</v>
      </c>
      <c r="N96" s="257">
        <v>0</v>
      </c>
      <c r="O96" s="257">
        <v>0</v>
      </c>
      <c r="P96" s="257">
        <v>0</v>
      </c>
      <c r="Q96" s="257">
        <v>0</v>
      </c>
      <c r="R96" s="257">
        <v>0</v>
      </c>
      <c r="S96" s="257">
        <v>0</v>
      </c>
      <c r="T96" s="257">
        <v>0</v>
      </c>
      <c r="U96" s="257">
        <v>0</v>
      </c>
      <c r="V96" s="257">
        <v>0</v>
      </c>
      <c r="W96" s="257">
        <v>0</v>
      </c>
      <c r="X96" s="257">
        <v>0</v>
      </c>
      <c r="Y96" s="257">
        <v>0</v>
      </c>
      <c r="Z96" s="257">
        <v>0</v>
      </c>
      <c r="AA96" s="257">
        <v>0</v>
      </c>
      <c r="AB96" s="257">
        <v>0</v>
      </c>
      <c r="AC96" s="257">
        <v>0</v>
      </c>
      <c r="AD96" s="257">
        <v>0</v>
      </c>
      <c r="AE96" s="257">
        <v>0</v>
      </c>
      <c r="AF96" s="257">
        <v>0</v>
      </c>
      <c r="AG96" s="257">
        <v>0</v>
      </c>
      <c r="AH96" s="257">
        <v>0</v>
      </c>
      <c r="AI96" s="257">
        <v>0</v>
      </c>
      <c r="AJ96" s="257">
        <v>0</v>
      </c>
      <c r="AK96" s="257">
        <v>0</v>
      </c>
      <c r="AL96" s="257">
        <v>0</v>
      </c>
      <c r="AM96" s="257">
        <v>0</v>
      </c>
      <c r="AN96" s="257">
        <v>0</v>
      </c>
      <c r="AO96" s="257">
        <v>0</v>
      </c>
      <c r="AP96" s="257">
        <v>0</v>
      </c>
      <c r="AQ96" s="257">
        <v>0</v>
      </c>
      <c r="AR96" s="257">
        <v>0</v>
      </c>
      <c r="AS96" s="257">
        <v>0</v>
      </c>
      <c r="AT96" s="257">
        <v>0</v>
      </c>
      <c r="AU96" s="257">
        <v>0</v>
      </c>
      <c r="AV96" s="257">
        <v>0</v>
      </c>
      <c r="AW96" s="257">
        <v>0</v>
      </c>
      <c r="AX96" s="257">
        <v>0</v>
      </c>
      <c r="AY96" s="257">
        <v>0</v>
      </c>
      <c r="AZ96" s="257">
        <v>0</v>
      </c>
      <c r="BA96" s="257">
        <v>0</v>
      </c>
      <c r="BB96" s="257">
        <v>0</v>
      </c>
      <c r="BC96" s="257">
        <v>0</v>
      </c>
      <c r="BD96" s="257">
        <v>0.90843520647728193</v>
      </c>
      <c r="BE96" s="257">
        <v>0.89817586906803437</v>
      </c>
      <c r="BF96" s="257">
        <v>0.8148368955135874</v>
      </c>
      <c r="BG96" s="257">
        <v>0.83643045542368832</v>
      </c>
      <c r="BH96" s="257">
        <v>0.71735750433830847</v>
      </c>
      <c r="BI96" s="257">
        <v>0.45321276851916775</v>
      </c>
      <c r="BJ96" s="257">
        <v>0.36437812528859531</v>
      </c>
      <c r="BK96" s="257">
        <v>0.27346943086096792</v>
      </c>
      <c r="BL96" s="257">
        <v>0.27914324391828799</v>
      </c>
      <c r="BM96" s="257">
        <v>2.5377571865489161E-2</v>
      </c>
      <c r="BN96" s="257">
        <v>7.1085803825382252E-2</v>
      </c>
      <c r="BO96" s="257">
        <v>4.798896292978376E-2</v>
      </c>
      <c r="BP96" s="257">
        <v>3.9086187436875162E-2</v>
      </c>
      <c r="BQ96" s="257">
        <v>9.9612307167370722E-3</v>
      </c>
      <c r="BR96" s="257">
        <v>0</v>
      </c>
      <c r="BS96" s="257">
        <v>0</v>
      </c>
      <c r="BT96" s="257">
        <v>0</v>
      </c>
      <c r="BU96" s="257">
        <v>0</v>
      </c>
      <c r="BV96" s="257">
        <v>0</v>
      </c>
      <c r="BW96" s="257">
        <v>0</v>
      </c>
    </row>
    <row r="97" spans="1:75" s="132" customFormat="1" x14ac:dyDescent="0.2">
      <c r="A97" s="134"/>
      <c r="B97" s="268" t="s">
        <v>509</v>
      </c>
      <c r="C97" s="134"/>
      <c r="D97" s="257">
        <v>0</v>
      </c>
      <c r="E97" s="257">
        <v>0</v>
      </c>
      <c r="F97" s="257">
        <v>0</v>
      </c>
      <c r="G97" s="257">
        <v>0</v>
      </c>
      <c r="H97" s="257">
        <v>0</v>
      </c>
      <c r="I97" s="257">
        <v>0</v>
      </c>
      <c r="J97" s="257">
        <v>0</v>
      </c>
      <c r="K97" s="257">
        <v>0</v>
      </c>
      <c r="L97" s="257">
        <v>0</v>
      </c>
      <c r="M97" s="257">
        <v>0</v>
      </c>
      <c r="N97" s="257">
        <v>0</v>
      </c>
      <c r="O97" s="257">
        <v>0</v>
      </c>
      <c r="P97" s="257">
        <v>0</v>
      </c>
      <c r="Q97" s="257">
        <v>0</v>
      </c>
      <c r="R97" s="257">
        <v>0</v>
      </c>
      <c r="S97" s="257">
        <v>0</v>
      </c>
      <c r="T97" s="257">
        <v>0</v>
      </c>
      <c r="U97" s="257">
        <v>0</v>
      </c>
      <c r="V97" s="257">
        <v>0</v>
      </c>
      <c r="W97" s="257">
        <v>0</v>
      </c>
      <c r="X97" s="257">
        <v>0</v>
      </c>
      <c r="Y97" s="257">
        <v>0</v>
      </c>
      <c r="Z97" s="257">
        <v>0</v>
      </c>
      <c r="AA97" s="257">
        <v>0</v>
      </c>
      <c r="AB97" s="257">
        <v>0</v>
      </c>
      <c r="AC97" s="257">
        <v>0</v>
      </c>
      <c r="AD97" s="257">
        <v>0</v>
      </c>
      <c r="AE97" s="257">
        <v>0</v>
      </c>
      <c r="AF97" s="257">
        <v>0</v>
      </c>
      <c r="AG97" s="257">
        <v>0</v>
      </c>
      <c r="AH97" s="257">
        <v>0</v>
      </c>
      <c r="AI97" s="257">
        <v>0</v>
      </c>
      <c r="AJ97" s="257">
        <v>0</v>
      </c>
      <c r="AK97" s="257">
        <v>0</v>
      </c>
      <c r="AL97" s="257">
        <v>0</v>
      </c>
      <c r="AM97" s="257">
        <v>0</v>
      </c>
      <c r="AN97" s="257">
        <v>0</v>
      </c>
      <c r="AO97" s="257">
        <v>0</v>
      </c>
      <c r="AP97" s="257">
        <v>0</v>
      </c>
      <c r="AQ97" s="257">
        <v>0</v>
      </c>
      <c r="AR97" s="257">
        <v>0</v>
      </c>
      <c r="AS97" s="257">
        <v>0</v>
      </c>
      <c r="AT97" s="257">
        <v>0</v>
      </c>
      <c r="AU97" s="257">
        <v>0</v>
      </c>
      <c r="AV97" s="257">
        <v>0</v>
      </c>
      <c r="AW97" s="257">
        <v>0</v>
      </c>
      <c r="AX97" s="257">
        <v>0</v>
      </c>
      <c r="AY97" s="257">
        <v>0</v>
      </c>
      <c r="AZ97" s="257">
        <v>0</v>
      </c>
      <c r="BA97" s="257">
        <v>0</v>
      </c>
      <c r="BB97" s="257">
        <v>0</v>
      </c>
      <c r="BC97" s="257">
        <v>0</v>
      </c>
      <c r="BD97" s="257">
        <v>1.1540952237262028</v>
      </c>
      <c r="BE97" s="257">
        <v>1.3190556887514893</v>
      </c>
      <c r="BF97" s="257">
        <v>1.1495752898343055</v>
      </c>
      <c r="BG97" s="257">
        <v>1.2130340552929124</v>
      </c>
      <c r="BH97" s="257">
        <v>1.0862183476795388</v>
      </c>
      <c r="BI97" s="257">
        <v>0.92406283083006313</v>
      </c>
      <c r="BJ97" s="257">
        <v>0.73552143642009915</v>
      </c>
      <c r="BK97" s="257">
        <v>0.69013306777220973</v>
      </c>
      <c r="BL97" s="257">
        <v>0.57465155720237016</v>
      </c>
      <c r="BM97" s="257">
        <v>0.18920515152497139</v>
      </c>
      <c r="BN97" s="257">
        <v>5.6901290279767008E-2</v>
      </c>
      <c r="BO97" s="257">
        <v>4.5484464511746391E-2</v>
      </c>
      <c r="BP97" s="257">
        <v>4.0610774356019806E-2</v>
      </c>
      <c r="BQ97" s="257">
        <v>0</v>
      </c>
      <c r="BR97" s="257">
        <v>0</v>
      </c>
      <c r="BS97" s="257">
        <v>0</v>
      </c>
      <c r="BT97" s="257">
        <v>0</v>
      </c>
      <c r="BU97" s="257">
        <v>0</v>
      </c>
      <c r="BV97" s="257">
        <v>0</v>
      </c>
      <c r="BW97" s="257">
        <v>0</v>
      </c>
    </row>
    <row r="98" spans="1:75" s="132" customFormat="1" x14ac:dyDescent="0.2">
      <c r="A98" s="134"/>
      <c r="B98" s="268" t="s">
        <v>510</v>
      </c>
      <c r="C98" s="134"/>
      <c r="D98" s="257">
        <v>0</v>
      </c>
      <c r="E98" s="257">
        <v>0</v>
      </c>
      <c r="F98" s="257">
        <v>0</v>
      </c>
      <c r="G98" s="257">
        <v>0</v>
      </c>
      <c r="H98" s="257">
        <v>0</v>
      </c>
      <c r="I98" s="257">
        <v>0</v>
      </c>
      <c r="J98" s="257">
        <v>0</v>
      </c>
      <c r="K98" s="257">
        <v>0</v>
      </c>
      <c r="L98" s="257">
        <v>0</v>
      </c>
      <c r="M98" s="257">
        <v>0</v>
      </c>
      <c r="N98" s="257">
        <v>0</v>
      </c>
      <c r="O98" s="257">
        <v>0</v>
      </c>
      <c r="P98" s="257">
        <v>0</v>
      </c>
      <c r="Q98" s="257">
        <v>0</v>
      </c>
      <c r="R98" s="257">
        <v>0</v>
      </c>
      <c r="S98" s="257">
        <v>0</v>
      </c>
      <c r="T98" s="257">
        <v>0</v>
      </c>
      <c r="U98" s="257">
        <v>0</v>
      </c>
      <c r="V98" s="257">
        <v>0</v>
      </c>
      <c r="W98" s="257">
        <v>0</v>
      </c>
      <c r="X98" s="257">
        <v>0</v>
      </c>
      <c r="Y98" s="257">
        <v>0</v>
      </c>
      <c r="Z98" s="257">
        <v>0</v>
      </c>
      <c r="AA98" s="257">
        <v>0</v>
      </c>
      <c r="AB98" s="257">
        <v>0</v>
      </c>
      <c r="AC98" s="257">
        <v>0</v>
      </c>
      <c r="AD98" s="257">
        <v>0</v>
      </c>
      <c r="AE98" s="257">
        <v>0</v>
      </c>
      <c r="AF98" s="257">
        <v>0</v>
      </c>
      <c r="AG98" s="257">
        <v>0</v>
      </c>
      <c r="AH98" s="257">
        <v>0</v>
      </c>
      <c r="AI98" s="257">
        <v>0</v>
      </c>
      <c r="AJ98" s="257">
        <v>0</v>
      </c>
      <c r="AK98" s="257">
        <v>0</v>
      </c>
      <c r="AL98" s="257">
        <v>0</v>
      </c>
      <c r="AM98" s="257">
        <v>0</v>
      </c>
      <c r="AN98" s="257">
        <v>0</v>
      </c>
      <c r="AO98" s="257">
        <v>0</v>
      </c>
      <c r="AP98" s="257">
        <v>0</v>
      </c>
      <c r="AQ98" s="257">
        <v>0</v>
      </c>
      <c r="AR98" s="257">
        <v>0</v>
      </c>
      <c r="AS98" s="257">
        <v>0</v>
      </c>
      <c r="AT98" s="257">
        <v>0</v>
      </c>
      <c r="AU98" s="257">
        <v>0</v>
      </c>
      <c r="AV98" s="257">
        <v>0</v>
      </c>
      <c r="AW98" s="257">
        <v>0</v>
      </c>
      <c r="AX98" s="257">
        <v>0</v>
      </c>
      <c r="AY98" s="257">
        <v>0</v>
      </c>
      <c r="AZ98" s="257">
        <v>0</v>
      </c>
      <c r="BA98" s="257">
        <v>0</v>
      </c>
      <c r="BB98" s="257">
        <v>0</v>
      </c>
      <c r="BC98" s="257">
        <v>0</v>
      </c>
      <c r="BD98" s="257">
        <v>42.540283248645345</v>
      </c>
      <c r="BE98" s="257">
        <v>43.427469893620007</v>
      </c>
      <c r="BF98" s="257">
        <v>44.275453701662009</v>
      </c>
      <c r="BG98" s="257">
        <v>45.891057602001823</v>
      </c>
      <c r="BH98" s="257">
        <v>47.329462788134919</v>
      </c>
      <c r="BI98" s="257">
        <v>49.578318940346321</v>
      </c>
      <c r="BJ98" s="257">
        <v>49.012491400940796</v>
      </c>
      <c r="BK98" s="257">
        <v>49.758266096549569</v>
      </c>
      <c r="BL98" s="257">
        <v>48.065381053472692</v>
      </c>
      <c r="BM98" s="257">
        <v>46.040906078653002</v>
      </c>
      <c r="BN98" s="257">
        <v>40.55836838135167</v>
      </c>
      <c r="BO98" s="257">
        <v>36.182688877881191</v>
      </c>
      <c r="BP98" s="257">
        <v>24.915589054291161</v>
      </c>
      <c r="BQ98" s="257">
        <v>9.4243713366848851</v>
      </c>
      <c r="BR98" s="305">
        <v>1.9306096318395263</v>
      </c>
      <c r="BS98" s="305">
        <v>6.6625256814800346E-2</v>
      </c>
      <c r="BT98" s="257">
        <v>5.3866014982219906E-2</v>
      </c>
      <c r="BU98" s="257">
        <v>3.929256647357509E-2</v>
      </c>
      <c r="BV98" s="257">
        <v>4.154692753602561E-2</v>
      </c>
      <c r="BW98" s="257">
        <v>4.3323927960937272E-2</v>
      </c>
    </row>
    <row r="99" spans="1:75" s="132" customFormat="1" x14ac:dyDescent="0.2">
      <c r="A99" s="134"/>
      <c r="B99" s="264" t="s">
        <v>512</v>
      </c>
      <c r="D99" s="257">
        <v>0</v>
      </c>
      <c r="E99" s="257">
        <v>0</v>
      </c>
      <c r="F99" s="257">
        <v>0</v>
      </c>
      <c r="G99" s="257">
        <v>0</v>
      </c>
      <c r="H99" s="257">
        <v>0</v>
      </c>
      <c r="I99" s="257">
        <v>0</v>
      </c>
      <c r="J99" s="257">
        <v>0</v>
      </c>
      <c r="K99" s="257">
        <v>0</v>
      </c>
      <c r="L99" s="257">
        <v>0</v>
      </c>
      <c r="M99" s="257">
        <v>0</v>
      </c>
      <c r="N99" s="257">
        <v>0</v>
      </c>
      <c r="O99" s="257">
        <v>0</v>
      </c>
      <c r="P99" s="257">
        <v>0</v>
      </c>
      <c r="Q99" s="257">
        <v>0</v>
      </c>
      <c r="R99" s="257">
        <v>0</v>
      </c>
      <c r="S99" s="257">
        <v>0</v>
      </c>
      <c r="T99" s="257">
        <v>0</v>
      </c>
      <c r="U99" s="257">
        <v>0</v>
      </c>
      <c r="V99" s="257">
        <v>0</v>
      </c>
      <c r="W99" s="257">
        <v>0</v>
      </c>
      <c r="X99" s="257">
        <v>0</v>
      </c>
      <c r="Y99" s="257">
        <v>0</v>
      </c>
      <c r="Z99" s="257">
        <v>0</v>
      </c>
      <c r="AA99" s="257">
        <v>0</v>
      </c>
      <c r="AB99" s="257">
        <v>0</v>
      </c>
      <c r="AC99" s="257">
        <v>0</v>
      </c>
      <c r="AD99" s="257">
        <v>0</v>
      </c>
      <c r="AE99" s="257">
        <v>0</v>
      </c>
      <c r="AF99" s="257">
        <v>0</v>
      </c>
      <c r="AG99" s="257">
        <v>0</v>
      </c>
      <c r="AH99" s="257">
        <v>0</v>
      </c>
      <c r="AI99" s="257">
        <v>0</v>
      </c>
      <c r="AJ99" s="257">
        <v>0</v>
      </c>
      <c r="AK99" s="257">
        <v>0</v>
      </c>
      <c r="AL99" s="257">
        <v>0</v>
      </c>
      <c r="AM99" s="257">
        <v>0</v>
      </c>
      <c r="AN99" s="257">
        <v>0</v>
      </c>
      <c r="AO99" s="257">
        <v>0</v>
      </c>
      <c r="AP99" s="257">
        <v>0</v>
      </c>
      <c r="AQ99" s="257">
        <v>0</v>
      </c>
      <c r="AR99" s="257">
        <v>0</v>
      </c>
      <c r="AS99" s="257">
        <v>0</v>
      </c>
      <c r="AT99" s="257">
        <v>0</v>
      </c>
      <c r="AU99" s="257">
        <v>0</v>
      </c>
      <c r="AV99" s="257">
        <v>0</v>
      </c>
      <c r="AW99" s="257">
        <v>0</v>
      </c>
      <c r="AX99" s="257">
        <v>0</v>
      </c>
      <c r="AY99" s="257">
        <v>0</v>
      </c>
      <c r="AZ99" s="257">
        <v>0</v>
      </c>
      <c r="BA99" s="257">
        <v>0</v>
      </c>
      <c r="BB99" s="257">
        <v>0</v>
      </c>
      <c r="BC99" s="257">
        <v>0</v>
      </c>
      <c r="BD99" s="257">
        <v>0</v>
      </c>
      <c r="BE99" s="257">
        <v>0</v>
      </c>
      <c r="BF99" s="257">
        <v>0</v>
      </c>
      <c r="BG99" s="257">
        <v>0</v>
      </c>
      <c r="BH99" s="257">
        <v>0</v>
      </c>
      <c r="BI99" s="257">
        <v>0</v>
      </c>
      <c r="BJ99" s="257">
        <v>0</v>
      </c>
      <c r="BK99" s="257">
        <v>0</v>
      </c>
      <c r="BL99" s="257">
        <v>0</v>
      </c>
      <c r="BM99" s="257">
        <v>0</v>
      </c>
      <c r="BN99" s="257">
        <v>0</v>
      </c>
      <c r="BO99" s="257">
        <v>0</v>
      </c>
      <c r="BP99" s="257">
        <v>0</v>
      </c>
      <c r="BQ99" s="257">
        <v>0</v>
      </c>
      <c r="BR99" s="305">
        <v>0</v>
      </c>
      <c r="BS99" s="257">
        <v>0</v>
      </c>
      <c r="BT99" s="257">
        <v>0</v>
      </c>
      <c r="BU99" s="257">
        <v>0</v>
      </c>
      <c r="BV99" s="257">
        <v>0</v>
      </c>
      <c r="BW99" s="257">
        <v>0</v>
      </c>
    </row>
    <row r="100" spans="1:75" s="132" customFormat="1" x14ac:dyDescent="0.2">
      <c r="B100" s="264" t="s">
        <v>503</v>
      </c>
      <c r="D100" s="257">
        <v>0</v>
      </c>
      <c r="E100" s="257">
        <v>0</v>
      </c>
      <c r="F100" s="257">
        <v>0</v>
      </c>
      <c r="G100" s="257">
        <v>0</v>
      </c>
      <c r="H100" s="257">
        <v>0</v>
      </c>
      <c r="I100" s="257">
        <v>0</v>
      </c>
      <c r="J100" s="257">
        <v>0</v>
      </c>
      <c r="K100" s="257">
        <v>0</v>
      </c>
      <c r="L100" s="257">
        <v>0</v>
      </c>
      <c r="M100" s="257">
        <v>0</v>
      </c>
      <c r="N100" s="257">
        <v>0</v>
      </c>
      <c r="O100" s="257">
        <v>0</v>
      </c>
      <c r="P100" s="257">
        <v>0</v>
      </c>
      <c r="Q100" s="257">
        <v>0</v>
      </c>
      <c r="R100" s="257">
        <v>0</v>
      </c>
      <c r="S100" s="257">
        <v>0</v>
      </c>
      <c r="T100" s="257">
        <v>0</v>
      </c>
      <c r="U100" s="257">
        <v>0</v>
      </c>
      <c r="V100" s="257">
        <v>0</v>
      </c>
      <c r="W100" s="257">
        <v>0</v>
      </c>
      <c r="X100" s="257">
        <v>0</v>
      </c>
      <c r="Y100" s="257">
        <v>0</v>
      </c>
      <c r="Z100" s="257">
        <v>0</v>
      </c>
      <c r="AA100" s="257">
        <v>0</v>
      </c>
      <c r="AB100" s="257">
        <v>0</v>
      </c>
      <c r="AC100" s="257">
        <v>0</v>
      </c>
      <c r="AD100" s="257">
        <v>0</v>
      </c>
      <c r="AE100" s="257">
        <v>0</v>
      </c>
      <c r="AF100" s="257">
        <v>0</v>
      </c>
      <c r="AG100" s="257">
        <v>0</v>
      </c>
      <c r="AH100" s="257">
        <v>0</v>
      </c>
      <c r="AI100" s="257">
        <v>0</v>
      </c>
      <c r="AJ100" s="257">
        <v>0</v>
      </c>
      <c r="AK100" s="257">
        <v>0</v>
      </c>
      <c r="AL100" s="257">
        <v>0</v>
      </c>
      <c r="AM100" s="257">
        <v>0</v>
      </c>
      <c r="AN100" s="257">
        <v>0</v>
      </c>
      <c r="AO100" s="257">
        <v>0</v>
      </c>
      <c r="AP100" s="257">
        <v>0</v>
      </c>
      <c r="AQ100" s="257">
        <v>0</v>
      </c>
      <c r="AR100" s="257">
        <v>0</v>
      </c>
      <c r="AS100" s="257">
        <v>0</v>
      </c>
      <c r="AT100" s="257">
        <v>0</v>
      </c>
      <c r="AU100" s="257">
        <v>0</v>
      </c>
      <c r="AV100" s="257">
        <v>0</v>
      </c>
      <c r="AW100" s="257">
        <v>0</v>
      </c>
      <c r="AX100" s="257">
        <v>0</v>
      </c>
      <c r="AY100" s="257">
        <v>0</v>
      </c>
      <c r="AZ100" s="257">
        <v>0</v>
      </c>
      <c r="BA100" s="257">
        <v>0</v>
      </c>
      <c r="BB100" s="257">
        <v>0</v>
      </c>
      <c r="BC100" s="257">
        <v>0</v>
      </c>
      <c r="BD100" s="257">
        <v>0</v>
      </c>
      <c r="BE100" s="257">
        <v>0</v>
      </c>
      <c r="BF100" s="257">
        <v>0</v>
      </c>
      <c r="BG100" s="257">
        <v>0</v>
      </c>
      <c r="BH100" s="257">
        <v>0</v>
      </c>
      <c r="BI100" s="257">
        <v>0</v>
      </c>
      <c r="BJ100" s="257">
        <v>0</v>
      </c>
      <c r="BK100" s="257">
        <v>0</v>
      </c>
      <c r="BL100" s="257">
        <v>9.1452002144739933E-2</v>
      </c>
      <c r="BM100" s="257">
        <v>0.80446157875868085</v>
      </c>
      <c r="BN100" s="257">
        <v>1.0711242950423527</v>
      </c>
      <c r="BO100" s="257">
        <v>2.5997726326061712</v>
      </c>
      <c r="BP100" s="257">
        <v>10.543255927664342</v>
      </c>
      <c r="BQ100" s="257">
        <v>21.846874954855444</v>
      </c>
      <c r="BR100" s="257">
        <v>25.944949391320801</v>
      </c>
      <c r="BS100" s="257">
        <v>27.821776670532834</v>
      </c>
      <c r="BT100" s="257">
        <v>28.75613512493436</v>
      </c>
      <c r="BU100" s="257">
        <v>28.523468072000384</v>
      </c>
      <c r="BV100" s="257">
        <v>28.253825835481489</v>
      </c>
      <c r="BW100" s="257">
        <v>28.578831242011653</v>
      </c>
    </row>
    <row r="101" spans="1:75" s="132" customFormat="1" ht="13.5" thickBot="1" x14ac:dyDescent="0.25">
      <c r="B101" s="151" t="s">
        <v>520</v>
      </c>
      <c r="C101" s="129"/>
      <c r="D101" s="152">
        <v>0</v>
      </c>
      <c r="E101" s="152">
        <v>0</v>
      </c>
      <c r="F101" s="152">
        <v>0</v>
      </c>
      <c r="G101" s="152">
        <v>0</v>
      </c>
      <c r="H101" s="152">
        <v>0</v>
      </c>
      <c r="I101" s="152">
        <v>0</v>
      </c>
      <c r="J101" s="152">
        <v>0</v>
      </c>
      <c r="K101" s="152">
        <v>0</v>
      </c>
      <c r="L101" s="152">
        <v>0</v>
      </c>
      <c r="M101" s="152">
        <v>0</v>
      </c>
      <c r="N101" s="152">
        <v>0</v>
      </c>
      <c r="O101" s="152">
        <v>0</v>
      </c>
      <c r="P101" s="152">
        <v>0</v>
      </c>
      <c r="Q101" s="152">
        <v>0</v>
      </c>
      <c r="R101" s="152">
        <v>0</v>
      </c>
      <c r="S101" s="152">
        <v>0</v>
      </c>
      <c r="T101" s="152">
        <v>0</v>
      </c>
      <c r="U101" s="152">
        <v>0</v>
      </c>
      <c r="V101" s="152">
        <v>0</v>
      </c>
      <c r="W101" s="152">
        <v>0</v>
      </c>
      <c r="X101" s="152">
        <v>0</v>
      </c>
      <c r="Y101" s="152">
        <v>0</v>
      </c>
      <c r="Z101" s="152">
        <v>0</v>
      </c>
      <c r="AA101" s="152">
        <v>0</v>
      </c>
      <c r="AB101" s="152">
        <v>0</v>
      </c>
      <c r="AC101" s="152">
        <v>0</v>
      </c>
      <c r="AD101" s="152">
        <v>0</v>
      </c>
      <c r="AE101" s="152">
        <v>0</v>
      </c>
      <c r="AF101" s="152">
        <v>0</v>
      </c>
      <c r="AG101" s="152">
        <v>0</v>
      </c>
      <c r="AH101" s="152">
        <v>0</v>
      </c>
      <c r="AI101" s="152">
        <v>0</v>
      </c>
      <c r="AJ101" s="152">
        <v>0</v>
      </c>
      <c r="AK101" s="152">
        <v>0</v>
      </c>
      <c r="AL101" s="152">
        <v>0</v>
      </c>
      <c r="AM101" s="152">
        <v>0</v>
      </c>
      <c r="AN101" s="152">
        <v>0</v>
      </c>
      <c r="AO101" s="152">
        <v>0</v>
      </c>
      <c r="AP101" s="152">
        <v>0</v>
      </c>
      <c r="AQ101" s="152">
        <v>0</v>
      </c>
      <c r="AR101" s="152">
        <v>0</v>
      </c>
      <c r="AS101" s="152">
        <v>0</v>
      </c>
      <c r="AT101" s="152">
        <v>0</v>
      </c>
      <c r="AU101" s="152">
        <v>0</v>
      </c>
      <c r="AV101" s="152">
        <v>0</v>
      </c>
      <c r="AW101" s="152">
        <v>0</v>
      </c>
      <c r="AX101" s="152">
        <v>0</v>
      </c>
      <c r="AY101" s="152">
        <v>0</v>
      </c>
      <c r="AZ101" s="152">
        <v>0</v>
      </c>
      <c r="BA101" s="152">
        <v>0</v>
      </c>
      <c r="BB101" s="152">
        <v>0</v>
      </c>
      <c r="BC101" s="152">
        <v>0</v>
      </c>
      <c r="BD101" s="152">
        <v>3.1890593088978059</v>
      </c>
      <c r="BE101" s="152">
        <v>2.8659008584041801</v>
      </c>
      <c r="BF101" s="152">
        <v>2.2279681522634287</v>
      </c>
      <c r="BG101" s="152">
        <v>2.0824159725634055</v>
      </c>
      <c r="BH101" s="152">
        <v>2.0943155469733887</v>
      </c>
      <c r="BI101" s="152">
        <v>2.0974565286041407</v>
      </c>
      <c r="BJ101" s="152">
        <v>2.2424304408817157</v>
      </c>
      <c r="BK101" s="152">
        <v>2.2494275788013982</v>
      </c>
      <c r="BL101" s="152">
        <v>2.2162448381001059</v>
      </c>
      <c r="BM101" s="152">
        <v>2.191339297843883</v>
      </c>
      <c r="BN101" s="152">
        <v>1.987955107814616</v>
      </c>
      <c r="BO101" s="152">
        <v>1.9690594976626712</v>
      </c>
      <c r="BP101" s="152">
        <v>1.982759956707302</v>
      </c>
      <c r="BQ101" s="152">
        <v>1.4640243500225305</v>
      </c>
      <c r="BR101" s="152">
        <v>1.2489165901314401</v>
      </c>
      <c r="BS101" s="152">
        <v>0.83146562583016825</v>
      </c>
      <c r="BT101" s="152">
        <v>0.3246085295924393</v>
      </c>
      <c r="BU101" s="152">
        <v>0.17408042100502139</v>
      </c>
      <c r="BV101" s="152">
        <v>0.16848528172986729</v>
      </c>
      <c r="BW101" s="152">
        <v>0.1632108611837583</v>
      </c>
    </row>
    <row r="102" spans="1:75" s="132" customFormat="1" ht="26.1" customHeight="1" x14ac:dyDescent="0.2">
      <c r="A102" s="153"/>
      <c r="B102" s="141" t="s">
        <v>523</v>
      </c>
      <c r="C102" s="134"/>
      <c r="D102" s="135" t="s">
        <v>21</v>
      </c>
      <c r="E102" s="135" t="s">
        <v>22</v>
      </c>
      <c r="F102" s="135" t="s">
        <v>23</v>
      </c>
      <c r="G102" s="135" t="s">
        <v>24</v>
      </c>
      <c r="H102" s="135" t="s">
        <v>25</v>
      </c>
      <c r="I102" s="135" t="s">
        <v>26</v>
      </c>
      <c r="J102" s="135" t="s">
        <v>27</v>
      </c>
      <c r="K102" s="135" t="s">
        <v>28</v>
      </c>
      <c r="L102" s="135" t="s">
        <v>29</v>
      </c>
      <c r="M102" s="135" t="s">
        <v>30</v>
      </c>
      <c r="N102" s="135" t="s">
        <v>31</v>
      </c>
      <c r="O102" s="135" t="s">
        <v>32</v>
      </c>
      <c r="P102" s="135" t="s">
        <v>33</v>
      </c>
      <c r="Q102" s="135" t="s">
        <v>34</v>
      </c>
      <c r="R102" s="135" t="s">
        <v>35</v>
      </c>
      <c r="S102" s="135" t="s">
        <v>36</v>
      </c>
      <c r="T102" s="135" t="s">
        <v>37</v>
      </c>
      <c r="U102" s="135" t="s">
        <v>38</v>
      </c>
      <c r="V102" s="135" t="s">
        <v>39</v>
      </c>
      <c r="W102" s="135" t="s">
        <v>40</v>
      </c>
      <c r="X102" s="135" t="s">
        <v>41</v>
      </c>
      <c r="Y102" s="135" t="s">
        <v>42</v>
      </c>
      <c r="Z102" s="135" t="s">
        <v>43</v>
      </c>
      <c r="AA102" s="135" t="s">
        <v>44</v>
      </c>
      <c r="AB102" s="135" t="s">
        <v>45</v>
      </c>
      <c r="AC102" s="135" t="s">
        <v>46</v>
      </c>
      <c r="AD102" s="135" t="s">
        <v>47</v>
      </c>
      <c r="AE102" s="135" t="s">
        <v>48</v>
      </c>
      <c r="AF102" s="135" t="s">
        <v>49</v>
      </c>
      <c r="AG102" s="135" t="s">
        <v>50</v>
      </c>
      <c r="AH102" s="135" t="s">
        <v>51</v>
      </c>
      <c r="AI102" s="135" t="s">
        <v>52</v>
      </c>
      <c r="AJ102" s="135" t="s">
        <v>53</v>
      </c>
      <c r="AK102" s="135" t="s">
        <v>54</v>
      </c>
      <c r="AL102" s="135" t="s">
        <v>55</v>
      </c>
      <c r="AM102" s="135" t="s">
        <v>56</v>
      </c>
      <c r="AN102" s="135" t="s">
        <v>57</v>
      </c>
      <c r="AO102" s="135" t="s">
        <v>58</v>
      </c>
      <c r="AP102" s="135" t="s">
        <v>59</v>
      </c>
      <c r="AQ102" s="135" t="s">
        <v>60</v>
      </c>
      <c r="AR102" s="135" t="s">
        <v>61</v>
      </c>
      <c r="AS102" s="135" t="s">
        <v>62</v>
      </c>
      <c r="AT102" s="135" t="s">
        <v>63</v>
      </c>
      <c r="AU102" s="135" t="s">
        <v>64</v>
      </c>
      <c r="AV102" s="135" t="s">
        <v>65</v>
      </c>
      <c r="AW102" s="135" t="s">
        <v>66</v>
      </c>
      <c r="AX102" s="135" t="s">
        <v>67</v>
      </c>
      <c r="AY102" s="135" t="s">
        <v>68</v>
      </c>
      <c r="AZ102" s="135" t="s">
        <v>69</v>
      </c>
      <c r="BA102" s="135" t="s">
        <v>70</v>
      </c>
      <c r="BB102" s="135" t="s">
        <v>71</v>
      </c>
      <c r="BC102" s="135" t="s">
        <v>72</v>
      </c>
      <c r="BD102" s="135" t="s">
        <v>73</v>
      </c>
      <c r="BE102" s="135" t="s">
        <v>74</v>
      </c>
      <c r="BF102" s="135" t="s">
        <v>75</v>
      </c>
      <c r="BG102" s="135" t="s">
        <v>76</v>
      </c>
      <c r="BH102" s="135" t="s">
        <v>77</v>
      </c>
      <c r="BI102" s="135" t="s">
        <v>78</v>
      </c>
      <c r="BJ102" s="135" t="s">
        <v>79</v>
      </c>
      <c r="BK102" s="135" t="s">
        <v>80</v>
      </c>
      <c r="BL102" s="135" t="s">
        <v>81</v>
      </c>
      <c r="BM102" s="135" t="s">
        <v>82</v>
      </c>
      <c r="BN102" s="135" t="s">
        <v>83</v>
      </c>
      <c r="BO102" s="135" t="s">
        <v>84</v>
      </c>
      <c r="BP102" s="135" t="s">
        <v>85</v>
      </c>
      <c r="BQ102" s="135" t="s">
        <v>86</v>
      </c>
      <c r="BR102" s="135" t="s">
        <v>87</v>
      </c>
      <c r="BS102" s="135" t="s">
        <v>88</v>
      </c>
      <c r="BT102" s="135" t="s">
        <v>89</v>
      </c>
      <c r="BU102" s="136" t="s">
        <v>90</v>
      </c>
      <c r="BV102" s="136" t="s">
        <v>100</v>
      </c>
      <c r="BW102" s="136" t="s">
        <v>120</v>
      </c>
    </row>
    <row r="103" spans="1:75" s="47" customFormat="1" ht="26.1" customHeight="1" x14ac:dyDescent="0.2">
      <c r="A103" s="314"/>
      <c r="B103" s="38" t="s">
        <v>267</v>
      </c>
      <c r="C103" s="141"/>
      <c r="D103" s="315" t="s">
        <v>407</v>
      </c>
      <c r="E103" s="315" t="s">
        <v>407</v>
      </c>
      <c r="F103" s="315" t="s">
        <v>407</v>
      </c>
      <c r="G103" s="315" t="s">
        <v>407</v>
      </c>
      <c r="H103" s="315" t="s">
        <v>407</v>
      </c>
      <c r="I103" s="315" t="s">
        <v>407</v>
      </c>
      <c r="J103" s="315" t="s">
        <v>407</v>
      </c>
      <c r="K103" s="315" t="s">
        <v>407</v>
      </c>
      <c r="L103" s="315" t="s">
        <v>407</v>
      </c>
      <c r="M103" s="315" t="s">
        <v>407</v>
      </c>
      <c r="N103" s="315" t="s">
        <v>407</v>
      </c>
      <c r="O103" s="315" t="s">
        <v>407</v>
      </c>
      <c r="P103" s="315" t="s">
        <v>407</v>
      </c>
      <c r="Q103" s="315" t="s">
        <v>407</v>
      </c>
      <c r="R103" s="315" t="s">
        <v>407</v>
      </c>
      <c r="S103" s="315" t="s">
        <v>407</v>
      </c>
      <c r="T103" s="315" t="s">
        <v>407</v>
      </c>
      <c r="U103" s="315" t="s">
        <v>407</v>
      </c>
      <c r="V103" s="315" t="s">
        <v>407</v>
      </c>
      <c r="W103" s="315" t="s">
        <v>407</v>
      </c>
      <c r="X103" s="315" t="s">
        <v>407</v>
      </c>
      <c r="Y103" s="315" t="s">
        <v>407</v>
      </c>
      <c r="Z103" s="315" t="s">
        <v>407</v>
      </c>
      <c r="AA103" s="315" t="s">
        <v>407</v>
      </c>
      <c r="AB103" s="315" t="s">
        <v>407</v>
      </c>
      <c r="AC103" s="315" t="s">
        <v>407</v>
      </c>
      <c r="AD103" s="315" t="s">
        <v>407</v>
      </c>
      <c r="AE103" s="315" t="s">
        <v>407</v>
      </c>
      <c r="AF103" s="315" t="s">
        <v>407</v>
      </c>
      <c r="AG103" s="315" t="s">
        <v>407</v>
      </c>
      <c r="AH103" s="143">
        <v>1253</v>
      </c>
      <c r="AI103" s="143">
        <v>1271</v>
      </c>
      <c r="AJ103" s="143">
        <v>1270</v>
      </c>
      <c r="AK103" s="143">
        <v>1340</v>
      </c>
      <c r="AL103" s="143">
        <v>1386</v>
      </c>
      <c r="AM103" s="143">
        <v>1331</v>
      </c>
      <c r="AN103" s="143">
        <v>1338</v>
      </c>
      <c r="AO103" s="143">
        <v>1408</v>
      </c>
      <c r="AP103" s="143">
        <v>1446</v>
      </c>
      <c r="AQ103" s="143">
        <v>1531</v>
      </c>
      <c r="AR103" s="143">
        <v>1661</v>
      </c>
      <c r="AS103" s="143">
        <v>1798</v>
      </c>
      <c r="AT103" s="143">
        <v>1959</v>
      </c>
      <c r="AU103" s="143">
        <v>2172</v>
      </c>
      <c r="AV103" s="143">
        <v>2409</v>
      </c>
      <c r="AW103" s="143">
        <v>2594</v>
      </c>
      <c r="AX103" s="143">
        <v>2766</v>
      </c>
      <c r="AY103" s="143">
        <v>2847</v>
      </c>
      <c r="AZ103" s="143">
        <v>2819</v>
      </c>
      <c r="BA103" s="143">
        <v>2813</v>
      </c>
      <c r="BB103" s="143">
        <v>2749</v>
      </c>
      <c r="BC103" s="143">
        <v>2731</v>
      </c>
      <c r="BD103" s="143">
        <v>2767</v>
      </c>
      <c r="BE103" s="143">
        <v>2796</v>
      </c>
      <c r="BF103" s="143">
        <v>2814</v>
      </c>
      <c r="BG103" s="143">
        <v>2819</v>
      </c>
      <c r="BH103" s="143">
        <v>2812</v>
      </c>
      <c r="BI103" s="143">
        <v>2763</v>
      </c>
      <c r="BJ103" s="143">
        <v>2719</v>
      </c>
      <c r="BK103" s="143">
        <v>2678</v>
      </c>
      <c r="BL103" s="143">
        <v>2719</v>
      </c>
      <c r="BM103" s="143">
        <v>2662</v>
      </c>
      <c r="BN103" s="143">
        <v>2636</v>
      </c>
      <c r="BO103" s="143">
        <v>2609</v>
      </c>
      <c r="BP103" s="143">
        <v>2540</v>
      </c>
      <c r="BQ103" s="143">
        <v>2486</v>
      </c>
      <c r="BR103" s="143">
        <v>2556</v>
      </c>
      <c r="BS103" s="143">
        <v>2551</v>
      </c>
      <c r="BT103" s="143">
        <v>2533</v>
      </c>
      <c r="BU103" s="143">
        <v>2503</v>
      </c>
      <c r="BV103" s="143">
        <v>2482</v>
      </c>
      <c r="BW103" s="143">
        <v>2499</v>
      </c>
    </row>
    <row r="104" spans="1:75" s="47" customFormat="1" ht="12.75" customHeight="1" x14ac:dyDescent="0.2">
      <c r="A104" s="314"/>
      <c r="B104" s="150" t="s">
        <v>234</v>
      </c>
      <c r="C104" s="141"/>
      <c r="D104" s="315" t="s">
        <v>407</v>
      </c>
      <c r="E104" s="315" t="s">
        <v>407</v>
      </c>
      <c r="F104" s="315" t="s">
        <v>407</v>
      </c>
      <c r="G104" s="315" t="s">
        <v>407</v>
      </c>
      <c r="H104" s="315" t="s">
        <v>407</v>
      </c>
      <c r="I104" s="315" t="s">
        <v>407</v>
      </c>
      <c r="J104" s="315" t="s">
        <v>407</v>
      </c>
      <c r="K104" s="315" t="s">
        <v>407</v>
      </c>
      <c r="L104" s="315" t="s">
        <v>407</v>
      </c>
      <c r="M104" s="315" t="s">
        <v>407</v>
      </c>
      <c r="N104" s="315" t="s">
        <v>407</v>
      </c>
      <c r="O104" s="315" t="s">
        <v>407</v>
      </c>
      <c r="P104" s="315" t="s">
        <v>407</v>
      </c>
      <c r="Q104" s="315" t="s">
        <v>407</v>
      </c>
      <c r="R104" s="315" t="s">
        <v>407</v>
      </c>
      <c r="S104" s="315" t="s">
        <v>407</v>
      </c>
      <c r="T104" s="315" t="s">
        <v>407</v>
      </c>
      <c r="U104" s="315" t="s">
        <v>407</v>
      </c>
      <c r="V104" s="315" t="s">
        <v>407</v>
      </c>
      <c r="W104" s="315" t="s">
        <v>407</v>
      </c>
      <c r="X104" s="315" t="s">
        <v>407</v>
      </c>
      <c r="Y104" s="315" t="s">
        <v>407</v>
      </c>
      <c r="Z104" s="315" t="s">
        <v>407</v>
      </c>
      <c r="AA104" s="315" t="s">
        <v>407</v>
      </c>
      <c r="AB104" s="315" t="s">
        <v>407</v>
      </c>
      <c r="AC104" s="315" t="s">
        <v>407</v>
      </c>
      <c r="AD104" s="315" t="s">
        <v>407</v>
      </c>
      <c r="AE104" s="315" t="s">
        <v>407</v>
      </c>
      <c r="AF104" s="315" t="s">
        <v>407</v>
      </c>
      <c r="AG104" s="315" t="s">
        <v>407</v>
      </c>
      <c r="AH104" s="257">
        <v>1204</v>
      </c>
      <c r="AI104" s="257">
        <v>1210</v>
      </c>
      <c r="AJ104" s="257">
        <v>1201</v>
      </c>
      <c r="AK104" s="257">
        <v>1265</v>
      </c>
      <c r="AL104" s="257">
        <v>1306</v>
      </c>
      <c r="AM104" s="257">
        <v>1244</v>
      </c>
      <c r="AN104" s="257">
        <v>1234</v>
      </c>
      <c r="AO104" s="257">
        <v>1285</v>
      </c>
      <c r="AP104" s="257">
        <v>1300</v>
      </c>
      <c r="AQ104" s="257">
        <v>1358</v>
      </c>
      <c r="AR104" s="257">
        <v>1460</v>
      </c>
      <c r="AS104" s="257">
        <v>1564</v>
      </c>
      <c r="AT104" s="257">
        <v>1691</v>
      </c>
      <c r="AU104" s="257">
        <v>1874</v>
      </c>
      <c r="AV104" s="257">
        <v>2085</v>
      </c>
      <c r="AW104" s="257">
        <v>2248</v>
      </c>
      <c r="AX104" s="257">
        <v>2411</v>
      </c>
      <c r="AY104" s="257">
        <v>2526</v>
      </c>
      <c r="AZ104" s="257">
        <v>2568</v>
      </c>
      <c r="BA104" s="257">
        <v>2624</v>
      </c>
      <c r="BB104" s="257">
        <v>2626</v>
      </c>
      <c r="BC104" s="257">
        <v>2664</v>
      </c>
      <c r="BD104" s="257">
        <v>2720</v>
      </c>
      <c r="BE104" s="257">
        <v>2753</v>
      </c>
      <c r="BF104" s="257">
        <v>2773</v>
      </c>
      <c r="BG104" s="257">
        <v>2778</v>
      </c>
      <c r="BH104" s="257">
        <v>2770</v>
      </c>
      <c r="BI104" s="257">
        <v>2721</v>
      </c>
      <c r="BJ104" s="257">
        <v>2677</v>
      </c>
      <c r="BK104" s="257">
        <v>2636</v>
      </c>
      <c r="BL104" s="257">
        <v>2678</v>
      </c>
      <c r="BM104" s="257">
        <v>2621</v>
      </c>
      <c r="BN104" s="257">
        <v>2597</v>
      </c>
      <c r="BO104" s="257">
        <v>2572</v>
      </c>
      <c r="BP104" s="257">
        <v>2506</v>
      </c>
      <c r="BQ104" s="257">
        <v>2454</v>
      </c>
      <c r="BR104" s="257">
        <v>2527</v>
      </c>
      <c r="BS104" s="257">
        <v>2523</v>
      </c>
      <c r="BT104" s="257">
        <v>2507</v>
      </c>
      <c r="BU104" s="257">
        <v>2478</v>
      </c>
      <c r="BV104" s="257">
        <v>2458</v>
      </c>
      <c r="BW104" s="257">
        <v>2476</v>
      </c>
    </row>
    <row r="105" spans="1:75" s="47" customFormat="1" ht="12.75" customHeight="1" x14ac:dyDescent="0.2">
      <c r="A105" s="314"/>
      <c r="B105" s="150" t="s">
        <v>235</v>
      </c>
      <c r="C105" s="141"/>
      <c r="D105" s="315" t="s">
        <v>407</v>
      </c>
      <c r="E105" s="315" t="s">
        <v>407</v>
      </c>
      <c r="F105" s="315" t="s">
        <v>407</v>
      </c>
      <c r="G105" s="315" t="s">
        <v>407</v>
      </c>
      <c r="H105" s="315" t="s">
        <v>407</v>
      </c>
      <c r="I105" s="315" t="s">
        <v>407</v>
      </c>
      <c r="J105" s="315" t="s">
        <v>407</v>
      </c>
      <c r="K105" s="315" t="s">
        <v>407</v>
      </c>
      <c r="L105" s="315" t="s">
        <v>407</v>
      </c>
      <c r="M105" s="315" t="s">
        <v>407</v>
      </c>
      <c r="N105" s="315" t="s">
        <v>407</v>
      </c>
      <c r="O105" s="315" t="s">
        <v>407</v>
      </c>
      <c r="P105" s="315" t="s">
        <v>407</v>
      </c>
      <c r="Q105" s="315" t="s">
        <v>407</v>
      </c>
      <c r="R105" s="315" t="s">
        <v>407</v>
      </c>
      <c r="S105" s="315" t="s">
        <v>407</v>
      </c>
      <c r="T105" s="315" t="s">
        <v>407</v>
      </c>
      <c r="U105" s="315" t="s">
        <v>407</v>
      </c>
      <c r="V105" s="315" t="s">
        <v>407</v>
      </c>
      <c r="W105" s="315" t="s">
        <v>407</v>
      </c>
      <c r="X105" s="315" t="s">
        <v>407</v>
      </c>
      <c r="Y105" s="315" t="s">
        <v>407</v>
      </c>
      <c r="Z105" s="315" t="s">
        <v>407</v>
      </c>
      <c r="AA105" s="315" t="s">
        <v>407</v>
      </c>
      <c r="AB105" s="315" t="s">
        <v>407</v>
      </c>
      <c r="AC105" s="315" t="s">
        <v>407</v>
      </c>
      <c r="AD105" s="315" t="s">
        <v>407</v>
      </c>
      <c r="AE105" s="315" t="s">
        <v>407</v>
      </c>
      <c r="AF105" s="315" t="s">
        <v>407</v>
      </c>
      <c r="AG105" s="315" t="s">
        <v>407</v>
      </c>
      <c r="AH105" s="257">
        <v>49</v>
      </c>
      <c r="AI105" s="257">
        <v>61</v>
      </c>
      <c r="AJ105" s="257">
        <v>68</v>
      </c>
      <c r="AK105" s="257">
        <v>75</v>
      </c>
      <c r="AL105" s="257">
        <v>80</v>
      </c>
      <c r="AM105" s="257">
        <v>88</v>
      </c>
      <c r="AN105" s="257">
        <v>104</v>
      </c>
      <c r="AO105" s="257">
        <v>123</v>
      </c>
      <c r="AP105" s="257">
        <v>146</v>
      </c>
      <c r="AQ105" s="257">
        <v>173</v>
      </c>
      <c r="AR105" s="257">
        <v>201</v>
      </c>
      <c r="AS105" s="257">
        <v>234</v>
      </c>
      <c r="AT105" s="257">
        <v>269</v>
      </c>
      <c r="AU105" s="257">
        <v>298</v>
      </c>
      <c r="AV105" s="257">
        <v>323</v>
      </c>
      <c r="AW105" s="257">
        <v>346</v>
      </c>
      <c r="AX105" s="257">
        <v>354</v>
      </c>
      <c r="AY105" s="257">
        <v>322</v>
      </c>
      <c r="AZ105" s="257">
        <v>250</v>
      </c>
      <c r="BA105" s="257">
        <v>189</v>
      </c>
      <c r="BB105" s="257">
        <v>123</v>
      </c>
      <c r="BC105" s="257">
        <v>67</v>
      </c>
      <c r="BD105" s="257">
        <v>47</v>
      </c>
      <c r="BE105" s="257">
        <v>43</v>
      </c>
      <c r="BF105" s="257">
        <v>41</v>
      </c>
      <c r="BG105" s="257">
        <v>41</v>
      </c>
      <c r="BH105" s="257">
        <v>42</v>
      </c>
      <c r="BI105" s="257">
        <v>42</v>
      </c>
      <c r="BJ105" s="257">
        <v>42</v>
      </c>
      <c r="BK105" s="257">
        <v>42</v>
      </c>
      <c r="BL105" s="257">
        <v>41</v>
      </c>
      <c r="BM105" s="257">
        <v>40</v>
      </c>
      <c r="BN105" s="257">
        <v>39</v>
      </c>
      <c r="BO105" s="257">
        <v>36</v>
      </c>
      <c r="BP105" s="257">
        <v>34</v>
      </c>
      <c r="BQ105" s="257">
        <v>31</v>
      </c>
      <c r="BR105" s="257">
        <v>29</v>
      </c>
      <c r="BS105" s="257">
        <v>27</v>
      </c>
      <c r="BT105" s="257">
        <v>25</v>
      </c>
      <c r="BU105" s="257">
        <v>24</v>
      </c>
      <c r="BV105" s="257">
        <v>23</v>
      </c>
      <c r="BW105" s="257">
        <v>22</v>
      </c>
    </row>
    <row r="106" spans="1:75" s="47" customFormat="1" ht="25.5" x14ac:dyDescent="0.2">
      <c r="A106" s="314"/>
      <c r="B106" s="303" t="s">
        <v>524</v>
      </c>
      <c r="C106" s="141"/>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row>
    <row r="107" spans="1:75" s="47" customFormat="1" ht="26.1" customHeight="1" x14ac:dyDescent="0.2">
      <c r="A107" s="141"/>
      <c r="B107" s="146" t="s">
        <v>136</v>
      </c>
      <c r="C107" s="141"/>
      <c r="D107" s="143">
        <v>0</v>
      </c>
      <c r="E107" s="143">
        <v>0</v>
      </c>
      <c r="F107" s="143">
        <v>0</v>
      </c>
      <c r="G107" s="143">
        <v>0</v>
      </c>
      <c r="H107" s="143">
        <v>0</v>
      </c>
      <c r="I107" s="143">
        <v>0</v>
      </c>
      <c r="J107" s="143">
        <v>0</v>
      </c>
      <c r="K107" s="143">
        <v>0</v>
      </c>
      <c r="L107" s="143">
        <v>0</v>
      </c>
      <c r="M107" s="143">
        <v>0</v>
      </c>
      <c r="N107" s="143">
        <v>0</v>
      </c>
      <c r="O107" s="143">
        <v>0</v>
      </c>
      <c r="P107" s="143">
        <v>0</v>
      </c>
      <c r="Q107" s="143">
        <v>0</v>
      </c>
      <c r="R107" s="143">
        <v>0</v>
      </c>
      <c r="S107" s="143">
        <v>0</v>
      </c>
      <c r="T107" s="143">
        <v>0</v>
      </c>
      <c r="U107" s="143">
        <v>0</v>
      </c>
      <c r="V107" s="143">
        <v>0</v>
      </c>
      <c r="W107" s="143">
        <v>0</v>
      </c>
      <c r="X107" s="143">
        <v>0</v>
      </c>
      <c r="Y107" s="143">
        <v>0</v>
      </c>
      <c r="Z107" s="143">
        <v>0</v>
      </c>
      <c r="AA107" s="143">
        <v>0</v>
      </c>
      <c r="AB107" s="143">
        <v>0</v>
      </c>
      <c r="AC107" s="143">
        <v>0</v>
      </c>
      <c r="AD107" s="143">
        <v>0</v>
      </c>
      <c r="AE107" s="143">
        <v>0</v>
      </c>
      <c r="AF107" s="143">
        <v>0</v>
      </c>
      <c r="AG107" s="143">
        <v>0</v>
      </c>
      <c r="AH107" s="143">
        <v>0</v>
      </c>
      <c r="AI107" s="143">
        <v>0</v>
      </c>
      <c r="AJ107" s="143">
        <v>0</v>
      </c>
      <c r="AK107" s="143">
        <v>0</v>
      </c>
      <c r="AL107" s="143">
        <v>0</v>
      </c>
      <c r="AM107" s="143">
        <v>0</v>
      </c>
      <c r="AN107" s="143">
        <v>0</v>
      </c>
      <c r="AO107" s="143">
        <v>0</v>
      </c>
      <c r="AP107" s="143">
        <v>0</v>
      </c>
      <c r="AQ107" s="143">
        <v>0</v>
      </c>
      <c r="AR107" s="143">
        <v>0</v>
      </c>
      <c r="AS107" s="143">
        <v>0</v>
      </c>
      <c r="AT107" s="143">
        <v>0</v>
      </c>
      <c r="AU107" s="143">
        <v>0</v>
      </c>
      <c r="AV107" s="143">
        <v>0</v>
      </c>
      <c r="AW107" s="143">
        <v>0</v>
      </c>
      <c r="AX107" s="143">
        <v>0</v>
      </c>
      <c r="AY107" s="143">
        <v>0</v>
      </c>
      <c r="AZ107" s="143">
        <v>0</v>
      </c>
      <c r="BA107" s="143">
        <v>0</v>
      </c>
      <c r="BB107" s="143">
        <v>0</v>
      </c>
      <c r="BC107" s="143">
        <v>0</v>
      </c>
      <c r="BD107" s="143">
        <v>0</v>
      </c>
      <c r="BE107" s="143">
        <v>0</v>
      </c>
      <c r="BF107" s="143">
        <v>0</v>
      </c>
      <c r="BG107" s="143">
        <v>0</v>
      </c>
      <c r="BH107" s="143">
        <v>0</v>
      </c>
      <c r="BI107" s="143">
        <v>0</v>
      </c>
      <c r="BJ107" s="143">
        <v>0</v>
      </c>
      <c r="BK107" s="143">
        <v>0</v>
      </c>
      <c r="BL107" s="143">
        <v>136</v>
      </c>
      <c r="BM107" s="143">
        <v>391</v>
      </c>
      <c r="BN107" s="143">
        <v>579</v>
      </c>
      <c r="BO107" s="143">
        <v>811</v>
      </c>
      <c r="BP107" s="143">
        <v>1365</v>
      </c>
      <c r="BQ107" s="143">
        <v>1921</v>
      </c>
      <c r="BR107" s="143">
        <v>2246</v>
      </c>
      <c r="BS107" s="143">
        <v>2355</v>
      </c>
      <c r="BT107" s="143">
        <v>2428</v>
      </c>
      <c r="BU107" s="143">
        <v>2424</v>
      </c>
      <c r="BV107" s="143">
        <v>2408</v>
      </c>
      <c r="BW107" s="143">
        <v>2430</v>
      </c>
    </row>
    <row r="108" spans="1:75" s="132" customFormat="1" ht="12.95" customHeight="1" x14ac:dyDescent="0.2">
      <c r="A108" s="134"/>
      <c r="B108" s="268" t="s">
        <v>503</v>
      </c>
      <c r="C108" s="134"/>
      <c r="D108" s="257">
        <v>0</v>
      </c>
      <c r="E108" s="257">
        <v>0</v>
      </c>
      <c r="F108" s="257">
        <v>0</v>
      </c>
      <c r="G108" s="257">
        <v>0</v>
      </c>
      <c r="H108" s="257">
        <v>0</v>
      </c>
      <c r="I108" s="257">
        <v>0</v>
      </c>
      <c r="J108" s="257">
        <v>0</v>
      </c>
      <c r="K108" s="257">
        <v>0</v>
      </c>
      <c r="L108" s="257">
        <v>0</v>
      </c>
      <c r="M108" s="257">
        <v>0</v>
      </c>
      <c r="N108" s="257">
        <v>0</v>
      </c>
      <c r="O108" s="257">
        <v>0</v>
      </c>
      <c r="P108" s="257">
        <v>0</v>
      </c>
      <c r="Q108" s="257">
        <v>0</v>
      </c>
      <c r="R108" s="257">
        <v>0</v>
      </c>
      <c r="S108" s="257">
        <v>0</v>
      </c>
      <c r="T108" s="257">
        <v>0</v>
      </c>
      <c r="U108" s="257">
        <v>0</v>
      </c>
      <c r="V108" s="257">
        <v>0</v>
      </c>
      <c r="W108" s="257">
        <v>0</v>
      </c>
      <c r="X108" s="257">
        <v>0</v>
      </c>
      <c r="Y108" s="257">
        <v>0</v>
      </c>
      <c r="Z108" s="257">
        <v>0</v>
      </c>
      <c r="AA108" s="257">
        <v>0</v>
      </c>
      <c r="AB108" s="257">
        <v>0</v>
      </c>
      <c r="AC108" s="257">
        <v>0</v>
      </c>
      <c r="AD108" s="257">
        <v>0</v>
      </c>
      <c r="AE108" s="257">
        <v>0</v>
      </c>
      <c r="AF108" s="257">
        <v>0</v>
      </c>
      <c r="AG108" s="257">
        <v>0</v>
      </c>
      <c r="AH108" s="257">
        <v>0</v>
      </c>
      <c r="AI108" s="257">
        <v>0</v>
      </c>
      <c r="AJ108" s="257">
        <v>0</v>
      </c>
      <c r="AK108" s="257">
        <v>0</v>
      </c>
      <c r="AL108" s="257">
        <v>0</v>
      </c>
      <c r="AM108" s="257">
        <v>0</v>
      </c>
      <c r="AN108" s="257">
        <v>0</v>
      </c>
      <c r="AO108" s="257">
        <v>0</v>
      </c>
      <c r="AP108" s="257">
        <v>0</v>
      </c>
      <c r="AQ108" s="257">
        <v>0</v>
      </c>
      <c r="AR108" s="257">
        <v>0</v>
      </c>
      <c r="AS108" s="257">
        <v>0</v>
      </c>
      <c r="AT108" s="257">
        <v>0</v>
      </c>
      <c r="AU108" s="257">
        <v>0</v>
      </c>
      <c r="AV108" s="257">
        <v>0</v>
      </c>
      <c r="AW108" s="257">
        <v>0</v>
      </c>
      <c r="AX108" s="257">
        <v>0</v>
      </c>
      <c r="AY108" s="257">
        <v>0</v>
      </c>
      <c r="AZ108" s="257">
        <v>0</v>
      </c>
      <c r="BA108" s="257">
        <v>0</v>
      </c>
      <c r="BB108" s="257">
        <v>0</v>
      </c>
      <c r="BC108" s="257">
        <v>0</v>
      </c>
      <c r="BD108" s="257">
        <v>0</v>
      </c>
      <c r="BE108" s="257">
        <v>0</v>
      </c>
      <c r="BF108" s="257">
        <v>0</v>
      </c>
      <c r="BG108" s="257">
        <v>0</v>
      </c>
      <c r="BH108" s="257">
        <v>0</v>
      </c>
      <c r="BI108" s="257">
        <v>0</v>
      </c>
      <c r="BJ108" s="257">
        <v>0</v>
      </c>
      <c r="BK108" s="257">
        <v>0</v>
      </c>
      <c r="BL108" s="257">
        <v>65</v>
      </c>
      <c r="BM108" s="257">
        <v>167</v>
      </c>
      <c r="BN108" s="257">
        <v>237</v>
      </c>
      <c r="BO108" s="257">
        <v>321</v>
      </c>
      <c r="BP108" s="257">
        <v>467</v>
      </c>
      <c r="BQ108" s="257">
        <v>673</v>
      </c>
      <c r="BR108" s="257">
        <v>775</v>
      </c>
      <c r="BS108" s="257">
        <v>865</v>
      </c>
      <c r="BT108" s="257">
        <v>946</v>
      </c>
      <c r="BU108" s="257">
        <v>966</v>
      </c>
      <c r="BV108" s="257">
        <v>952</v>
      </c>
      <c r="BW108" s="257">
        <v>943</v>
      </c>
    </row>
    <row r="109" spans="1:75" s="132" customFormat="1" x14ac:dyDescent="0.2">
      <c r="A109" s="134"/>
      <c r="B109" s="144" t="s">
        <v>504</v>
      </c>
      <c r="C109" s="134"/>
      <c r="D109" s="257">
        <v>0</v>
      </c>
      <c r="E109" s="257">
        <v>0</v>
      </c>
      <c r="F109" s="257">
        <v>0</v>
      </c>
      <c r="G109" s="257">
        <v>0</v>
      </c>
      <c r="H109" s="257">
        <v>0</v>
      </c>
      <c r="I109" s="257">
        <v>0</v>
      </c>
      <c r="J109" s="257">
        <v>0</v>
      </c>
      <c r="K109" s="257">
        <v>0</v>
      </c>
      <c r="L109" s="257">
        <v>0</v>
      </c>
      <c r="M109" s="257">
        <v>0</v>
      </c>
      <c r="N109" s="257">
        <v>0</v>
      </c>
      <c r="O109" s="257">
        <v>0</v>
      </c>
      <c r="P109" s="257">
        <v>0</v>
      </c>
      <c r="Q109" s="257">
        <v>0</v>
      </c>
      <c r="R109" s="257">
        <v>0</v>
      </c>
      <c r="S109" s="257">
        <v>0</v>
      </c>
      <c r="T109" s="257">
        <v>0</v>
      </c>
      <c r="U109" s="257">
        <v>0</v>
      </c>
      <c r="V109" s="257">
        <v>0</v>
      </c>
      <c r="W109" s="257">
        <v>0</v>
      </c>
      <c r="X109" s="257">
        <v>0</v>
      </c>
      <c r="Y109" s="257">
        <v>0</v>
      </c>
      <c r="Z109" s="257">
        <v>0</v>
      </c>
      <c r="AA109" s="257">
        <v>0</v>
      </c>
      <c r="AB109" s="257">
        <v>0</v>
      </c>
      <c r="AC109" s="257">
        <v>0</v>
      </c>
      <c r="AD109" s="257">
        <v>0</v>
      </c>
      <c r="AE109" s="257">
        <v>0</v>
      </c>
      <c r="AF109" s="257">
        <v>0</v>
      </c>
      <c r="AG109" s="257">
        <v>0</v>
      </c>
      <c r="AH109" s="257">
        <v>0</v>
      </c>
      <c r="AI109" s="257">
        <v>0</v>
      </c>
      <c r="AJ109" s="257">
        <v>0</v>
      </c>
      <c r="AK109" s="257">
        <v>0</v>
      </c>
      <c r="AL109" s="257">
        <v>0</v>
      </c>
      <c r="AM109" s="257">
        <v>0</v>
      </c>
      <c r="AN109" s="257">
        <v>0</v>
      </c>
      <c r="AO109" s="257">
        <v>0</v>
      </c>
      <c r="AP109" s="257">
        <v>0</v>
      </c>
      <c r="AQ109" s="257">
        <v>0</v>
      </c>
      <c r="AR109" s="257">
        <v>0</v>
      </c>
      <c r="AS109" s="257">
        <v>0</v>
      </c>
      <c r="AT109" s="257">
        <v>0</v>
      </c>
      <c r="AU109" s="257">
        <v>0</v>
      </c>
      <c r="AV109" s="257">
        <v>0</v>
      </c>
      <c r="AW109" s="257">
        <v>0</v>
      </c>
      <c r="AX109" s="257">
        <v>0</v>
      </c>
      <c r="AY109" s="257">
        <v>0</v>
      </c>
      <c r="AZ109" s="257">
        <v>0</v>
      </c>
      <c r="BA109" s="257">
        <v>0</v>
      </c>
      <c r="BB109" s="257">
        <v>0</v>
      </c>
      <c r="BC109" s="257">
        <v>0</v>
      </c>
      <c r="BD109" s="257">
        <v>0</v>
      </c>
      <c r="BE109" s="257">
        <v>0</v>
      </c>
      <c r="BF109" s="257">
        <v>0</v>
      </c>
      <c r="BG109" s="257">
        <v>0</v>
      </c>
      <c r="BH109" s="257">
        <v>0</v>
      </c>
      <c r="BI109" s="257">
        <v>0</v>
      </c>
      <c r="BJ109" s="257">
        <v>0</v>
      </c>
      <c r="BK109" s="257">
        <v>0</v>
      </c>
      <c r="BL109" s="257">
        <v>62</v>
      </c>
      <c r="BM109" s="257">
        <v>124</v>
      </c>
      <c r="BN109" s="257">
        <v>135</v>
      </c>
      <c r="BO109" s="257">
        <v>138</v>
      </c>
      <c r="BP109" s="257">
        <v>156</v>
      </c>
      <c r="BQ109" s="257">
        <v>132</v>
      </c>
      <c r="BR109" s="257">
        <v>126</v>
      </c>
      <c r="BS109" s="257">
        <v>84</v>
      </c>
      <c r="BT109" s="257">
        <v>49</v>
      </c>
      <c r="BU109" s="257">
        <v>42</v>
      </c>
      <c r="BV109" s="257">
        <v>42</v>
      </c>
      <c r="BW109" s="257">
        <v>42</v>
      </c>
    </row>
    <row r="110" spans="1:75" s="132" customFormat="1" x14ac:dyDescent="0.2">
      <c r="A110" s="134"/>
      <c r="B110" s="144" t="s">
        <v>505</v>
      </c>
      <c r="C110" s="134"/>
      <c r="D110" s="257">
        <v>0</v>
      </c>
      <c r="E110" s="257">
        <v>0</v>
      </c>
      <c r="F110" s="257">
        <v>0</v>
      </c>
      <c r="G110" s="257">
        <v>0</v>
      </c>
      <c r="H110" s="257">
        <v>0</v>
      </c>
      <c r="I110" s="257">
        <v>0</v>
      </c>
      <c r="J110" s="257">
        <v>0</v>
      </c>
      <c r="K110" s="257">
        <v>0</v>
      </c>
      <c r="L110" s="257">
        <v>0</v>
      </c>
      <c r="M110" s="257">
        <v>0</v>
      </c>
      <c r="N110" s="257">
        <v>0</v>
      </c>
      <c r="O110" s="257">
        <v>0</v>
      </c>
      <c r="P110" s="257">
        <v>0</v>
      </c>
      <c r="Q110" s="257">
        <v>0</v>
      </c>
      <c r="R110" s="257">
        <v>0</v>
      </c>
      <c r="S110" s="257">
        <v>0</v>
      </c>
      <c r="T110" s="257">
        <v>0</v>
      </c>
      <c r="U110" s="257">
        <v>0</v>
      </c>
      <c r="V110" s="257">
        <v>0</v>
      </c>
      <c r="W110" s="257">
        <v>0</v>
      </c>
      <c r="X110" s="257">
        <v>0</v>
      </c>
      <c r="Y110" s="257">
        <v>0</v>
      </c>
      <c r="Z110" s="257">
        <v>0</v>
      </c>
      <c r="AA110" s="257">
        <v>0</v>
      </c>
      <c r="AB110" s="257">
        <v>0</v>
      </c>
      <c r="AC110" s="257">
        <v>0</v>
      </c>
      <c r="AD110" s="257">
        <v>0</v>
      </c>
      <c r="AE110" s="257">
        <v>0</v>
      </c>
      <c r="AF110" s="257">
        <v>0</v>
      </c>
      <c r="AG110" s="257">
        <v>0</v>
      </c>
      <c r="AH110" s="257">
        <v>0</v>
      </c>
      <c r="AI110" s="257">
        <v>0</v>
      </c>
      <c r="AJ110" s="257">
        <v>0</v>
      </c>
      <c r="AK110" s="257">
        <v>0</v>
      </c>
      <c r="AL110" s="257">
        <v>0</v>
      </c>
      <c r="AM110" s="257">
        <v>0</v>
      </c>
      <c r="AN110" s="257">
        <v>0</v>
      </c>
      <c r="AO110" s="257">
        <v>0</v>
      </c>
      <c r="AP110" s="257">
        <v>0</v>
      </c>
      <c r="AQ110" s="257">
        <v>0</v>
      </c>
      <c r="AR110" s="257">
        <v>0</v>
      </c>
      <c r="AS110" s="257">
        <v>0</v>
      </c>
      <c r="AT110" s="257">
        <v>0</v>
      </c>
      <c r="AU110" s="257">
        <v>0</v>
      </c>
      <c r="AV110" s="257">
        <v>0</v>
      </c>
      <c r="AW110" s="257">
        <v>0</v>
      </c>
      <c r="AX110" s="257">
        <v>0</v>
      </c>
      <c r="AY110" s="257">
        <v>0</v>
      </c>
      <c r="AZ110" s="257">
        <v>0</v>
      </c>
      <c r="BA110" s="257">
        <v>0</v>
      </c>
      <c r="BB110" s="257">
        <v>0</v>
      </c>
      <c r="BC110" s="257">
        <v>0</v>
      </c>
      <c r="BD110" s="257">
        <v>0</v>
      </c>
      <c r="BE110" s="257">
        <v>0</v>
      </c>
      <c r="BF110" s="257">
        <v>0</v>
      </c>
      <c r="BG110" s="257">
        <v>0</v>
      </c>
      <c r="BH110" s="257">
        <v>0</v>
      </c>
      <c r="BI110" s="257">
        <v>0</v>
      </c>
      <c r="BJ110" s="257">
        <v>0</v>
      </c>
      <c r="BK110" s="257">
        <v>0</v>
      </c>
      <c r="BL110" s="257">
        <v>1</v>
      </c>
      <c r="BM110" s="257">
        <v>12</v>
      </c>
      <c r="BN110" s="257">
        <v>75</v>
      </c>
      <c r="BO110" s="257">
        <v>120</v>
      </c>
      <c r="BP110" s="257">
        <v>119</v>
      </c>
      <c r="BQ110" s="257">
        <v>113</v>
      </c>
      <c r="BR110" s="257">
        <v>37</v>
      </c>
      <c r="BS110" s="257">
        <v>23</v>
      </c>
      <c r="BT110" s="257">
        <v>33</v>
      </c>
      <c r="BU110" s="257">
        <v>41</v>
      </c>
      <c r="BV110" s="257">
        <v>41</v>
      </c>
      <c r="BW110" s="257">
        <v>43</v>
      </c>
    </row>
    <row r="111" spans="1:75" s="132" customFormat="1" x14ac:dyDescent="0.2">
      <c r="A111" s="134"/>
      <c r="B111" s="144" t="s">
        <v>506</v>
      </c>
      <c r="C111" s="134"/>
      <c r="D111" s="257">
        <v>0</v>
      </c>
      <c r="E111" s="257">
        <v>0</v>
      </c>
      <c r="F111" s="257">
        <v>0</v>
      </c>
      <c r="G111" s="257">
        <v>0</v>
      </c>
      <c r="H111" s="257">
        <v>0</v>
      </c>
      <c r="I111" s="257">
        <v>0</v>
      </c>
      <c r="J111" s="257">
        <v>0</v>
      </c>
      <c r="K111" s="257">
        <v>0</v>
      </c>
      <c r="L111" s="257">
        <v>0</v>
      </c>
      <c r="M111" s="257">
        <v>0</v>
      </c>
      <c r="N111" s="257">
        <v>0</v>
      </c>
      <c r="O111" s="257">
        <v>0</v>
      </c>
      <c r="P111" s="257">
        <v>0</v>
      </c>
      <c r="Q111" s="257">
        <v>0</v>
      </c>
      <c r="R111" s="257">
        <v>0</v>
      </c>
      <c r="S111" s="257">
        <v>0</v>
      </c>
      <c r="T111" s="257">
        <v>0</v>
      </c>
      <c r="U111" s="257">
        <v>0</v>
      </c>
      <c r="V111" s="257">
        <v>0</v>
      </c>
      <c r="W111" s="257">
        <v>0</v>
      </c>
      <c r="X111" s="257">
        <v>0</v>
      </c>
      <c r="Y111" s="257">
        <v>0</v>
      </c>
      <c r="Z111" s="257">
        <v>0</v>
      </c>
      <c r="AA111" s="257">
        <v>0</v>
      </c>
      <c r="AB111" s="257">
        <v>0</v>
      </c>
      <c r="AC111" s="257">
        <v>0</v>
      </c>
      <c r="AD111" s="257">
        <v>0</v>
      </c>
      <c r="AE111" s="257">
        <v>0</v>
      </c>
      <c r="AF111" s="257">
        <v>0</v>
      </c>
      <c r="AG111" s="257">
        <v>0</v>
      </c>
      <c r="AH111" s="257">
        <v>0</v>
      </c>
      <c r="AI111" s="257">
        <v>0</v>
      </c>
      <c r="AJ111" s="257">
        <v>0</v>
      </c>
      <c r="AK111" s="257">
        <v>0</v>
      </c>
      <c r="AL111" s="257">
        <v>0</v>
      </c>
      <c r="AM111" s="257">
        <v>0</v>
      </c>
      <c r="AN111" s="257">
        <v>0</v>
      </c>
      <c r="AO111" s="257">
        <v>0</v>
      </c>
      <c r="AP111" s="257">
        <v>0</v>
      </c>
      <c r="AQ111" s="257">
        <v>0</v>
      </c>
      <c r="AR111" s="257">
        <v>0</v>
      </c>
      <c r="AS111" s="257">
        <v>0</v>
      </c>
      <c r="AT111" s="257">
        <v>0</v>
      </c>
      <c r="AU111" s="257">
        <v>0</v>
      </c>
      <c r="AV111" s="257">
        <v>0</v>
      </c>
      <c r="AW111" s="257">
        <v>0</v>
      </c>
      <c r="AX111" s="257">
        <v>0</v>
      </c>
      <c r="AY111" s="257">
        <v>0</v>
      </c>
      <c r="AZ111" s="257">
        <v>0</v>
      </c>
      <c r="BA111" s="257">
        <v>0</v>
      </c>
      <c r="BB111" s="257">
        <v>0</v>
      </c>
      <c r="BC111" s="257">
        <v>0</v>
      </c>
      <c r="BD111" s="257">
        <v>0</v>
      </c>
      <c r="BE111" s="257">
        <v>0</v>
      </c>
      <c r="BF111" s="257">
        <v>0</v>
      </c>
      <c r="BG111" s="257">
        <v>0</v>
      </c>
      <c r="BH111" s="257">
        <v>0</v>
      </c>
      <c r="BI111" s="257">
        <v>0</v>
      </c>
      <c r="BJ111" s="257">
        <v>0</v>
      </c>
      <c r="BK111" s="257">
        <v>0</v>
      </c>
      <c r="BL111" s="257">
        <v>2</v>
      </c>
      <c r="BM111" s="257">
        <v>31</v>
      </c>
      <c r="BN111" s="257">
        <v>27</v>
      </c>
      <c r="BO111" s="257">
        <v>64</v>
      </c>
      <c r="BP111" s="257">
        <v>193</v>
      </c>
      <c r="BQ111" s="257">
        <v>428</v>
      </c>
      <c r="BR111" s="257">
        <v>612</v>
      </c>
      <c r="BS111" s="257">
        <v>759</v>
      </c>
      <c r="BT111" s="257">
        <v>865</v>
      </c>
      <c r="BU111" s="257">
        <v>884</v>
      </c>
      <c r="BV111" s="257">
        <v>870</v>
      </c>
      <c r="BW111" s="257">
        <v>858</v>
      </c>
    </row>
    <row r="112" spans="1:75" s="132" customFormat="1" ht="26.1" customHeight="1" x14ac:dyDescent="0.2">
      <c r="A112" s="134"/>
      <c r="B112" s="268" t="s">
        <v>525</v>
      </c>
      <c r="C112" s="134"/>
      <c r="D112" s="257">
        <v>0</v>
      </c>
      <c r="E112" s="257">
        <v>0</v>
      </c>
      <c r="F112" s="257">
        <v>0</v>
      </c>
      <c r="G112" s="257">
        <v>0</v>
      </c>
      <c r="H112" s="257">
        <v>0</v>
      </c>
      <c r="I112" s="257">
        <v>0</v>
      </c>
      <c r="J112" s="257">
        <v>0</v>
      </c>
      <c r="K112" s="257">
        <v>0</v>
      </c>
      <c r="L112" s="257">
        <v>0</v>
      </c>
      <c r="M112" s="257">
        <v>0</v>
      </c>
      <c r="N112" s="257">
        <v>0</v>
      </c>
      <c r="O112" s="257">
        <v>0</v>
      </c>
      <c r="P112" s="257">
        <v>0</v>
      </c>
      <c r="Q112" s="257">
        <v>0</v>
      </c>
      <c r="R112" s="257">
        <v>0</v>
      </c>
      <c r="S112" s="257">
        <v>0</v>
      </c>
      <c r="T112" s="257">
        <v>0</v>
      </c>
      <c r="U112" s="257">
        <v>0</v>
      </c>
      <c r="V112" s="257">
        <v>0</v>
      </c>
      <c r="W112" s="257">
        <v>0</v>
      </c>
      <c r="X112" s="257">
        <v>0</v>
      </c>
      <c r="Y112" s="257">
        <v>0</v>
      </c>
      <c r="Z112" s="257">
        <v>0</v>
      </c>
      <c r="AA112" s="257">
        <v>0</v>
      </c>
      <c r="AB112" s="257">
        <v>0</v>
      </c>
      <c r="AC112" s="257">
        <v>0</v>
      </c>
      <c r="AD112" s="257">
        <v>0</v>
      </c>
      <c r="AE112" s="257">
        <v>0</v>
      </c>
      <c r="AF112" s="257">
        <v>0</v>
      </c>
      <c r="AG112" s="257">
        <v>0</v>
      </c>
      <c r="AH112" s="257">
        <v>0</v>
      </c>
      <c r="AI112" s="257">
        <v>0</v>
      </c>
      <c r="AJ112" s="257">
        <v>0</v>
      </c>
      <c r="AK112" s="257">
        <v>0</v>
      </c>
      <c r="AL112" s="257">
        <v>0</v>
      </c>
      <c r="AM112" s="257">
        <v>0</v>
      </c>
      <c r="AN112" s="257">
        <v>0</v>
      </c>
      <c r="AO112" s="257">
        <v>0</v>
      </c>
      <c r="AP112" s="257">
        <v>0</v>
      </c>
      <c r="AQ112" s="257">
        <v>0</v>
      </c>
      <c r="AR112" s="257">
        <v>0</v>
      </c>
      <c r="AS112" s="257">
        <v>0</v>
      </c>
      <c r="AT112" s="257">
        <v>0</v>
      </c>
      <c r="AU112" s="257">
        <v>0</v>
      </c>
      <c r="AV112" s="257">
        <v>0</v>
      </c>
      <c r="AW112" s="257">
        <v>0</v>
      </c>
      <c r="AX112" s="257">
        <v>0</v>
      </c>
      <c r="AY112" s="257">
        <v>0</v>
      </c>
      <c r="AZ112" s="257">
        <v>0</v>
      </c>
      <c r="BA112" s="257">
        <v>0</v>
      </c>
      <c r="BB112" s="257">
        <v>0</v>
      </c>
      <c r="BC112" s="257">
        <v>0</v>
      </c>
      <c r="BD112" s="257">
        <v>0</v>
      </c>
      <c r="BE112" s="257">
        <v>0</v>
      </c>
      <c r="BF112" s="257">
        <v>0</v>
      </c>
      <c r="BG112" s="257">
        <v>0</v>
      </c>
      <c r="BH112" s="257">
        <v>0</v>
      </c>
      <c r="BI112" s="257">
        <v>0</v>
      </c>
      <c r="BJ112" s="257">
        <v>0</v>
      </c>
      <c r="BK112" s="257">
        <v>0</v>
      </c>
      <c r="BL112" s="257">
        <v>56</v>
      </c>
      <c r="BM112" s="257">
        <v>168</v>
      </c>
      <c r="BN112" s="257">
        <v>275</v>
      </c>
      <c r="BO112" s="257">
        <v>424</v>
      </c>
      <c r="BP112" s="257">
        <v>784</v>
      </c>
      <c r="BQ112" s="257">
        <v>1117</v>
      </c>
      <c r="BR112" s="257">
        <v>1329</v>
      </c>
      <c r="BS112" s="257">
        <v>1340</v>
      </c>
      <c r="BT112" s="257">
        <v>1326</v>
      </c>
      <c r="BU112" s="257">
        <v>1296</v>
      </c>
      <c r="BV112" s="257">
        <v>1289</v>
      </c>
      <c r="BW112" s="257">
        <v>1314</v>
      </c>
    </row>
    <row r="113" spans="1:75" s="132" customFormat="1" x14ac:dyDescent="0.2">
      <c r="A113" s="134"/>
      <c r="B113" s="144" t="s">
        <v>504</v>
      </c>
      <c r="C113" s="134"/>
      <c r="D113" s="257">
        <v>0</v>
      </c>
      <c r="E113" s="257">
        <v>0</v>
      </c>
      <c r="F113" s="257">
        <v>0</v>
      </c>
      <c r="G113" s="257">
        <v>0</v>
      </c>
      <c r="H113" s="257">
        <v>0</v>
      </c>
      <c r="I113" s="257">
        <v>0</v>
      </c>
      <c r="J113" s="257">
        <v>0</v>
      </c>
      <c r="K113" s="257">
        <v>0</v>
      </c>
      <c r="L113" s="257">
        <v>0</v>
      </c>
      <c r="M113" s="257">
        <v>0</v>
      </c>
      <c r="N113" s="257">
        <v>0</v>
      </c>
      <c r="O113" s="257">
        <v>0</v>
      </c>
      <c r="P113" s="257">
        <v>0</v>
      </c>
      <c r="Q113" s="257">
        <v>0</v>
      </c>
      <c r="R113" s="257">
        <v>0</v>
      </c>
      <c r="S113" s="257">
        <v>0</v>
      </c>
      <c r="T113" s="257">
        <v>0</v>
      </c>
      <c r="U113" s="257">
        <v>0</v>
      </c>
      <c r="V113" s="257">
        <v>0</v>
      </c>
      <c r="W113" s="257">
        <v>0</v>
      </c>
      <c r="X113" s="257">
        <v>0</v>
      </c>
      <c r="Y113" s="257">
        <v>0</v>
      </c>
      <c r="Z113" s="257">
        <v>0</v>
      </c>
      <c r="AA113" s="257">
        <v>0</v>
      </c>
      <c r="AB113" s="257">
        <v>0</v>
      </c>
      <c r="AC113" s="257">
        <v>0</v>
      </c>
      <c r="AD113" s="257">
        <v>0</v>
      </c>
      <c r="AE113" s="257">
        <v>0</v>
      </c>
      <c r="AF113" s="257">
        <v>0</v>
      </c>
      <c r="AG113" s="257">
        <v>0</v>
      </c>
      <c r="AH113" s="257">
        <v>0</v>
      </c>
      <c r="AI113" s="257">
        <v>0</v>
      </c>
      <c r="AJ113" s="257">
        <v>0</v>
      </c>
      <c r="AK113" s="257">
        <v>0</v>
      </c>
      <c r="AL113" s="257">
        <v>0</v>
      </c>
      <c r="AM113" s="257">
        <v>0</v>
      </c>
      <c r="AN113" s="257">
        <v>0</v>
      </c>
      <c r="AO113" s="257">
        <v>0</v>
      </c>
      <c r="AP113" s="257">
        <v>0</v>
      </c>
      <c r="AQ113" s="257">
        <v>0</v>
      </c>
      <c r="AR113" s="257">
        <v>0</v>
      </c>
      <c r="AS113" s="257">
        <v>0</v>
      </c>
      <c r="AT113" s="257">
        <v>0</v>
      </c>
      <c r="AU113" s="257">
        <v>0</v>
      </c>
      <c r="AV113" s="257">
        <v>0</v>
      </c>
      <c r="AW113" s="257">
        <v>0</v>
      </c>
      <c r="AX113" s="257">
        <v>0</v>
      </c>
      <c r="AY113" s="257">
        <v>0</v>
      </c>
      <c r="AZ113" s="257">
        <v>0</v>
      </c>
      <c r="BA113" s="257">
        <v>0</v>
      </c>
      <c r="BB113" s="257">
        <v>0</v>
      </c>
      <c r="BC113" s="257">
        <v>0</v>
      </c>
      <c r="BD113" s="257">
        <v>0</v>
      </c>
      <c r="BE113" s="257">
        <v>0</v>
      </c>
      <c r="BF113" s="257">
        <v>0</v>
      </c>
      <c r="BG113" s="257">
        <v>0</v>
      </c>
      <c r="BH113" s="257">
        <v>0</v>
      </c>
      <c r="BI113" s="257">
        <v>0</v>
      </c>
      <c r="BJ113" s="257">
        <v>0</v>
      </c>
      <c r="BK113" s="257">
        <v>0</v>
      </c>
      <c r="BL113" s="257">
        <v>53</v>
      </c>
      <c r="BM113" s="257">
        <v>132</v>
      </c>
      <c r="BN113" s="257">
        <v>181</v>
      </c>
      <c r="BO113" s="257">
        <v>226</v>
      </c>
      <c r="BP113" s="257">
        <v>313</v>
      </c>
      <c r="BQ113" s="257">
        <v>354</v>
      </c>
      <c r="BR113" s="257">
        <v>397</v>
      </c>
      <c r="BS113" s="257">
        <v>253</v>
      </c>
      <c r="BT113" s="257">
        <v>146</v>
      </c>
      <c r="BU113" s="257">
        <v>127</v>
      </c>
      <c r="BV113" s="257">
        <v>127</v>
      </c>
      <c r="BW113" s="257">
        <v>128</v>
      </c>
    </row>
    <row r="114" spans="1:75" s="132" customFormat="1" x14ac:dyDescent="0.2">
      <c r="A114" s="134"/>
      <c r="B114" s="144" t="s">
        <v>505</v>
      </c>
      <c r="C114" s="134"/>
      <c r="D114" s="257">
        <v>0</v>
      </c>
      <c r="E114" s="257">
        <v>0</v>
      </c>
      <c r="F114" s="257">
        <v>0</v>
      </c>
      <c r="G114" s="257">
        <v>0</v>
      </c>
      <c r="H114" s="257">
        <v>0</v>
      </c>
      <c r="I114" s="257">
        <v>0</v>
      </c>
      <c r="J114" s="257">
        <v>0</v>
      </c>
      <c r="K114" s="257">
        <v>0</v>
      </c>
      <c r="L114" s="257">
        <v>0</v>
      </c>
      <c r="M114" s="257">
        <v>0</v>
      </c>
      <c r="N114" s="257">
        <v>0</v>
      </c>
      <c r="O114" s="257">
        <v>0</v>
      </c>
      <c r="P114" s="257">
        <v>0</v>
      </c>
      <c r="Q114" s="257">
        <v>0</v>
      </c>
      <c r="R114" s="257">
        <v>0</v>
      </c>
      <c r="S114" s="257">
        <v>0</v>
      </c>
      <c r="T114" s="257">
        <v>0</v>
      </c>
      <c r="U114" s="257">
        <v>0</v>
      </c>
      <c r="V114" s="257">
        <v>0</v>
      </c>
      <c r="W114" s="257">
        <v>0</v>
      </c>
      <c r="X114" s="257">
        <v>0</v>
      </c>
      <c r="Y114" s="257">
        <v>0</v>
      </c>
      <c r="Z114" s="257">
        <v>0</v>
      </c>
      <c r="AA114" s="257">
        <v>0</v>
      </c>
      <c r="AB114" s="257">
        <v>0</v>
      </c>
      <c r="AC114" s="257">
        <v>0</v>
      </c>
      <c r="AD114" s="257">
        <v>0</v>
      </c>
      <c r="AE114" s="257">
        <v>0</v>
      </c>
      <c r="AF114" s="257">
        <v>0</v>
      </c>
      <c r="AG114" s="257">
        <v>0</v>
      </c>
      <c r="AH114" s="257">
        <v>0</v>
      </c>
      <c r="AI114" s="257">
        <v>0</v>
      </c>
      <c r="AJ114" s="257">
        <v>0</v>
      </c>
      <c r="AK114" s="257">
        <v>0</v>
      </c>
      <c r="AL114" s="257">
        <v>0</v>
      </c>
      <c r="AM114" s="257">
        <v>0</v>
      </c>
      <c r="AN114" s="257">
        <v>0</v>
      </c>
      <c r="AO114" s="257">
        <v>0</v>
      </c>
      <c r="AP114" s="257">
        <v>0</v>
      </c>
      <c r="AQ114" s="257">
        <v>0</v>
      </c>
      <c r="AR114" s="257">
        <v>0</v>
      </c>
      <c r="AS114" s="257">
        <v>0</v>
      </c>
      <c r="AT114" s="257">
        <v>0</v>
      </c>
      <c r="AU114" s="257">
        <v>0</v>
      </c>
      <c r="AV114" s="257">
        <v>0</v>
      </c>
      <c r="AW114" s="257">
        <v>0</v>
      </c>
      <c r="AX114" s="257">
        <v>0</v>
      </c>
      <c r="AY114" s="257">
        <v>0</v>
      </c>
      <c r="AZ114" s="257">
        <v>0</v>
      </c>
      <c r="BA114" s="257">
        <v>0</v>
      </c>
      <c r="BB114" s="257">
        <v>0</v>
      </c>
      <c r="BC114" s="257">
        <v>0</v>
      </c>
      <c r="BD114" s="257">
        <v>0</v>
      </c>
      <c r="BE114" s="257">
        <v>0</v>
      </c>
      <c r="BF114" s="257">
        <v>0</v>
      </c>
      <c r="BG114" s="257">
        <v>0</v>
      </c>
      <c r="BH114" s="257">
        <v>0</v>
      </c>
      <c r="BI114" s="257">
        <v>0</v>
      </c>
      <c r="BJ114" s="257">
        <v>0</v>
      </c>
      <c r="BK114" s="257">
        <v>0</v>
      </c>
      <c r="BL114" s="257">
        <v>0</v>
      </c>
      <c r="BM114" s="257">
        <v>8</v>
      </c>
      <c r="BN114" s="257">
        <v>71</v>
      </c>
      <c r="BO114" s="257">
        <v>132</v>
      </c>
      <c r="BP114" s="257">
        <v>285</v>
      </c>
      <c r="BQ114" s="257">
        <v>395</v>
      </c>
      <c r="BR114" s="257">
        <v>413</v>
      </c>
      <c r="BS114" s="257">
        <v>470</v>
      </c>
      <c r="BT114" s="257">
        <v>538</v>
      </c>
      <c r="BU114" s="257">
        <v>523</v>
      </c>
      <c r="BV114" s="257">
        <v>499</v>
      </c>
      <c r="BW114" s="257">
        <v>506</v>
      </c>
    </row>
    <row r="115" spans="1:75" s="132" customFormat="1" x14ac:dyDescent="0.2">
      <c r="A115" s="134"/>
      <c r="B115" s="144" t="s">
        <v>506</v>
      </c>
      <c r="C115" s="134"/>
      <c r="D115" s="257">
        <v>0</v>
      </c>
      <c r="E115" s="257">
        <v>0</v>
      </c>
      <c r="F115" s="257">
        <v>0</v>
      </c>
      <c r="G115" s="257">
        <v>0</v>
      </c>
      <c r="H115" s="257">
        <v>0</v>
      </c>
      <c r="I115" s="257">
        <v>0</v>
      </c>
      <c r="J115" s="257">
        <v>0</v>
      </c>
      <c r="K115" s="257">
        <v>0</v>
      </c>
      <c r="L115" s="257">
        <v>0</v>
      </c>
      <c r="M115" s="257">
        <v>0</v>
      </c>
      <c r="N115" s="257">
        <v>0</v>
      </c>
      <c r="O115" s="257">
        <v>0</v>
      </c>
      <c r="P115" s="257">
        <v>0</v>
      </c>
      <c r="Q115" s="257">
        <v>0</v>
      </c>
      <c r="R115" s="257">
        <v>0</v>
      </c>
      <c r="S115" s="257">
        <v>0</v>
      </c>
      <c r="T115" s="257">
        <v>0</v>
      </c>
      <c r="U115" s="257">
        <v>0</v>
      </c>
      <c r="V115" s="257">
        <v>0</v>
      </c>
      <c r="W115" s="257">
        <v>0</v>
      </c>
      <c r="X115" s="257">
        <v>0</v>
      </c>
      <c r="Y115" s="257">
        <v>0</v>
      </c>
      <c r="Z115" s="257">
        <v>0</v>
      </c>
      <c r="AA115" s="257">
        <v>0</v>
      </c>
      <c r="AB115" s="257">
        <v>0</v>
      </c>
      <c r="AC115" s="257">
        <v>0</v>
      </c>
      <c r="AD115" s="257">
        <v>0</v>
      </c>
      <c r="AE115" s="257">
        <v>0</v>
      </c>
      <c r="AF115" s="257">
        <v>0</v>
      </c>
      <c r="AG115" s="257">
        <v>0</v>
      </c>
      <c r="AH115" s="257">
        <v>0</v>
      </c>
      <c r="AI115" s="257">
        <v>0</v>
      </c>
      <c r="AJ115" s="257">
        <v>0</v>
      </c>
      <c r="AK115" s="257">
        <v>0</v>
      </c>
      <c r="AL115" s="257">
        <v>0</v>
      </c>
      <c r="AM115" s="257">
        <v>0</v>
      </c>
      <c r="AN115" s="257">
        <v>0</v>
      </c>
      <c r="AO115" s="257">
        <v>0</v>
      </c>
      <c r="AP115" s="257">
        <v>0</v>
      </c>
      <c r="AQ115" s="257">
        <v>0</v>
      </c>
      <c r="AR115" s="257">
        <v>0</v>
      </c>
      <c r="AS115" s="257">
        <v>0</v>
      </c>
      <c r="AT115" s="257">
        <v>0</v>
      </c>
      <c r="AU115" s="257">
        <v>0</v>
      </c>
      <c r="AV115" s="257">
        <v>0</v>
      </c>
      <c r="AW115" s="257">
        <v>0</v>
      </c>
      <c r="AX115" s="257">
        <v>0</v>
      </c>
      <c r="AY115" s="257">
        <v>0</v>
      </c>
      <c r="AZ115" s="257">
        <v>0</v>
      </c>
      <c r="BA115" s="257">
        <v>0</v>
      </c>
      <c r="BB115" s="257">
        <v>0</v>
      </c>
      <c r="BC115" s="257">
        <v>0</v>
      </c>
      <c r="BD115" s="257">
        <v>0</v>
      </c>
      <c r="BE115" s="257">
        <v>0</v>
      </c>
      <c r="BF115" s="257">
        <v>0</v>
      </c>
      <c r="BG115" s="257">
        <v>0</v>
      </c>
      <c r="BH115" s="257">
        <v>0</v>
      </c>
      <c r="BI115" s="257">
        <v>0</v>
      </c>
      <c r="BJ115" s="257">
        <v>0</v>
      </c>
      <c r="BK115" s="257">
        <v>0</v>
      </c>
      <c r="BL115" s="257">
        <v>2</v>
      </c>
      <c r="BM115" s="257">
        <v>28</v>
      </c>
      <c r="BN115" s="257">
        <v>23</v>
      </c>
      <c r="BO115" s="257">
        <v>66</v>
      </c>
      <c r="BP115" s="257">
        <v>186</v>
      </c>
      <c r="BQ115" s="257">
        <v>368</v>
      </c>
      <c r="BR115" s="257">
        <v>519</v>
      </c>
      <c r="BS115" s="257">
        <v>617</v>
      </c>
      <c r="BT115" s="257">
        <v>642</v>
      </c>
      <c r="BU115" s="257">
        <v>646</v>
      </c>
      <c r="BV115" s="257">
        <v>662</v>
      </c>
      <c r="BW115" s="257">
        <v>680</v>
      </c>
    </row>
    <row r="116" spans="1:75" s="132" customFormat="1" ht="26.1" customHeight="1" x14ac:dyDescent="0.2">
      <c r="A116" s="134"/>
      <c r="B116" s="292" t="s">
        <v>526</v>
      </c>
      <c r="C116" s="134"/>
      <c r="D116" s="257">
        <v>0</v>
      </c>
      <c r="E116" s="257">
        <v>0</v>
      </c>
      <c r="F116" s="257">
        <v>0</v>
      </c>
      <c r="G116" s="257">
        <v>0</v>
      </c>
      <c r="H116" s="257">
        <v>0</v>
      </c>
      <c r="I116" s="257">
        <v>0</v>
      </c>
      <c r="J116" s="257">
        <v>0</v>
      </c>
      <c r="K116" s="257">
        <v>0</v>
      </c>
      <c r="L116" s="257">
        <v>0</v>
      </c>
      <c r="M116" s="257">
        <v>0</v>
      </c>
      <c r="N116" s="257">
        <v>0</v>
      </c>
      <c r="O116" s="257">
        <v>0</v>
      </c>
      <c r="P116" s="257">
        <v>0</v>
      </c>
      <c r="Q116" s="257">
        <v>0</v>
      </c>
      <c r="R116" s="257">
        <v>0</v>
      </c>
      <c r="S116" s="257">
        <v>0</v>
      </c>
      <c r="T116" s="257">
        <v>0</v>
      </c>
      <c r="U116" s="257">
        <v>0</v>
      </c>
      <c r="V116" s="257">
        <v>0</v>
      </c>
      <c r="W116" s="257">
        <v>0</v>
      </c>
      <c r="X116" s="257">
        <v>0</v>
      </c>
      <c r="Y116" s="257">
        <v>0</v>
      </c>
      <c r="Z116" s="257">
        <v>0</v>
      </c>
      <c r="AA116" s="257">
        <v>0</v>
      </c>
      <c r="AB116" s="257">
        <v>0</v>
      </c>
      <c r="AC116" s="257">
        <v>0</v>
      </c>
      <c r="AD116" s="257">
        <v>0</v>
      </c>
      <c r="AE116" s="257">
        <v>0</v>
      </c>
      <c r="AF116" s="257">
        <v>0</v>
      </c>
      <c r="AG116" s="257">
        <v>0</v>
      </c>
      <c r="AH116" s="257">
        <v>0</v>
      </c>
      <c r="AI116" s="257">
        <v>0</v>
      </c>
      <c r="AJ116" s="257">
        <v>0</v>
      </c>
      <c r="AK116" s="257">
        <v>0</v>
      </c>
      <c r="AL116" s="257">
        <v>0</v>
      </c>
      <c r="AM116" s="257">
        <v>0</v>
      </c>
      <c r="AN116" s="257">
        <v>0</v>
      </c>
      <c r="AO116" s="257">
        <v>0</v>
      </c>
      <c r="AP116" s="257">
        <v>0</v>
      </c>
      <c r="AQ116" s="257">
        <v>0</v>
      </c>
      <c r="AR116" s="257">
        <v>0</v>
      </c>
      <c r="AS116" s="257">
        <v>0</v>
      </c>
      <c r="AT116" s="257">
        <v>0</v>
      </c>
      <c r="AU116" s="257">
        <v>0</v>
      </c>
      <c r="AV116" s="257">
        <v>0</v>
      </c>
      <c r="AW116" s="257">
        <v>0</v>
      </c>
      <c r="AX116" s="257">
        <v>0</v>
      </c>
      <c r="AY116" s="257">
        <v>0</v>
      </c>
      <c r="AZ116" s="257">
        <v>0</v>
      </c>
      <c r="BA116" s="257">
        <v>0</v>
      </c>
      <c r="BB116" s="257">
        <v>0</v>
      </c>
      <c r="BC116" s="257">
        <v>0</v>
      </c>
      <c r="BD116" s="257">
        <v>0</v>
      </c>
      <c r="BE116" s="257">
        <v>0</v>
      </c>
      <c r="BF116" s="257">
        <v>0</v>
      </c>
      <c r="BG116" s="257">
        <v>0</v>
      </c>
      <c r="BH116" s="257">
        <v>0</v>
      </c>
      <c r="BI116" s="257">
        <v>0</v>
      </c>
      <c r="BJ116" s="257">
        <v>0</v>
      </c>
      <c r="BK116" s="257">
        <v>0</v>
      </c>
      <c r="BL116" s="257">
        <v>16</v>
      </c>
      <c r="BM116" s="257">
        <v>56</v>
      </c>
      <c r="BN116" s="257">
        <v>67</v>
      </c>
      <c r="BO116" s="257">
        <v>65</v>
      </c>
      <c r="BP116" s="257">
        <v>114</v>
      </c>
      <c r="BQ116" s="257">
        <v>131</v>
      </c>
      <c r="BR116" s="257">
        <v>143</v>
      </c>
      <c r="BS116" s="257">
        <v>149</v>
      </c>
      <c r="BT116" s="257">
        <v>156</v>
      </c>
      <c r="BU116" s="257">
        <v>162</v>
      </c>
      <c r="BV116" s="257">
        <v>168</v>
      </c>
      <c r="BW116" s="257">
        <v>173</v>
      </c>
    </row>
    <row r="117" spans="1:75" s="132" customFormat="1" ht="26.1" customHeight="1" x14ac:dyDescent="0.2">
      <c r="A117" s="134"/>
      <c r="B117" s="268" t="s">
        <v>527</v>
      </c>
      <c r="C117" s="134"/>
      <c r="D117" s="257">
        <v>0</v>
      </c>
      <c r="E117" s="257">
        <v>0</v>
      </c>
      <c r="F117" s="257">
        <v>0</v>
      </c>
      <c r="G117" s="257">
        <v>0</v>
      </c>
      <c r="H117" s="257">
        <v>0</v>
      </c>
      <c r="I117" s="257">
        <v>0</v>
      </c>
      <c r="J117" s="257">
        <v>0</v>
      </c>
      <c r="K117" s="257">
        <v>0</v>
      </c>
      <c r="L117" s="257">
        <v>0</v>
      </c>
      <c r="M117" s="257">
        <v>0</v>
      </c>
      <c r="N117" s="257">
        <v>0</v>
      </c>
      <c r="O117" s="257">
        <v>0</v>
      </c>
      <c r="P117" s="257">
        <v>0</v>
      </c>
      <c r="Q117" s="257">
        <v>0</v>
      </c>
      <c r="R117" s="257">
        <v>0</v>
      </c>
      <c r="S117" s="257">
        <v>0</v>
      </c>
      <c r="T117" s="257">
        <v>0</v>
      </c>
      <c r="U117" s="257">
        <v>0</v>
      </c>
      <c r="V117" s="257">
        <v>0</v>
      </c>
      <c r="W117" s="257">
        <v>0</v>
      </c>
      <c r="X117" s="257">
        <v>0</v>
      </c>
      <c r="Y117" s="257">
        <v>0</v>
      </c>
      <c r="Z117" s="257">
        <v>0</v>
      </c>
      <c r="AA117" s="257">
        <v>0</v>
      </c>
      <c r="AB117" s="257">
        <v>0</v>
      </c>
      <c r="AC117" s="257">
        <v>0</v>
      </c>
      <c r="AD117" s="257">
        <v>0</v>
      </c>
      <c r="AE117" s="257">
        <v>0</v>
      </c>
      <c r="AF117" s="257">
        <v>0</v>
      </c>
      <c r="AG117" s="257">
        <v>0</v>
      </c>
      <c r="AH117" s="257">
        <v>0</v>
      </c>
      <c r="AI117" s="257">
        <v>0</v>
      </c>
      <c r="AJ117" s="257">
        <v>0</v>
      </c>
      <c r="AK117" s="257">
        <v>0</v>
      </c>
      <c r="AL117" s="257">
        <v>0</v>
      </c>
      <c r="AM117" s="257">
        <v>0</v>
      </c>
      <c r="AN117" s="257">
        <v>0</v>
      </c>
      <c r="AO117" s="257">
        <v>0</v>
      </c>
      <c r="AP117" s="257">
        <v>0</v>
      </c>
      <c r="AQ117" s="257">
        <v>0</v>
      </c>
      <c r="AR117" s="257">
        <v>0</v>
      </c>
      <c r="AS117" s="257">
        <v>0</v>
      </c>
      <c r="AT117" s="257">
        <v>0</v>
      </c>
      <c r="AU117" s="257">
        <v>0</v>
      </c>
      <c r="AV117" s="257">
        <v>0</v>
      </c>
      <c r="AW117" s="257">
        <v>0</v>
      </c>
      <c r="AX117" s="257">
        <v>0</v>
      </c>
      <c r="AY117" s="257">
        <v>0</v>
      </c>
      <c r="AZ117" s="257">
        <v>0</v>
      </c>
      <c r="BA117" s="257">
        <v>0</v>
      </c>
      <c r="BB117" s="257">
        <v>0</v>
      </c>
      <c r="BC117" s="257">
        <v>0</v>
      </c>
      <c r="BD117" s="257">
        <v>0</v>
      </c>
      <c r="BE117" s="257">
        <v>0</v>
      </c>
      <c r="BF117" s="257">
        <v>0</v>
      </c>
      <c r="BG117" s="257">
        <v>0</v>
      </c>
      <c r="BH117" s="257">
        <v>0</v>
      </c>
      <c r="BI117" s="257">
        <v>0</v>
      </c>
      <c r="BJ117" s="257">
        <v>0</v>
      </c>
      <c r="BK117" s="257">
        <v>0</v>
      </c>
      <c r="BL117" s="257">
        <v>59</v>
      </c>
      <c r="BM117" s="257">
        <v>145</v>
      </c>
      <c r="BN117" s="257">
        <v>199</v>
      </c>
      <c r="BO117" s="257">
        <v>262</v>
      </c>
      <c r="BP117" s="257">
        <v>364</v>
      </c>
      <c r="BQ117" s="257">
        <v>493</v>
      </c>
      <c r="BR117" s="257">
        <v>530</v>
      </c>
      <c r="BS117" s="257">
        <v>553</v>
      </c>
      <c r="BT117" s="257">
        <v>580</v>
      </c>
      <c r="BU117" s="257">
        <v>592</v>
      </c>
      <c r="BV117" s="257">
        <v>581</v>
      </c>
      <c r="BW117" s="257">
        <v>576</v>
      </c>
    </row>
    <row r="118" spans="1:75" s="132" customFormat="1" x14ac:dyDescent="0.2">
      <c r="A118" s="134"/>
      <c r="B118" s="268" t="s">
        <v>528</v>
      </c>
      <c r="C118" s="134"/>
      <c r="D118" s="257">
        <v>0</v>
      </c>
      <c r="E118" s="257">
        <v>0</v>
      </c>
      <c r="F118" s="257">
        <v>0</v>
      </c>
      <c r="G118" s="257">
        <v>0</v>
      </c>
      <c r="H118" s="257">
        <v>0</v>
      </c>
      <c r="I118" s="257">
        <v>0</v>
      </c>
      <c r="J118" s="257">
        <v>0</v>
      </c>
      <c r="K118" s="257">
        <v>0</v>
      </c>
      <c r="L118" s="257">
        <v>0</v>
      </c>
      <c r="M118" s="257">
        <v>0</v>
      </c>
      <c r="N118" s="257">
        <v>0</v>
      </c>
      <c r="O118" s="257">
        <v>0</v>
      </c>
      <c r="P118" s="257">
        <v>0</v>
      </c>
      <c r="Q118" s="257">
        <v>0</v>
      </c>
      <c r="R118" s="257">
        <v>0</v>
      </c>
      <c r="S118" s="257">
        <v>0</v>
      </c>
      <c r="T118" s="257">
        <v>0</v>
      </c>
      <c r="U118" s="257">
        <v>0</v>
      </c>
      <c r="V118" s="257">
        <v>0</v>
      </c>
      <c r="W118" s="257">
        <v>0</v>
      </c>
      <c r="X118" s="257">
        <v>0</v>
      </c>
      <c r="Y118" s="257">
        <v>0</v>
      </c>
      <c r="Z118" s="257">
        <v>0</v>
      </c>
      <c r="AA118" s="257">
        <v>0</v>
      </c>
      <c r="AB118" s="257">
        <v>0</v>
      </c>
      <c r="AC118" s="257">
        <v>0</v>
      </c>
      <c r="AD118" s="257">
        <v>0</v>
      </c>
      <c r="AE118" s="257">
        <v>0</v>
      </c>
      <c r="AF118" s="257">
        <v>0</v>
      </c>
      <c r="AG118" s="257">
        <v>0</v>
      </c>
      <c r="AH118" s="257">
        <v>0</v>
      </c>
      <c r="AI118" s="257">
        <v>0</v>
      </c>
      <c r="AJ118" s="257">
        <v>0</v>
      </c>
      <c r="AK118" s="257">
        <v>0</v>
      </c>
      <c r="AL118" s="257">
        <v>0</v>
      </c>
      <c r="AM118" s="257">
        <v>0</v>
      </c>
      <c r="AN118" s="257">
        <v>0</v>
      </c>
      <c r="AO118" s="257">
        <v>0</v>
      </c>
      <c r="AP118" s="257">
        <v>0</v>
      </c>
      <c r="AQ118" s="257">
        <v>0</v>
      </c>
      <c r="AR118" s="257">
        <v>0</v>
      </c>
      <c r="AS118" s="257">
        <v>0</v>
      </c>
      <c r="AT118" s="257">
        <v>0</v>
      </c>
      <c r="AU118" s="257">
        <v>0</v>
      </c>
      <c r="AV118" s="257">
        <v>0</v>
      </c>
      <c r="AW118" s="257">
        <v>0</v>
      </c>
      <c r="AX118" s="257">
        <v>0</v>
      </c>
      <c r="AY118" s="257">
        <v>0</v>
      </c>
      <c r="AZ118" s="257">
        <v>0</v>
      </c>
      <c r="BA118" s="257">
        <v>0</v>
      </c>
      <c r="BB118" s="257">
        <v>0</v>
      </c>
      <c r="BC118" s="257">
        <v>0</v>
      </c>
      <c r="BD118" s="257">
        <v>0</v>
      </c>
      <c r="BE118" s="257">
        <v>0</v>
      </c>
      <c r="BF118" s="257">
        <v>0</v>
      </c>
      <c r="BG118" s="257">
        <v>0</v>
      </c>
      <c r="BH118" s="257">
        <v>0</v>
      </c>
      <c r="BI118" s="257">
        <v>0</v>
      </c>
      <c r="BJ118" s="257">
        <v>0</v>
      </c>
      <c r="BK118" s="257">
        <v>0</v>
      </c>
      <c r="BL118" s="257">
        <v>6</v>
      </c>
      <c r="BM118" s="257">
        <v>22</v>
      </c>
      <c r="BN118" s="257">
        <v>38</v>
      </c>
      <c r="BO118" s="257">
        <v>59</v>
      </c>
      <c r="BP118" s="257">
        <v>103</v>
      </c>
      <c r="BQ118" s="257">
        <v>180</v>
      </c>
      <c r="BR118" s="257">
        <v>245</v>
      </c>
      <c r="BS118" s="257">
        <v>312</v>
      </c>
      <c r="BT118" s="257">
        <v>366</v>
      </c>
      <c r="BU118" s="257">
        <v>375</v>
      </c>
      <c r="BV118" s="257">
        <v>371</v>
      </c>
      <c r="BW118" s="257">
        <v>367</v>
      </c>
    </row>
    <row r="119" spans="1:75" s="132" customFormat="1" x14ac:dyDescent="0.2">
      <c r="A119" s="134"/>
      <c r="B119" s="268" t="s">
        <v>529</v>
      </c>
      <c r="C119" s="134"/>
      <c r="D119" s="257">
        <v>0</v>
      </c>
      <c r="E119" s="257">
        <v>0</v>
      </c>
      <c r="F119" s="257">
        <v>0</v>
      </c>
      <c r="G119" s="257">
        <v>0</v>
      </c>
      <c r="H119" s="257">
        <v>0</v>
      </c>
      <c r="I119" s="257">
        <v>0</v>
      </c>
      <c r="J119" s="257">
        <v>0</v>
      </c>
      <c r="K119" s="257">
        <v>0</v>
      </c>
      <c r="L119" s="257">
        <v>0</v>
      </c>
      <c r="M119" s="257">
        <v>0</v>
      </c>
      <c r="N119" s="257">
        <v>0</v>
      </c>
      <c r="O119" s="257">
        <v>0</v>
      </c>
      <c r="P119" s="257">
        <v>0</v>
      </c>
      <c r="Q119" s="257">
        <v>0</v>
      </c>
      <c r="R119" s="257">
        <v>0</v>
      </c>
      <c r="S119" s="257">
        <v>0</v>
      </c>
      <c r="T119" s="257">
        <v>0</v>
      </c>
      <c r="U119" s="257">
        <v>0</v>
      </c>
      <c r="V119" s="257">
        <v>0</v>
      </c>
      <c r="W119" s="257">
        <v>0</v>
      </c>
      <c r="X119" s="257">
        <v>0</v>
      </c>
      <c r="Y119" s="257">
        <v>0</v>
      </c>
      <c r="Z119" s="257">
        <v>0</v>
      </c>
      <c r="AA119" s="257">
        <v>0</v>
      </c>
      <c r="AB119" s="257">
        <v>0</v>
      </c>
      <c r="AC119" s="257">
        <v>0</v>
      </c>
      <c r="AD119" s="257">
        <v>0</v>
      </c>
      <c r="AE119" s="257">
        <v>0</v>
      </c>
      <c r="AF119" s="257">
        <v>0</v>
      </c>
      <c r="AG119" s="257">
        <v>0</v>
      </c>
      <c r="AH119" s="257">
        <v>0</v>
      </c>
      <c r="AI119" s="257">
        <v>0</v>
      </c>
      <c r="AJ119" s="257">
        <v>0</v>
      </c>
      <c r="AK119" s="257">
        <v>0</v>
      </c>
      <c r="AL119" s="257">
        <v>0</v>
      </c>
      <c r="AM119" s="257">
        <v>0</v>
      </c>
      <c r="AN119" s="257">
        <v>0</v>
      </c>
      <c r="AO119" s="257">
        <v>0</v>
      </c>
      <c r="AP119" s="257">
        <v>0</v>
      </c>
      <c r="AQ119" s="257">
        <v>0</v>
      </c>
      <c r="AR119" s="257">
        <v>0</v>
      </c>
      <c r="AS119" s="257">
        <v>0</v>
      </c>
      <c r="AT119" s="257">
        <v>0</v>
      </c>
      <c r="AU119" s="257">
        <v>0</v>
      </c>
      <c r="AV119" s="257">
        <v>0</v>
      </c>
      <c r="AW119" s="257">
        <v>0</v>
      </c>
      <c r="AX119" s="257">
        <v>0</v>
      </c>
      <c r="AY119" s="257">
        <v>0</v>
      </c>
      <c r="AZ119" s="257">
        <v>0</v>
      </c>
      <c r="BA119" s="257">
        <v>0</v>
      </c>
      <c r="BB119" s="257">
        <v>0</v>
      </c>
      <c r="BC119" s="257">
        <v>0</v>
      </c>
      <c r="BD119" s="257">
        <v>0</v>
      </c>
      <c r="BE119" s="257">
        <v>0</v>
      </c>
      <c r="BF119" s="257">
        <v>0</v>
      </c>
      <c r="BG119" s="257">
        <v>0</v>
      </c>
      <c r="BH119" s="257">
        <v>0</v>
      </c>
      <c r="BI119" s="257">
        <v>0</v>
      </c>
      <c r="BJ119" s="257">
        <v>0</v>
      </c>
      <c r="BK119" s="257">
        <v>0</v>
      </c>
      <c r="BL119" s="257">
        <v>56</v>
      </c>
      <c r="BM119" s="257">
        <v>168</v>
      </c>
      <c r="BN119" s="257">
        <v>275</v>
      </c>
      <c r="BO119" s="257">
        <v>424</v>
      </c>
      <c r="BP119" s="257">
        <v>784</v>
      </c>
      <c r="BQ119" s="257">
        <v>1117</v>
      </c>
      <c r="BR119" s="257">
        <v>1329</v>
      </c>
      <c r="BS119" s="257">
        <v>1340</v>
      </c>
      <c r="BT119" s="257">
        <v>1326</v>
      </c>
      <c r="BU119" s="257">
        <v>1296</v>
      </c>
      <c r="BV119" s="257">
        <v>1289</v>
      </c>
      <c r="BW119" s="257">
        <v>1314</v>
      </c>
    </row>
    <row r="120" spans="1:75" s="47" customFormat="1" ht="26.1" customHeight="1" x14ac:dyDescent="0.2">
      <c r="B120" s="260" t="s">
        <v>145</v>
      </c>
      <c r="C120" s="141"/>
      <c r="D120" s="315" t="s">
        <v>407</v>
      </c>
      <c r="E120" s="315" t="s">
        <v>407</v>
      </c>
      <c r="F120" s="315" t="s">
        <v>407</v>
      </c>
      <c r="G120" s="315" t="s">
        <v>407</v>
      </c>
      <c r="H120" s="315" t="s">
        <v>407</v>
      </c>
      <c r="I120" s="315" t="s">
        <v>407</v>
      </c>
      <c r="J120" s="315" t="s">
        <v>407</v>
      </c>
      <c r="K120" s="315" t="s">
        <v>407</v>
      </c>
      <c r="L120" s="315" t="s">
        <v>407</v>
      </c>
      <c r="M120" s="315" t="s">
        <v>407</v>
      </c>
      <c r="N120" s="315" t="s">
        <v>407</v>
      </c>
      <c r="O120" s="315" t="s">
        <v>407</v>
      </c>
      <c r="P120" s="315" t="s">
        <v>407</v>
      </c>
      <c r="Q120" s="315" t="s">
        <v>407</v>
      </c>
      <c r="R120" s="315" t="s">
        <v>407</v>
      </c>
      <c r="S120" s="315" t="s">
        <v>407</v>
      </c>
      <c r="T120" s="315" t="s">
        <v>407</v>
      </c>
      <c r="U120" s="315" t="s">
        <v>407</v>
      </c>
      <c r="V120" s="315" t="s">
        <v>407</v>
      </c>
      <c r="W120" s="315" t="s">
        <v>407</v>
      </c>
      <c r="X120" s="315" t="s">
        <v>407</v>
      </c>
      <c r="Y120" s="315" t="s">
        <v>407</v>
      </c>
      <c r="Z120" s="315" t="s">
        <v>407</v>
      </c>
      <c r="AA120" s="315" t="s">
        <v>407</v>
      </c>
      <c r="AB120" s="315" t="s">
        <v>407</v>
      </c>
      <c r="AC120" s="315" t="s">
        <v>407</v>
      </c>
      <c r="AD120" s="315" t="s">
        <v>407</v>
      </c>
      <c r="AE120" s="315" t="s">
        <v>407</v>
      </c>
      <c r="AF120" s="315" t="s">
        <v>407</v>
      </c>
      <c r="AG120" s="315" t="s">
        <v>407</v>
      </c>
      <c r="AH120" s="143">
        <v>0</v>
      </c>
      <c r="AI120" s="143">
        <v>0</v>
      </c>
      <c r="AJ120" s="143">
        <v>0</v>
      </c>
      <c r="AK120" s="143">
        <v>0</v>
      </c>
      <c r="AL120" s="143">
        <v>0</v>
      </c>
      <c r="AM120" s="143">
        <v>0</v>
      </c>
      <c r="AN120" s="143">
        <v>0</v>
      </c>
      <c r="AO120" s="143">
        <v>0</v>
      </c>
      <c r="AP120" s="143">
        <v>0</v>
      </c>
      <c r="AQ120" s="143">
        <v>0</v>
      </c>
      <c r="AR120" s="143">
        <v>0</v>
      </c>
      <c r="AS120" s="143">
        <v>0</v>
      </c>
      <c r="AT120" s="143">
        <v>0</v>
      </c>
      <c r="AU120" s="143">
        <v>0</v>
      </c>
      <c r="AV120" s="143">
        <v>0</v>
      </c>
      <c r="AW120" s="143">
        <v>0</v>
      </c>
      <c r="AX120" s="143">
        <v>0</v>
      </c>
      <c r="AY120" s="143">
        <v>2490</v>
      </c>
      <c r="AZ120" s="143">
        <v>2455</v>
      </c>
      <c r="BA120" s="143">
        <v>2437</v>
      </c>
      <c r="BB120" s="143">
        <v>2371</v>
      </c>
      <c r="BC120" s="143">
        <v>2354</v>
      </c>
      <c r="BD120" s="143">
        <v>2391</v>
      </c>
      <c r="BE120" s="143">
        <v>2430</v>
      </c>
      <c r="BF120" s="143">
        <v>2483</v>
      </c>
      <c r="BG120" s="143">
        <v>2504</v>
      </c>
      <c r="BH120" s="143">
        <v>2510</v>
      </c>
      <c r="BI120" s="143">
        <v>2475</v>
      </c>
      <c r="BJ120" s="143">
        <v>2443</v>
      </c>
      <c r="BK120" s="143">
        <v>2415</v>
      </c>
      <c r="BL120" s="143">
        <v>2332</v>
      </c>
      <c r="BM120" s="143">
        <v>2031</v>
      </c>
      <c r="BN120" s="143">
        <v>1827</v>
      </c>
      <c r="BO120" s="143">
        <v>1577</v>
      </c>
      <c r="BP120" s="143">
        <v>965</v>
      </c>
      <c r="BQ120" s="143">
        <v>366</v>
      </c>
      <c r="BR120" s="143">
        <v>143</v>
      </c>
      <c r="BS120" s="143">
        <v>85</v>
      </c>
      <c r="BT120" s="143">
        <v>62</v>
      </c>
      <c r="BU120" s="143">
        <v>54</v>
      </c>
      <c r="BV120" s="143">
        <v>50</v>
      </c>
      <c r="BW120" s="143">
        <v>47</v>
      </c>
    </row>
    <row r="121" spans="1:75" s="132" customFormat="1" ht="12.75" customHeight="1" x14ac:dyDescent="0.2">
      <c r="B121" s="150" t="s">
        <v>234</v>
      </c>
      <c r="C121" s="134"/>
      <c r="D121" s="269">
        <v>0</v>
      </c>
      <c r="E121" s="269">
        <v>0</v>
      </c>
      <c r="F121" s="269">
        <v>0</v>
      </c>
      <c r="G121" s="269">
        <v>0</v>
      </c>
      <c r="H121" s="269">
        <v>0</v>
      </c>
      <c r="I121" s="269">
        <v>0</v>
      </c>
      <c r="J121" s="269">
        <v>0</v>
      </c>
      <c r="K121" s="269">
        <v>0</v>
      </c>
      <c r="L121" s="269">
        <v>0</v>
      </c>
      <c r="M121" s="269">
        <v>0</v>
      </c>
      <c r="N121" s="269">
        <v>0</v>
      </c>
      <c r="O121" s="269">
        <v>0</v>
      </c>
      <c r="P121" s="269">
        <v>0</v>
      </c>
      <c r="Q121" s="269">
        <v>0</v>
      </c>
      <c r="R121" s="269">
        <v>0</v>
      </c>
      <c r="S121" s="269">
        <v>0</v>
      </c>
      <c r="T121" s="269">
        <v>0</v>
      </c>
      <c r="U121" s="269">
        <v>0</v>
      </c>
      <c r="V121" s="269">
        <v>0</v>
      </c>
      <c r="W121" s="269">
        <v>0</v>
      </c>
      <c r="X121" s="269">
        <v>0</v>
      </c>
      <c r="Y121" s="269">
        <v>0</v>
      </c>
      <c r="Z121" s="269">
        <v>0</v>
      </c>
      <c r="AA121" s="269">
        <v>0</v>
      </c>
      <c r="AB121" s="269">
        <v>0</v>
      </c>
      <c r="AC121" s="269">
        <v>0</v>
      </c>
      <c r="AD121" s="269">
        <v>0</v>
      </c>
      <c r="AE121" s="269">
        <v>0</v>
      </c>
      <c r="AF121" s="269">
        <v>0</v>
      </c>
      <c r="AG121" s="269">
        <v>0</v>
      </c>
      <c r="AH121" s="257">
        <v>0</v>
      </c>
      <c r="AI121" s="257">
        <v>0</v>
      </c>
      <c r="AJ121" s="257">
        <v>0</v>
      </c>
      <c r="AK121" s="257">
        <v>0</v>
      </c>
      <c r="AL121" s="257">
        <v>0</v>
      </c>
      <c r="AM121" s="257">
        <v>0</v>
      </c>
      <c r="AN121" s="257">
        <v>0</v>
      </c>
      <c r="AO121" s="257">
        <v>0</v>
      </c>
      <c r="AP121" s="257">
        <v>0</v>
      </c>
      <c r="AQ121" s="257">
        <v>0</v>
      </c>
      <c r="AR121" s="257">
        <v>0</v>
      </c>
      <c r="AS121" s="257">
        <v>0</v>
      </c>
      <c r="AT121" s="257">
        <v>0</v>
      </c>
      <c r="AU121" s="257">
        <v>0</v>
      </c>
      <c r="AV121" s="257">
        <v>0</v>
      </c>
      <c r="AW121" s="257">
        <v>0</v>
      </c>
      <c r="AX121" s="257">
        <v>0</v>
      </c>
      <c r="AY121" s="257">
        <v>2218</v>
      </c>
      <c r="AZ121" s="257">
        <v>2240</v>
      </c>
      <c r="BA121" s="257">
        <v>2285</v>
      </c>
      <c r="BB121" s="257">
        <v>2288</v>
      </c>
      <c r="BC121" s="257">
        <v>2328</v>
      </c>
      <c r="BD121" s="257">
        <v>2384</v>
      </c>
      <c r="BE121" s="257">
        <v>2427</v>
      </c>
      <c r="BF121" s="257">
        <v>2483</v>
      </c>
      <c r="BG121" s="257">
        <v>2504</v>
      </c>
      <c r="BH121" s="257">
        <v>2510</v>
      </c>
      <c r="BI121" s="257">
        <v>2475</v>
      </c>
      <c r="BJ121" s="257">
        <v>2443</v>
      </c>
      <c r="BK121" s="257">
        <v>2415</v>
      </c>
      <c r="BL121" s="257">
        <v>2332</v>
      </c>
      <c r="BM121" s="257">
        <v>2031</v>
      </c>
      <c r="BN121" s="257">
        <v>1827</v>
      </c>
      <c r="BO121" s="257">
        <v>1577</v>
      </c>
      <c r="BP121" s="257">
        <v>965</v>
      </c>
      <c r="BQ121" s="257">
        <v>366</v>
      </c>
      <c r="BR121" s="257">
        <v>143</v>
      </c>
      <c r="BS121" s="257">
        <v>85</v>
      </c>
      <c r="BT121" s="257">
        <v>62</v>
      </c>
      <c r="BU121" s="257">
        <v>54</v>
      </c>
      <c r="BV121" s="257">
        <v>50</v>
      </c>
      <c r="BW121" s="257">
        <v>47</v>
      </c>
    </row>
    <row r="122" spans="1:75" s="132" customFormat="1" ht="12.75" customHeight="1" x14ac:dyDescent="0.2">
      <c r="B122" s="150" t="s">
        <v>235</v>
      </c>
      <c r="C122" s="134"/>
      <c r="D122" s="269" t="s">
        <v>407</v>
      </c>
      <c r="E122" s="269" t="s">
        <v>407</v>
      </c>
      <c r="F122" s="269" t="s">
        <v>407</v>
      </c>
      <c r="G122" s="269" t="s">
        <v>407</v>
      </c>
      <c r="H122" s="269" t="s">
        <v>407</v>
      </c>
      <c r="I122" s="269" t="s">
        <v>407</v>
      </c>
      <c r="J122" s="269" t="s">
        <v>407</v>
      </c>
      <c r="K122" s="269" t="s">
        <v>407</v>
      </c>
      <c r="L122" s="269" t="s">
        <v>407</v>
      </c>
      <c r="M122" s="269" t="s">
        <v>407</v>
      </c>
      <c r="N122" s="269" t="s">
        <v>407</v>
      </c>
      <c r="O122" s="269" t="s">
        <v>407</v>
      </c>
      <c r="P122" s="269" t="s">
        <v>407</v>
      </c>
      <c r="Q122" s="269" t="s">
        <v>407</v>
      </c>
      <c r="R122" s="269" t="s">
        <v>407</v>
      </c>
      <c r="S122" s="269" t="s">
        <v>407</v>
      </c>
      <c r="T122" s="269" t="s">
        <v>407</v>
      </c>
      <c r="U122" s="269" t="s">
        <v>407</v>
      </c>
      <c r="V122" s="269" t="s">
        <v>407</v>
      </c>
      <c r="W122" s="269" t="s">
        <v>407</v>
      </c>
      <c r="X122" s="269" t="s">
        <v>407</v>
      </c>
      <c r="Y122" s="269" t="s">
        <v>407</v>
      </c>
      <c r="Z122" s="269" t="s">
        <v>407</v>
      </c>
      <c r="AA122" s="269" t="s">
        <v>407</v>
      </c>
      <c r="AB122" s="269" t="s">
        <v>407</v>
      </c>
      <c r="AC122" s="269" t="s">
        <v>407</v>
      </c>
      <c r="AD122" s="269" t="s">
        <v>407</v>
      </c>
      <c r="AE122" s="269" t="s">
        <v>407</v>
      </c>
      <c r="AF122" s="269" t="s">
        <v>407</v>
      </c>
      <c r="AG122" s="269" t="s">
        <v>407</v>
      </c>
      <c r="AH122" s="257">
        <v>0</v>
      </c>
      <c r="AI122" s="257">
        <v>0</v>
      </c>
      <c r="AJ122" s="257">
        <v>0</v>
      </c>
      <c r="AK122" s="257">
        <v>0</v>
      </c>
      <c r="AL122" s="257">
        <v>0</v>
      </c>
      <c r="AM122" s="257">
        <v>0</v>
      </c>
      <c r="AN122" s="257">
        <v>0</v>
      </c>
      <c r="AO122" s="257">
        <v>0</v>
      </c>
      <c r="AP122" s="257">
        <v>0</v>
      </c>
      <c r="AQ122" s="257">
        <v>0</v>
      </c>
      <c r="AR122" s="257">
        <v>0</v>
      </c>
      <c r="AS122" s="257">
        <v>0</v>
      </c>
      <c r="AT122" s="257">
        <v>0</v>
      </c>
      <c r="AU122" s="257">
        <v>0</v>
      </c>
      <c r="AV122" s="257">
        <v>0</v>
      </c>
      <c r="AW122" s="257">
        <v>0</v>
      </c>
      <c r="AX122" s="257">
        <v>0</v>
      </c>
      <c r="AY122" s="257">
        <v>272</v>
      </c>
      <c r="AZ122" s="257">
        <v>215</v>
      </c>
      <c r="BA122" s="257">
        <v>152</v>
      </c>
      <c r="BB122" s="257">
        <v>83</v>
      </c>
      <c r="BC122" s="257">
        <v>26</v>
      </c>
      <c r="BD122" s="257">
        <v>7</v>
      </c>
      <c r="BE122" s="257">
        <v>2</v>
      </c>
      <c r="BF122" s="257">
        <v>0</v>
      </c>
      <c r="BG122" s="257">
        <v>0</v>
      </c>
      <c r="BH122" s="257">
        <v>0</v>
      </c>
      <c r="BI122" s="257">
        <v>0</v>
      </c>
      <c r="BJ122" s="257">
        <v>0</v>
      </c>
      <c r="BK122" s="257">
        <v>0</v>
      </c>
      <c r="BL122" s="257">
        <v>0</v>
      </c>
      <c r="BM122" s="257">
        <v>0</v>
      </c>
      <c r="BN122" s="257">
        <v>0</v>
      </c>
      <c r="BO122" s="257">
        <v>0</v>
      </c>
      <c r="BP122" s="257">
        <v>0</v>
      </c>
      <c r="BQ122" s="257">
        <v>0</v>
      </c>
      <c r="BR122" s="257">
        <v>0</v>
      </c>
      <c r="BS122" s="257">
        <v>0</v>
      </c>
      <c r="BT122" s="257">
        <v>0</v>
      </c>
      <c r="BU122" s="257">
        <v>0</v>
      </c>
      <c r="BV122" s="257">
        <v>0</v>
      </c>
      <c r="BW122" s="257">
        <v>0</v>
      </c>
    </row>
    <row r="123" spans="1:75" s="132" customFormat="1" ht="25.5" customHeight="1" x14ac:dyDescent="0.2">
      <c r="A123" s="134"/>
      <c r="B123" s="268" t="s">
        <v>508</v>
      </c>
      <c r="C123" s="134"/>
      <c r="D123" s="257" t="s">
        <v>123</v>
      </c>
      <c r="E123" s="257" t="s">
        <v>123</v>
      </c>
      <c r="F123" s="257" t="s">
        <v>123</v>
      </c>
      <c r="G123" s="257" t="s">
        <v>123</v>
      </c>
      <c r="H123" s="257" t="s">
        <v>123</v>
      </c>
      <c r="I123" s="257" t="s">
        <v>123</v>
      </c>
      <c r="J123" s="257" t="s">
        <v>123</v>
      </c>
      <c r="K123" s="257" t="s">
        <v>123</v>
      </c>
      <c r="L123" s="257" t="s">
        <v>123</v>
      </c>
      <c r="M123" s="257" t="s">
        <v>123</v>
      </c>
      <c r="N123" s="257" t="s">
        <v>123</v>
      </c>
      <c r="O123" s="257" t="s">
        <v>123</v>
      </c>
      <c r="P123" s="257" t="s">
        <v>123</v>
      </c>
      <c r="Q123" s="257" t="s">
        <v>123</v>
      </c>
      <c r="R123" s="257" t="s">
        <v>123</v>
      </c>
      <c r="S123" s="257" t="s">
        <v>123</v>
      </c>
      <c r="T123" s="257" t="s">
        <v>123</v>
      </c>
      <c r="U123" s="257" t="s">
        <v>123</v>
      </c>
      <c r="V123" s="257" t="s">
        <v>123</v>
      </c>
      <c r="W123" s="257" t="s">
        <v>123</v>
      </c>
      <c r="X123" s="257" t="s">
        <v>123</v>
      </c>
      <c r="Y123" s="257" t="s">
        <v>123</v>
      </c>
      <c r="Z123" s="257" t="s">
        <v>123</v>
      </c>
      <c r="AA123" s="257" t="s">
        <v>123</v>
      </c>
      <c r="AB123" s="257" t="s">
        <v>123</v>
      </c>
      <c r="AC123" s="257" t="s">
        <v>123</v>
      </c>
      <c r="AD123" s="257" t="s">
        <v>123</v>
      </c>
      <c r="AE123" s="257" t="s">
        <v>123</v>
      </c>
      <c r="AF123" s="257" t="s">
        <v>123</v>
      </c>
      <c r="AG123" s="257" t="s">
        <v>123</v>
      </c>
      <c r="AH123" s="257" t="s">
        <v>123</v>
      </c>
      <c r="AI123" s="257" t="s">
        <v>123</v>
      </c>
      <c r="AJ123" s="257" t="s">
        <v>123</v>
      </c>
      <c r="AK123" s="257" t="s">
        <v>123</v>
      </c>
      <c r="AL123" s="257" t="s">
        <v>123</v>
      </c>
      <c r="AM123" s="257" t="s">
        <v>123</v>
      </c>
      <c r="AN123" s="257" t="s">
        <v>123</v>
      </c>
      <c r="AO123" s="257" t="s">
        <v>123</v>
      </c>
      <c r="AP123" s="257" t="s">
        <v>123</v>
      </c>
      <c r="AQ123" s="257" t="s">
        <v>123</v>
      </c>
      <c r="AR123" s="257" t="s">
        <v>123</v>
      </c>
      <c r="AS123" s="257" t="s">
        <v>123</v>
      </c>
      <c r="AT123" s="257" t="s">
        <v>123</v>
      </c>
      <c r="AU123" s="257" t="s">
        <v>123</v>
      </c>
      <c r="AV123" s="257" t="s">
        <v>123</v>
      </c>
      <c r="AW123" s="257" t="s">
        <v>123</v>
      </c>
      <c r="AX123" s="257" t="s">
        <v>123</v>
      </c>
      <c r="AY123" s="257" t="s">
        <v>123</v>
      </c>
      <c r="AZ123" s="257" t="s">
        <v>123</v>
      </c>
      <c r="BA123" s="257">
        <v>0</v>
      </c>
      <c r="BB123" s="257">
        <v>0</v>
      </c>
      <c r="BC123" s="257">
        <v>0</v>
      </c>
      <c r="BD123" s="257">
        <v>115</v>
      </c>
      <c r="BE123" s="257">
        <v>111</v>
      </c>
      <c r="BF123" s="257">
        <v>123</v>
      </c>
      <c r="BG123" s="257">
        <v>108</v>
      </c>
      <c r="BH123" s="257">
        <v>100</v>
      </c>
      <c r="BI123" s="257">
        <v>94</v>
      </c>
      <c r="BJ123" s="257">
        <v>91</v>
      </c>
      <c r="BK123" s="257">
        <v>91</v>
      </c>
      <c r="BL123" s="257">
        <v>72</v>
      </c>
      <c r="BM123" s="257">
        <v>7</v>
      </c>
      <c r="BN123" s="257">
        <v>5</v>
      </c>
      <c r="BO123" s="257">
        <v>2</v>
      </c>
      <c r="BP123" s="257">
        <v>1</v>
      </c>
      <c r="BQ123" s="257">
        <v>1</v>
      </c>
      <c r="BR123" s="257">
        <v>0</v>
      </c>
      <c r="BS123" s="257">
        <v>0</v>
      </c>
      <c r="BT123" s="257">
        <v>0</v>
      </c>
      <c r="BU123" s="257">
        <v>0</v>
      </c>
      <c r="BV123" s="257">
        <v>0</v>
      </c>
      <c r="BW123" s="257">
        <v>0</v>
      </c>
    </row>
    <row r="124" spans="1:75" s="132" customFormat="1" x14ac:dyDescent="0.2">
      <c r="A124" s="134"/>
      <c r="B124" s="268" t="s">
        <v>509</v>
      </c>
      <c r="C124" s="134"/>
      <c r="D124" s="257">
        <v>0</v>
      </c>
      <c r="E124" s="257">
        <v>0</v>
      </c>
      <c r="F124" s="257">
        <v>0</v>
      </c>
      <c r="G124" s="257">
        <v>0</v>
      </c>
      <c r="H124" s="257">
        <v>0</v>
      </c>
      <c r="I124" s="257">
        <v>0</v>
      </c>
      <c r="J124" s="257">
        <v>0</v>
      </c>
      <c r="K124" s="257">
        <v>0</v>
      </c>
      <c r="L124" s="257">
        <v>0</v>
      </c>
      <c r="M124" s="257">
        <v>0</v>
      </c>
      <c r="N124" s="257">
        <v>0</v>
      </c>
      <c r="O124" s="257">
        <v>0</v>
      </c>
      <c r="P124" s="257">
        <v>0</v>
      </c>
      <c r="Q124" s="257">
        <v>0</v>
      </c>
      <c r="R124" s="257">
        <v>0</v>
      </c>
      <c r="S124" s="257">
        <v>0</v>
      </c>
      <c r="T124" s="257">
        <v>0</v>
      </c>
      <c r="U124" s="257">
        <v>0</v>
      </c>
      <c r="V124" s="257">
        <v>0</v>
      </c>
      <c r="W124" s="257">
        <v>0</v>
      </c>
      <c r="X124" s="257">
        <v>0</v>
      </c>
      <c r="Y124" s="257">
        <v>0</v>
      </c>
      <c r="Z124" s="257">
        <v>0</v>
      </c>
      <c r="AA124" s="257">
        <v>0</v>
      </c>
      <c r="AB124" s="257">
        <v>0</v>
      </c>
      <c r="AC124" s="257">
        <v>0</v>
      </c>
      <c r="AD124" s="257">
        <v>0</v>
      </c>
      <c r="AE124" s="257">
        <v>0</v>
      </c>
      <c r="AF124" s="257">
        <v>0</v>
      </c>
      <c r="AG124" s="257">
        <v>0</v>
      </c>
      <c r="AH124" s="257">
        <v>0</v>
      </c>
      <c r="AI124" s="257">
        <v>0</v>
      </c>
      <c r="AJ124" s="257">
        <v>0</v>
      </c>
      <c r="AK124" s="257">
        <v>0</v>
      </c>
      <c r="AL124" s="257">
        <v>0</v>
      </c>
      <c r="AM124" s="257">
        <v>0</v>
      </c>
      <c r="AN124" s="257">
        <v>0</v>
      </c>
      <c r="AO124" s="257">
        <v>0</v>
      </c>
      <c r="AP124" s="257">
        <v>0</v>
      </c>
      <c r="AQ124" s="257">
        <v>0</v>
      </c>
      <c r="AR124" s="257">
        <v>0</v>
      </c>
      <c r="AS124" s="257">
        <v>0</v>
      </c>
      <c r="AT124" s="257">
        <v>0</v>
      </c>
      <c r="AU124" s="257">
        <v>0</v>
      </c>
      <c r="AV124" s="257">
        <v>0</v>
      </c>
      <c r="AW124" s="257">
        <v>0</v>
      </c>
      <c r="AX124" s="257">
        <v>0</v>
      </c>
      <c r="AY124" s="257">
        <v>0</v>
      </c>
      <c r="AZ124" s="257">
        <v>0</v>
      </c>
      <c r="BA124" s="257">
        <v>0</v>
      </c>
      <c r="BB124" s="257">
        <v>0</v>
      </c>
      <c r="BC124" s="257">
        <v>0</v>
      </c>
      <c r="BD124" s="257">
        <v>115</v>
      </c>
      <c r="BE124" s="257">
        <v>117</v>
      </c>
      <c r="BF124" s="257">
        <v>123</v>
      </c>
      <c r="BG124" s="257">
        <v>113</v>
      </c>
      <c r="BH124" s="257">
        <v>109</v>
      </c>
      <c r="BI124" s="257">
        <v>98</v>
      </c>
      <c r="BJ124" s="257">
        <v>92</v>
      </c>
      <c r="BK124" s="257">
        <v>92</v>
      </c>
      <c r="BL124" s="257">
        <v>82</v>
      </c>
      <c r="BM124" s="257">
        <v>23</v>
      </c>
      <c r="BN124" s="257">
        <v>4</v>
      </c>
      <c r="BO124" s="257">
        <v>3</v>
      </c>
      <c r="BP124" s="257">
        <v>1</v>
      </c>
      <c r="BQ124" s="257">
        <v>0</v>
      </c>
      <c r="BR124" s="257">
        <v>0</v>
      </c>
      <c r="BS124" s="257">
        <v>0</v>
      </c>
      <c r="BT124" s="257">
        <v>0</v>
      </c>
      <c r="BU124" s="257">
        <v>0</v>
      </c>
      <c r="BV124" s="257">
        <v>0</v>
      </c>
      <c r="BW124" s="257">
        <v>0</v>
      </c>
    </row>
    <row r="125" spans="1:75" s="132" customFormat="1" x14ac:dyDescent="0.2">
      <c r="A125" s="134"/>
      <c r="B125" s="268" t="s">
        <v>510</v>
      </c>
      <c r="C125" s="134"/>
      <c r="D125" s="257">
        <v>0</v>
      </c>
      <c r="E125" s="257">
        <v>0</v>
      </c>
      <c r="F125" s="257">
        <v>0</v>
      </c>
      <c r="G125" s="257">
        <v>0</v>
      </c>
      <c r="H125" s="257">
        <v>0</v>
      </c>
      <c r="I125" s="257">
        <v>0</v>
      </c>
      <c r="J125" s="257">
        <v>0</v>
      </c>
      <c r="K125" s="257">
        <v>0</v>
      </c>
      <c r="L125" s="257">
        <v>0</v>
      </c>
      <c r="M125" s="257">
        <v>0</v>
      </c>
      <c r="N125" s="257">
        <v>0</v>
      </c>
      <c r="O125" s="257">
        <v>0</v>
      </c>
      <c r="P125" s="257">
        <v>0</v>
      </c>
      <c r="Q125" s="257">
        <v>0</v>
      </c>
      <c r="R125" s="257">
        <v>0</v>
      </c>
      <c r="S125" s="257">
        <v>0</v>
      </c>
      <c r="T125" s="257">
        <v>0</v>
      </c>
      <c r="U125" s="257">
        <v>0</v>
      </c>
      <c r="V125" s="257">
        <v>0</v>
      </c>
      <c r="W125" s="257">
        <v>0</v>
      </c>
      <c r="X125" s="257">
        <v>0</v>
      </c>
      <c r="Y125" s="257">
        <v>0</v>
      </c>
      <c r="Z125" s="257">
        <v>0</v>
      </c>
      <c r="AA125" s="257">
        <v>0</v>
      </c>
      <c r="AB125" s="257">
        <v>0</v>
      </c>
      <c r="AC125" s="257">
        <v>0</v>
      </c>
      <c r="AD125" s="257">
        <v>0</v>
      </c>
      <c r="AE125" s="257">
        <v>0</v>
      </c>
      <c r="AF125" s="257">
        <v>0</v>
      </c>
      <c r="AG125" s="257">
        <v>0</v>
      </c>
      <c r="AH125" s="257">
        <v>0</v>
      </c>
      <c r="AI125" s="257">
        <v>0</v>
      </c>
      <c r="AJ125" s="257">
        <v>0</v>
      </c>
      <c r="AK125" s="257">
        <v>0</v>
      </c>
      <c r="AL125" s="257">
        <v>0</v>
      </c>
      <c r="AM125" s="257">
        <v>0</v>
      </c>
      <c r="AN125" s="257">
        <v>0</v>
      </c>
      <c r="AO125" s="257">
        <v>0</v>
      </c>
      <c r="AP125" s="257">
        <v>0</v>
      </c>
      <c r="AQ125" s="257">
        <v>0</v>
      </c>
      <c r="AR125" s="257">
        <v>0</v>
      </c>
      <c r="AS125" s="257">
        <v>0</v>
      </c>
      <c r="AT125" s="257">
        <v>0</v>
      </c>
      <c r="AU125" s="257">
        <v>0</v>
      </c>
      <c r="AV125" s="257">
        <v>0</v>
      </c>
      <c r="AW125" s="257">
        <v>0</v>
      </c>
      <c r="AX125" s="257">
        <v>0</v>
      </c>
      <c r="AY125" s="257">
        <v>0</v>
      </c>
      <c r="AZ125" s="257">
        <v>0</v>
      </c>
      <c r="BA125" s="257">
        <v>0</v>
      </c>
      <c r="BB125" s="257">
        <v>0</v>
      </c>
      <c r="BC125" s="257">
        <v>0</v>
      </c>
      <c r="BD125" s="257">
        <v>1343</v>
      </c>
      <c r="BE125" s="257">
        <v>1344</v>
      </c>
      <c r="BF125" s="257">
        <v>1340</v>
      </c>
      <c r="BG125" s="257">
        <v>1349</v>
      </c>
      <c r="BH125" s="257">
        <v>1334</v>
      </c>
      <c r="BI125" s="257">
        <v>1308</v>
      </c>
      <c r="BJ125" s="257">
        <v>1273</v>
      </c>
      <c r="BK125" s="257">
        <v>1230</v>
      </c>
      <c r="BL125" s="257">
        <v>1191</v>
      </c>
      <c r="BM125" s="257">
        <v>1146</v>
      </c>
      <c r="BN125" s="257">
        <v>1045</v>
      </c>
      <c r="BO125" s="257">
        <v>904</v>
      </c>
      <c r="BP125" s="257">
        <v>564</v>
      </c>
      <c r="BQ125" s="257">
        <v>192</v>
      </c>
      <c r="BR125" s="257">
        <v>37</v>
      </c>
      <c r="BS125" s="257">
        <v>0</v>
      </c>
      <c r="BT125" s="257">
        <v>0</v>
      </c>
      <c r="BU125" s="257">
        <v>0</v>
      </c>
      <c r="BV125" s="257">
        <v>0</v>
      </c>
      <c r="BW125" s="257">
        <v>0</v>
      </c>
    </row>
    <row r="126" spans="1:75" s="132" customFormat="1" ht="24.75" customHeight="1" x14ac:dyDescent="0.2">
      <c r="A126" s="134"/>
      <c r="B126" s="268" t="s">
        <v>511</v>
      </c>
      <c r="C126" s="134"/>
      <c r="D126" s="257">
        <v>0</v>
      </c>
      <c r="E126" s="257">
        <v>0</v>
      </c>
      <c r="F126" s="257">
        <v>0</v>
      </c>
      <c r="G126" s="257">
        <v>0</v>
      </c>
      <c r="H126" s="257">
        <v>0</v>
      </c>
      <c r="I126" s="257">
        <v>0</v>
      </c>
      <c r="J126" s="257">
        <v>0</v>
      </c>
      <c r="K126" s="257">
        <v>0</v>
      </c>
      <c r="L126" s="257">
        <v>0</v>
      </c>
      <c r="M126" s="257">
        <v>0</v>
      </c>
      <c r="N126" s="257">
        <v>0</v>
      </c>
      <c r="O126" s="257">
        <v>0</v>
      </c>
      <c r="P126" s="257">
        <v>0</v>
      </c>
      <c r="Q126" s="257">
        <v>0</v>
      </c>
      <c r="R126" s="257">
        <v>0</v>
      </c>
      <c r="S126" s="257">
        <v>0</v>
      </c>
      <c r="T126" s="257">
        <v>0</v>
      </c>
      <c r="U126" s="257">
        <v>0</v>
      </c>
      <c r="V126" s="257">
        <v>0</v>
      </c>
      <c r="W126" s="257">
        <v>0</v>
      </c>
      <c r="X126" s="257">
        <v>0</v>
      </c>
      <c r="Y126" s="257">
        <v>0</v>
      </c>
      <c r="Z126" s="257">
        <v>0</v>
      </c>
      <c r="AA126" s="257">
        <v>0</v>
      </c>
      <c r="AB126" s="257">
        <v>0</v>
      </c>
      <c r="AC126" s="257">
        <v>0</v>
      </c>
      <c r="AD126" s="257">
        <v>0</v>
      </c>
      <c r="AE126" s="257">
        <v>0</v>
      </c>
      <c r="AF126" s="257">
        <v>0</v>
      </c>
      <c r="AG126" s="257">
        <v>0</v>
      </c>
      <c r="AH126" s="257">
        <v>0</v>
      </c>
      <c r="AI126" s="257">
        <v>0</v>
      </c>
      <c r="AJ126" s="257">
        <v>0</v>
      </c>
      <c r="AK126" s="257">
        <v>0</v>
      </c>
      <c r="AL126" s="257">
        <v>0</v>
      </c>
      <c r="AM126" s="257">
        <v>0</v>
      </c>
      <c r="AN126" s="257">
        <v>0</v>
      </c>
      <c r="AO126" s="257">
        <v>0</v>
      </c>
      <c r="AP126" s="257">
        <v>0</v>
      </c>
      <c r="AQ126" s="257">
        <v>0</v>
      </c>
      <c r="AR126" s="257">
        <v>0</v>
      </c>
      <c r="AS126" s="257">
        <v>0</v>
      </c>
      <c r="AT126" s="257">
        <v>0</v>
      </c>
      <c r="AU126" s="257">
        <v>0</v>
      </c>
      <c r="AV126" s="257">
        <v>0</v>
      </c>
      <c r="AW126" s="257">
        <v>0</v>
      </c>
      <c r="AX126" s="257">
        <v>0</v>
      </c>
      <c r="AY126" s="257">
        <v>1899</v>
      </c>
      <c r="AZ126" s="257">
        <v>1832</v>
      </c>
      <c r="BA126" s="257">
        <v>1765</v>
      </c>
      <c r="BB126" s="257">
        <v>1660</v>
      </c>
      <c r="BC126" s="257">
        <v>1595</v>
      </c>
      <c r="BD126" s="257">
        <v>1580</v>
      </c>
      <c r="BE126" s="257">
        <v>1574</v>
      </c>
      <c r="BF126" s="257">
        <v>1586</v>
      </c>
      <c r="BG126" s="257">
        <v>1570</v>
      </c>
      <c r="BH126" s="257">
        <v>1543</v>
      </c>
      <c r="BI126" s="257">
        <v>1500</v>
      </c>
      <c r="BJ126" s="257">
        <v>1456</v>
      </c>
      <c r="BK126" s="257">
        <v>1413</v>
      </c>
      <c r="BL126" s="257">
        <v>1346</v>
      </c>
      <c r="BM126" s="257">
        <v>1177</v>
      </c>
      <c r="BN126" s="257">
        <v>1054</v>
      </c>
      <c r="BO126" s="257">
        <v>909</v>
      </c>
      <c r="BP126" s="257">
        <v>566</v>
      </c>
      <c r="BQ126" s="257">
        <v>192</v>
      </c>
      <c r="BR126" s="257">
        <v>37</v>
      </c>
      <c r="BS126" s="257">
        <v>0</v>
      </c>
      <c r="BT126" s="257">
        <v>0</v>
      </c>
      <c r="BU126" s="257">
        <v>0</v>
      </c>
      <c r="BV126" s="257">
        <v>0</v>
      </c>
      <c r="BW126" s="257">
        <v>0</v>
      </c>
    </row>
    <row r="127" spans="1:75" s="132" customFormat="1" x14ac:dyDescent="0.2">
      <c r="A127" s="134"/>
      <c r="B127" s="144" t="s">
        <v>234</v>
      </c>
      <c r="C127" s="134"/>
      <c r="D127" s="257">
        <v>0</v>
      </c>
      <c r="E127" s="257">
        <v>0</v>
      </c>
      <c r="F127" s="257">
        <v>0</v>
      </c>
      <c r="G127" s="257">
        <v>0</v>
      </c>
      <c r="H127" s="257">
        <v>0</v>
      </c>
      <c r="I127" s="257">
        <v>0</v>
      </c>
      <c r="J127" s="257">
        <v>0</v>
      </c>
      <c r="K127" s="257">
        <v>0</v>
      </c>
      <c r="L127" s="257">
        <v>0</v>
      </c>
      <c r="M127" s="257">
        <v>0</v>
      </c>
      <c r="N127" s="257">
        <v>0</v>
      </c>
      <c r="O127" s="257">
        <v>0</v>
      </c>
      <c r="P127" s="257">
        <v>0</v>
      </c>
      <c r="Q127" s="257">
        <v>0</v>
      </c>
      <c r="R127" s="257">
        <v>0</v>
      </c>
      <c r="S127" s="257">
        <v>0</v>
      </c>
      <c r="T127" s="257">
        <v>0</v>
      </c>
      <c r="U127" s="257">
        <v>0</v>
      </c>
      <c r="V127" s="257">
        <v>0</v>
      </c>
      <c r="W127" s="257">
        <v>0</v>
      </c>
      <c r="X127" s="257">
        <v>0</v>
      </c>
      <c r="Y127" s="257">
        <v>0</v>
      </c>
      <c r="Z127" s="257">
        <v>0</v>
      </c>
      <c r="AA127" s="257">
        <v>0</v>
      </c>
      <c r="AB127" s="257">
        <v>0</v>
      </c>
      <c r="AC127" s="257">
        <v>0</v>
      </c>
      <c r="AD127" s="257">
        <v>0</v>
      </c>
      <c r="AE127" s="257">
        <v>0</v>
      </c>
      <c r="AF127" s="257">
        <v>0</v>
      </c>
      <c r="AG127" s="257">
        <v>0</v>
      </c>
      <c r="AH127" s="257">
        <v>0</v>
      </c>
      <c r="AI127" s="257">
        <v>0</v>
      </c>
      <c r="AJ127" s="257">
        <v>0</v>
      </c>
      <c r="AK127" s="257">
        <v>0</v>
      </c>
      <c r="AL127" s="257">
        <v>0</v>
      </c>
      <c r="AM127" s="257">
        <v>0</v>
      </c>
      <c r="AN127" s="257">
        <v>0</v>
      </c>
      <c r="AO127" s="257">
        <v>0</v>
      </c>
      <c r="AP127" s="257">
        <v>0</v>
      </c>
      <c r="AQ127" s="257">
        <v>0</v>
      </c>
      <c r="AR127" s="257">
        <v>0</v>
      </c>
      <c r="AS127" s="257">
        <v>0</v>
      </c>
      <c r="AT127" s="257">
        <v>0</v>
      </c>
      <c r="AU127" s="257">
        <v>0</v>
      </c>
      <c r="AV127" s="257">
        <v>0</v>
      </c>
      <c r="AW127" s="257">
        <v>0</v>
      </c>
      <c r="AX127" s="257">
        <v>0</v>
      </c>
      <c r="AY127" s="257">
        <v>1634</v>
      </c>
      <c r="AZ127" s="257">
        <v>1622</v>
      </c>
      <c r="BA127" s="257">
        <v>1618</v>
      </c>
      <c r="BB127" s="257">
        <v>1581</v>
      </c>
      <c r="BC127" s="257">
        <v>1569</v>
      </c>
      <c r="BD127" s="257">
        <v>1573</v>
      </c>
      <c r="BE127" s="257">
        <v>1572</v>
      </c>
      <c r="BF127" s="257">
        <v>1586</v>
      </c>
      <c r="BG127" s="257">
        <v>1570</v>
      </c>
      <c r="BH127" s="257">
        <v>1543</v>
      </c>
      <c r="BI127" s="257">
        <v>1500</v>
      </c>
      <c r="BJ127" s="257">
        <v>1456</v>
      </c>
      <c r="BK127" s="257">
        <v>1413</v>
      </c>
      <c r="BL127" s="257">
        <v>1346</v>
      </c>
      <c r="BM127" s="257">
        <v>1177</v>
      </c>
      <c r="BN127" s="257">
        <v>1054</v>
      </c>
      <c r="BO127" s="257">
        <v>909</v>
      </c>
      <c r="BP127" s="257">
        <v>566</v>
      </c>
      <c r="BQ127" s="257">
        <v>192</v>
      </c>
      <c r="BR127" s="257">
        <v>37</v>
      </c>
      <c r="BS127" s="257">
        <v>0</v>
      </c>
      <c r="BT127" s="257">
        <v>0</v>
      </c>
      <c r="BU127" s="257">
        <v>0</v>
      </c>
      <c r="BV127" s="257">
        <v>0</v>
      </c>
      <c r="BW127" s="257">
        <v>0</v>
      </c>
    </row>
    <row r="128" spans="1:75" s="132" customFormat="1" x14ac:dyDescent="0.2">
      <c r="A128" s="134"/>
      <c r="B128" s="144" t="s">
        <v>235</v>
      </c>
      <c r="C128" s="134"/>
      <c r="D128" s="257">
        <v>0</v>
      </c>
      <c r="E128" s="257">
        <v>0</v>
      </c>
      <c r="F128" s="257">
        <v>0</v>
      </c>
      <c r="G128" s="257">
        <v>0</v>
      </c>
      <c r="H128" s="257">
        <v>0</v>
      </c>
      <c r="I128" s="257">
        <v>0</v>
      </c>
      <c r="J128" s="257">
        <v>0</v>
      </c>
      <c r="K128" s="257">
        <v>0</v>
      </c>
      <c r="L128" s="257">
        <v>0</v>
      </c>
      <c r="M128" s="257">
        <v>0</v>
      </c>
      <c r="N128" s="257">
        <v>0</v>
      </c>
      <c r="O128" s="257">
        <v>0</v>
      </c>
      <c r="P128" s="257">
        <v>0</v>
      </c>
      <c r="Q128" s="257">
        <v>0</v>
      </c>
      <c r="R128" s="257">
        <v>0</v>
      </c>
      <c r="S128" s="257">
        <v>0</v>
      </c>
      <c r="T128" s="257">
        <v>0</v>
      </c>
      <c r="U128" s="257">
        <v>0</v>
      </c>
      <c r="V128" s="257">
        <v>0</v>
      </c>
      <c r="W128" s="257">
        <v>0</v>
      </c>
      <c r="X128" s="257">
        <v>0</v>
      </c>
      <c r="Y128" s="257">
        <v>0</v>
      </c>
      <c r="Z128" s="257">
        <v>0</v>
      </c>
      <c r="AA128" s="257">
        <v>0</v>
      </c>
      <c r="AB128" s="257">
        <v>0</v>
      </c>
      <c r="AC128" s="257">
        <v>0</v>
      </c>
      <c r="AD128" s="257">
        <v>0</v>
      </c>
      <c r="AE128" s="257">
        <v>0</v>
      </c>
      <c r="AF128" s="257">
        <v>0</v>
      </c>
      <c r="AG128" s="257">
        <v>0</v>
      </c>
      <c r="AH128" s="257">
        <v>0</v>
      </c>
      <c r="AI128" s="257">
        <v>0</v>
      </c>
      <c r="AJ128" s="257">
        <v>0</v>
      </c>
      <c r="AK128" s="257">
        <v>0</v>
      </c>
      <c r="AL128" s="257">
        <v>0</v>
      </c>
      <c r="AM128" s="257">
        <v>0</v>
      </c>
      <c r="AN128" s="257">
        <v>0</v>
      </c>
      <c r="AO128" s="257">
        <v>0</v>
      </c>
      <c r="AP128" s="257">
        <v>0</v>
      </c>
      <c r="AQ128" s="257">
        <v>0</v>
      </c>
      <c r="AR128" s="257">
        <v>0</v>
      </c>
      <c r="AS128" s="257">
        <v>0</v>
      </c>
      <c r="AT128" s="257">
        <v>0</v>
      </c>
      <c r="AU128" s="257">
        <v>0</v>
      </c>
      <c r="AV128" s="257">
        <v>0</v>
      </c>
      <c r="AW128" s="257">
        <v>0</v>
      </c>
      <c r="AX128" s="257">
        <v>0</v>
      </c>
      <c r="AY128" s="257">
        <v>266</v>
      </c>
      <c r="AZ128" s="257">
        <v>210</v>
      </c>
      <c r="BA128" s="257">
        <v>148</v>
      </c>
      <c r="BB128" s="257">
        <v>78</v>
      </c>
      <c r="BC128" s="257">
        <v>26</v>
      </c>
      <c r="BD128" s="257">
        <v>7</v>
      </c>
      <c r="BE128" s="257">
        <v>2</v>
      </c>
      <c r="BF128" s="257">
        <v>0</v>
      </c>
      <c r="BG128" s="257">
        <v>0</v>
      </c>
      <c r="BH128" s="257">
        <v>0</v>
      </c>
      <c r="BI128" s="257">
        <v>0</v>
      </c>
      <c r="BJ128" s="257">
        <v>0</v>
      </c>
      <c r="BK128" s="257">
        <v>0</v>
      </c>
      <c r="BL128" s="257">
        <v>0</v>
      </c>
      <c r="BM128" s="257">
        <v>0</v>
      </c>
      <c r="BN128" s="257">
        <v>0</v>
      </c>
      <c r="BO128" s="257">
        <v>0</v>
      </c>
      <c r="BP128" s="257">
        <v>0</v>
      </c>
      <c r="BQ128" s="257">
        <v>0</v>
      </c>
      <c r="BR128" s="257">
        <v>0</v>
      </c>
      <c r="BS128" s="257">
        <v>0</v>
      </c>
      <c r="BT128" s="257">
        <v>0</v>
      </c>
      <c r="BU128" s="257">
        <v>0</v>
      </c>
      <c r="BV128" s="257">
        <v>0</v>
      </c>
      <c r="BW128" s="257">
        <v>0</v>
      </c>
    </row>
    <row r="129" spans="1:75" s="132" customFormat="1" ht="24.75" customHeight="1" x14ac:dyDescent="0.2">
      <c r="A129" s="134"/>
      <c r="B129" s="268" t="s">
        <v>530</v>
      </c>
      <c r="C129" s="134"/>
      <c r="D129" s="257">
        <v>0</v>
      </c>
      <c r="E129" s="257">
        <v>0</v>
      </c>
      <c r="F129" s="257">
        <v>0</v>
      </c>
      <c r="G129" s="257">
        <v>0</v>
      </c>
      <c r="H129" s="257">
        <v>0</v>
      </c>
      <c r="I129" s="257">
        <v>0</v>
      </c>
      <c r="J129" s="257">
        <v>0</v>
      </c>
      <c r="K129" s="257">
        <v>0</v>
      </c>
      <c r="L129" s="257">
        <v>0</v>
      </c>
      <c r="M129" s="257">
        <v>0</v>
      </c>
      <c r="N129" s="257">
        <v>0</v>
      </c>
      <c r="O129" s="257">
        <v>0</v>
      </c>
      <c r="P129" s="257">
        <v>0</v>
      </c>
      <c r="Q129" s="257">
        <v>0</v>
      </c>
      <c r="R129" s="257">
        <v>0</v>
      </c>
      <c r="S129" s="257">
        <v>0</v>
      </c>
      <c r="T129" s="257">
        <v>0</v>
      </c>
      <c r="U129" s="257">
        <v>0</v>
      </c>
      <c r="V129" s="257">
        <v>0</v>
      </c>
      <c r="W129" s="257">
        <v>0</v>
      </c>
      <c r="X129" s="257">
        <v>0</v>
      </c>
      <c r="Y129" s="257">
        <v>0</v>
      </c>
      <c r="Z129" s="257">
        <v>0</v>
      </c>
      <c r="AA129" s="257">
        <v>0</v>
      </c>
      <c r="AB129" s="257">
        <v>0</v>
      </c>
      <c r="AC129" s="257">
        <v>0</v>
      </c>
      <c r="AD129" s="257">
        <v>0</v>
      </c>
      <c r="AE129" s="257">
        <v>0</v>
      </c>
      <c r="AF129" s="257">
        <v>0</v>
      </c>
      <c r="AG129" s="257">
        <v>0</v>
      </c>
      <c r="AH129" s="257">
        <v>0</v>
      </c>
      <c r="AI129" s="257">
        <v>0</v>
      </c>
      <c r="AJ129" s="257">
        <v>0</v>
      </c>
      <c r="AK129" s="257">
        <v>0</v>
      </c>
      <c r="AL129" s="257">
        <v>0</v>
      </c>
      <c r="AM129" s="257">
        <v>0</v>
      </c>
      <c r="AN129" s="257">
        <v>0</v>
      </c>
      <c r="AO129" s="257">
        <v>0</v>
      </c>
      <c r="AP129" s="257">
        <v>0</v>
      </c>
      <c r="AQ129" s="257">
        <v>0</v>
      </c>
      <c r="AR129" s="257">
        <v>0</v>
      </c>
      <c r="AS129" s="257">
        <v>0</v>
      </c>
      <c r="AT129" s="257">
        <v>0</v>
      </c>
      <c r="AU129" s="257">
        <v>0</v>
      </c>
      <c r="AV129" s="257">
        <v>0</v>
      </c>
      <c r="AW129" s="257">
        <v>0</v>
      </c>
      <c r="AX129" s="257">
        <v>0</v>
      </c>
      <c r="AY129" s="257">
        <v>590</v>
      </c>
      <c r="AZ129" s="257">
        <v>623</v>
      </c>
      <c r="BA129" s="257">
        <v>671</v>
      </c>
      <c r="BB129" s="257">
        <v>712</v>
      </c>
      <c r="BC129" s="257">
        <v>759</v>
      </c>
      <c r="BD129" s="257">
        <v>811</v>
      </c>
      <c r="BE129" s="257">
        <v>856</v>
      </c>
      <c r="BF129" s="257">
        <v>898</v>
      </c>
      <c r="BG129" s="257">
        <v>934</v>
      </c>
      <c r="BH129" s="257">
        <v>967</v>
      </c>
      <c r="BI129" s="257">
        <v>975</v>
      </c>
      <c r="BJ129" s="257">
        <v>987</v>
      </c>
      <c r="BK129" s="257">
        <v>1002</v>
      </c>
      <c r="BL129" s="257">
        <v>986</v>
      </c>
      <c r="BM129" s="257">
        <v>854</v>
      </c>
      <c r="BN129" s="257">
        <v>773</v>
      </c>
      <c r="BO129" s="257">
        <v>668</v>
      </c>
      <c r="BP129" s="257">
        <v>399</v>
      </c>
      <c r="BQ129" s="257">
        <v>174</v>
      </c>
      <c r="BR129" s="257">
        <v>106</v>
      </c>
      <c r="BS129" s="257">
        <v>85</v>
      </c>
      <c r="BT129" s="257">
        <v>62</v>
      </c>
      <c r="BU129" s="257">
        <v>54</v>
      </c>
      <c r="BV129" s="257">
        <v>50</v>
      </c>
      <c r="BW129" s="257">
        <v>47</v>
      </c>
    </row>
    <row r="130" spans="1:75" s="132" customFormat="1" x14ac:dyDescent="0.2">
      <c r="A130" s="134"/>
      <c r="B130" s="144" t="s">
        <v>234</v>
      </c>
      <c r="C130" s="134"/>
      <c r="D130" s="257">
        <v>0</v>
      </c>
      <c r="E130" s="257">
        <v>0</v>
      </c>
      <c r="F130" s="257">
        <v>0</v>
      </c>
      <c r="G130" s="257">
        <v>0</v>
      </c>
      <c r="H130" s="257">
        <v>0</v>
      </c>
      <c r="I130" s="257">
        <v>0</v>
      </c>
      <c r="J130" s="257">
        <v>0</v>
      </c>
      <c r="K130" s="257">
        <v>0</v>
      </c>
      <c r="L130" s="257">
        <v>0</v>
      </c>
      <c r="M130" s="257">
        <v>0</v>
      </c>
      <c r="N130" s="257">
        <v>0</v>
      </c>
      <c r="O130" s="257">
        <v>0</v>
      </c>
      <c r="P130" s="257">
        <v>0</v>
      </c>
      <c r="Q130" s="257">
        <v>0</v>
      </c>
      <c r="R130" s="257">
        <v>0</v>
      </c>
      <c r="S130" s="257">
        <v>0</v>
      </c>
      <c r="T130" s="257">
        <v>0</v>
      </c>
      <c r="U130" s="257">
        <v>0</v>
      </c>
      <c r="V130" s="257">
        <v>0</v>
      </c>
      <c r="W130" s="257">
        <v>0</v>
      </c>
      <c r="X130" s="257">
        <v>0</v>
      </c>
      <c r="Y130" s="257">
        <v>0</v>
      </c>
      <c r="Z130" s="257">
        <v>0</v>
      </c>
      <c r="AA130" s="257">
        <v>0</v>
      </c>
      <c r="AB130" s="257">
        <v>0</v>
      </c>
      <c r="AC130" s="257">
        <v>0</v>
      </c>
      <c r="AD130" s="257">
        <v>0</v>
      </c>
      <c r="AE130" s="257">
        <v>0</v>
      </c>
      <c r="AF130" s="257">
        <v>0</v>
      </c>
      <c r="AG130" s="257">
        <v>0</v>
      </c>
      <c r="AH130" s="257">
        <v>0</v>
      </c>
      <c r="AI130" s="257">
        <v>0</v>
      </c>
      <c r="AJ130" s="257">
        <v>0</v>
      </c>
      <c r="AK130" s="257">
        <v>0</v>
      </c>
      <c r="AL130" s="257">
        <v>0</v>
      </c>
      <c r="AM130" s="257">
        <v>0</v>
      </c>
      <c r="AN130" s="257">
        <v>0</v>
      </c>
      <c r="AO130" s="257">
        <v>0</v>
      </c>
      <c r="AP130" s="257">
        <v>0</v>
      </c>
      <c r="AQ130" s="257">
        <v>0</v>
      </c>
      <c r="AR130" s="257">
        <v>0</v>
      </c>
      <c r="AS130" s="257">
        <v>0</v>
      </c>
      <c r="AT130" s="257">
        <v>0</v>
      </c>
      <c r="AU130" s="257">
        <v>0</v>
      </c>
      <c r="AV130" s="257">
        <v>0</v>
      </c>
      <c r="AW130" s="257">
        <v>0</v>
      </c>
      <c r="AX130" s="257">
        <v>0</v>
      </c>
      <c r="AY130" s="257">
        <v>584</v>
      </c>
      <c r="AZ130" s="257">
        <v>618</v>
      </c>
      <c r="BA130" s="257">
        <v>667</v>
      </c>
      <c r="BB130" s="257">
        <v>707</v>
      </c>
      <c r="BC130" s="257">
        <v>759</v>
      </c>
      <c r="BD130" s="257">
        <v>811</v>
      </c>
      <c r="BE130" s="257">
        <v>856</v>
      </c>
      <c r="BF130" s="257">
        <v>898</v>
      </c>
      <c r="BG130" s="257">
        <v>934</v>
      </c>
      <c r="BH130" s="257">
        <v>967</v>
      </c>
      <c r="BI130" s="257">
        <v>975</v>
      </c>
      <c r="BJ130" s="257">
        <v>987</v>
      </c>
      <c r="BK130" s="257">
        <v>1002</v>
      </c>
      <c r="BL130" s="257">
        <v>986</v>
      </c>
      <c r="BM130" s="257">
        <v>854</v>
      </c>
      <c r="BN130" s="257">
        <v>773</v>
      </c>
      <c r="BO130" s="257">
        <v>668</v>
      </c>
      <c r="BP130" s="257">
        <v>399</v>
      </c>
      <c r="BQ130" s="257">
        <v>174</v>
      </c>
      <c r="BR130" s="257">
        <v>106</v>
      </c>
      <c r="BS130" s="257">
        <v>85</v>
      </c>
      <c r="BT130" s="257">
        <v>62</v>
      </c>
      <c r="BU130" s="257">
        <v>54</v>
      </c>
      <c r="BV130" s="257">
        <v>50</v>
      </c>
      <c r="BW130" s="257">
        <v>47</v>
      </c>
    </row>
    <row r="131" spans="1:75" s="132" customFormat="1" x14ac:dyDescent="0.2">
      <c r="A131" s="134"/>
      <c r="B131" s="144" t="s">
        <v>235</v>
      </c>
      <c r="C131" s="134"/>
      <c r="D131" s="257">
        <v>0</v>
      </c>
      <c r="E131" s="257">
        <v>0</v>
      </c>
      <c r="F131" s="257">
        <v>0</v>
      </c>
      <c r="G131" s="257">
        <v>0</v>
      </c>
      <c r="H131" s="257">
        <v>0</v>
      </c>
      <c r="I131" s="257">
        <v>0</v>
      </c>
      <c r="J131" s="257">
        <v>0</v>
      </c>
      <c r="K131" s="257">
        <v>0</v>
      </c>
      <c r="L131" s="257">
        <v>0</v>
      </c>
      <c r="M131" s="257">
        <v>0</v>
      </c>
      <c r="N131" s="257">
        <v>0</v>
      </c>
      <c r="O131" s="257">
        <v>0</v>
      </c>
      <c r="P131" s="257">
        <v>0</v>
      </c>
      <c r="Q131" s="257">
        <v>0</v>
      </c>
      <c r="R131" s="257">
        <v>0</v>
      </c>
      <c r="S131" s="257">
        <v>0</v>
      </c>
      <c r="T131" s="257">
        <v>0</v>
      </c>
      <c r="U131" s="257">
        <v>0</v>
      </c>
      <c r="V131" s="257">
        <v>0</v>
      </c>
      <c r="W131" s="257">
        <v>0</v>
      </c>
      <c r="X131" s="257">
        <v>0</v>
      </c>
      <c r="Y131" s="257">
        <v>0</v>
      </c>
      <c r="Z131" s="257">
        <v>0</v>
      </c>
      <c r="AA131" s="257">
        <v>0</v>
      </c>
      <c r="AB131" s="257">
        <v>0</v>
      </c>
      <c r="AC131" s="257">
        <v>0</v>
      </c>
      <c r="AD131" s="257">
        <v>0</v>
      </c>
      <c r="AE131" s="257">
        <v>0</v>
      </c>
      <c r="AF131" s="257">
        <v>0</v>
      </c>
      <c r="AG131" s="257">
        <v>0</v>
      </c>
      <c r="AH131" s="257">
        <v>0</v>
      </c>
      <c r="AI131" s="257">
        <v>0</v>
      </c>
      <c r="AJ131" s="257">
        <v>0</v>
      </c>
      <c r="AK131" s="257">
        <v>0</v>
      </c>
      <c r="AL131" s="257">
        <v>0</v>
      </c>
      <c r="AM131" s="257">
        <v>0</v>
      </c>
      <c r="AN131" s="257">
        <v>0</v>
      </c>
      <c r="AO131" s="257">
        <v>0</v>
      </c>
      <c r="AP131" s="257">
        <v>0</v>
      </c>
      <c r="AQ131" s="257">
        <v>0</v>
      </c>
      <c r="AR131" s="257">
        <v>0</v>
      </c>
      <c r="AS131" s="257">
        <v>0</v>
      </c>
      <c r="AT131" s="257">
        <v>0</v>
      </c>
      <c r="AU131" s="257">
        <v>0</v>
      </c>
      <c r="AV131" s="257">
        <v>0</v>
      </c>
      <c r="AW131" s="257">
        <v>0</v>
      </c>
      <c r="AX131" s="257">
        <v>0</v>
      </c>
      <c r="AY131" s="257">
        <v>6</v>
      </c>
      <c r="AZ131" s="257">
        <v>5</v>
      </c>
      <c r="BA131" s="257">
        <v>4</v>
      </c>
      <c r="BB131" s="257">
        <v>5</v>
      </c>
      <c r="BC131" s="257">
        <v>0</v>
      </c>
      <c r="BD131" s="257">
        <v>0</v>
      </c>
      <c r="BE131" s="257">
        <v>0</v>
      </c>
      <c r="BF131" s="257">
        <v>0</v>
      </c>
      <c r="BG131" s="257">
        <v>0</v>
      </c>
      <c r="BH131" s="257">
        <v>0</v>
      </c>
      <c r="BI131" s="257">
        <v>0</v>
      </c>
      <c r="BJ131" s="257">
        <v>0</v>
      </c>
      <c r="BK131" s="257">
        <v>0</v>
      </c>
      <c r="BL131" s="257">
        <v>0</v>
      </c>
      <c r="BM131" s="257">
        <v>0</v>
      </c>
      <c r="BN131" s="257">
        <v>0</v>
      </c>
      <c r="BO131" s="257">
        <v>0</v>
      </c>
      <c r="BP131" s="257">
        <v>0</v>
      </c>
      <c r="BQ131" s="257">
        <v>0</v>
      </c>
      <c r="BR131" s="257">
        <v>0</v>
      </c>
      <c r="BS131" s="257">
        <v>0</v>
      </c>
      <c r="BT131" s="257">
        <v>0</v>
      </c>
      <c r="BU131" s="257">
        <v>0</v>
      </c>
      <c r="BV131" s="257">
        <v>0</v>
      </c>
      <c r="BW131" s="257">
        <v>0</v>
      </c>
    </row>
    <row r="132" spans="1:75" s="47" customFormat="1" ht="26.1" customHeight="1" x14ac:dyDescent="0.2">
      <c r="A132" s="256"/>
      <c r="B132" s="146" t="s">
        <v>147</v>
      </c>
      <c r="C132" s="141"/>
      <c r="D132" s="315" t="s">
        <v>407</v>
      </c>
      <c r="E132" s="315" t="s">
        <v>407</v>
      </c>
      <c r="F132" s="315" t="s">
        <v>407</v>
      </c>
      <c r="G132" s="315" t="s">
        <v>407</v>
      </c>
      <c r="H132" s="315" t="s">
        <v>407</v>
      </c>
      <c r="I132" s="315" t="s">
        <v>407</v>
      </c>
      <c r="J132" s="315" t="s">
        <v>407</v>
      </c>
      <c r="K132" s="315" t="s">
        <v>407</v>
      </c>
      <c r="L132" s="315" t="s">
        <v>407</v>
      </c>
      <c r="M132" s="315" t="s">
        <v>407</v>
      </c>
      <c r="N132" s="315" t="s">
        <v>407</v>
      </c>
      <c r="O132" s="315" t="s">
        <v>407</v>
      </c>
      <c r="P132" s="315" t="s">
        <v>407</v>
      </c>
      <c r="Q132" s="315" t="s">
        <v>407</v>
      </c>
      <c r="R132" s="315" t="s">
        <v>407</v>
      </c>
      <c r="S132" s="315" t="s">
        <v>407</v>
      </c>
      <c r="T132" s="315" t="s">
        <v>407</v>
      </c>
      <c r="U132" s="315" t="s">
        <v>407</v>
      </c>
      <c r="V132" s="315" t="s">
        <v>407</v>
      </c>
      <c r="W132" s="315" t="s">
        <v>407</v>
      </c>
      <c r="X132" s="315" t="s">
        <v>407</v>
      </c>
      <c r="Y132" s="315" t="s">
        <v>407</v>
      </c>
      <c r="Z132" s="315" t="s">
        <v>407</v>
      </c>
      <c r="AA132" s="315" t="s">
        <v>407</v>
      </c>
      <c r="AB132" s="315" t="s">
        <v>407</v>
      </c>
      <c r="AC132" s="315" t="s">
        <v>407</v>
      </c>
      <c r="AD132" s="315" t="s">
        <v>407</v>
      </c>
      <c r="AE132" s="315" t="s">
        <v>407</v>
      </c>
      <c r="AF132" s="315" t="s">
        <v>407</v>
      </c>
      <c r="AG132" s="315" t="s">
        <v>407</v>
      </c>
      <c r="AH132" s="143">
        <v>586</v>
      </c>
      <c r="AI132" s="143">
        <v>613</v>
      </c>
      <c r="AJ132" s="143">
        <v>643</v>
      </c>
      <c r="AK132" s="143">
        <v>710</v>
      </c>
      <c r="AL132" s="143">
        <v>754</v>
      </c>
      <c r="AM132" s="143">
        <v>796</v>
      </c>
      <c r="AN132" s="143">
        <v>861</v>
      </c>
      <c r="AO132" s="143">
        <v>921</v>
      </c>
      <c r="AP132" s="143">
        <v>974</v>
      </c>
      <c r="AQ132" s="143">
        <v>1067</v>
      </c>
      <c r="AR132" s="143">
        <v>1178</v>
      </c>
      <c r="AS132" s="143">
        <v>1300</v>
      </c>
      <c r="AT132" s="143">
        <v>1441</v>
      </c>
      <c r="AU132" s="143">
        <v>1623</v>
      </c>
      <c r="AV132" s="143">
        <v>1826</v>
      </c>
      <c r="AW132" s="143">
        <v>1990</v>
      </c>
      <c r="AX132" s="143">
        <v>2142</v>
      </c>
      <c r="AY132" s="299">
        <v>0</v>
      </c>
      <c r="AZ132" s="299">
        <v>0</v>
      </c>
      <c r="BA132" s="299">
        <v>0</v>
      </c>
      <c r="BB132" s="299">
        <v>0</v>
      </c>
      <c r="BC132" s="299">
        <v>0</v>
      </c>
      <c r="BD132" s="299">
        <v>0</v>
      </c>
      <c r="BE132" s="299">
        <v>0</v>
      </c>
      <c r="BF132" s="299">
        <v>0</v>
      </c>
      <c r="BG132" s="299">
        <v>0</v>
      </c>
      <c r="BH132" s="299">
        <v>0</v>
      </c>
      <c r="BI132" s="299">
        <v>0</v>
      </c>
      <c r="BJ132" s="299">
        <v>0</v>
      </c>
      <c r="BK132" s="299">
        <v>0</v>
      </c>
      <c r="BL132" s="299">
        <v>0</v>
      </c>
      <c r="BM132" s="299">
        <v>0</v>
      </c>
      <c r="BN132" s="299">
        <v>0</v>
      </c>
      <c r="BO132" s="299">
        <v>0</v>
      </c>
      <c r="BP132" s="299">
        <v>0</v>
      </c>
      <c r="BQ132" s="299">
        <v>0</v>
      </c>
      <c r="BR132" s="299">
        <v>0</v>
      </c>
      <c r="BS132" s="299">
        <v>0</v>
      </c>
      <c r="BT132" s="299">
        <v>0</v>
      </c>
      <c r="BU132" s="299">
        <v>0</v>
      </c>
      <c r="BV132" s="299">
        <v>0</v>
      </c>
      <c r="BW132" s="299">
        <v>0</v>
      </c>
    </row>
    <row r="133" spans="1:75" s="132" customFormat="1" ht="12.75" customHeight="1" x14ac:dyDescent="0.2">
      <c r="A133" s="314"/>
      <c r="B133" s="150" t="s">
        <v>234</v>
      </c>
      <c r="C133" s="134"/>
      <c r="D133" s="269" t="s">
        <v>407</v>
      </c>
      <c r="E133" s="269" t="s">
        <v>407</v>
      </c>
      <c r="F133" s="269" t="s">
        <v>407</v>
      </c>
      <c r="G133" s="269" t="s">
        <v>407</v>
      </c>
      <c r="H133" s="269" t="s">
        <v>407</v>
      </c>
      <c r="I133" s="269" t="s">
        <v>407</v>
      </c>
      <c r="J133" s="269" t="s">
        <v>407</v>
      </c>
      <c r="K133" s="269" t="s">
        <v>407</v>
      </c>
      <c r="L133" s="269" t="s">
        <v>407</v>
      </c>
      <c r="M133" s="269" t="s">
        <v>407</v>
      </c>
      <c r="N133" s="269" t="s">
        <v>407</v>
      </c>
      <c r="O133" s="269" t="s">
        <v>407</v>
      </c>
      <c r="P133" s="269" t="s">
        <v>407</v>
      </c>
      <c r="Q133" s="269" t="s">
        <v>407</v>
      </c>
      <c r="R133" s="269" t="s">
        <v>407</v>
      </c>
      <c r="S133" s="269" t="s">
        <v>407</v>
      </c>
      <c r="T133" s="269" t="s">
        <v>407</v>
      </c>
      <c r="U133" s="269" t="s">
        <v>407</v>
      </c>
      <c r="V133" s="269" t="s">
        <v>407</v>
      </c>
      <c r="W133" s="269" t="s">
        <v>407</v>
      </c>
      <c r="X133" s="269" t="s">
        <v>407</v>
      </c>
      <c r="Y133" s="269" t="s">
        <v>407</v>
      </c>
      <c r="Z133" s="269" t="s">
        <v>407</v>
      </c>
      <c r="AA133" s="269" t="s">
        <v>407</v>
      </c>
      <c r="AB133" s="269" t="s">
        <v>407</v>
      </c>
      <c r="AC133" s="269" t="s">
        <v>407</v>
      </c>
      <c r="AD133" s="269" t="s">
        <v>407</v>
      </c>
      <c r="AE133" s="269" t="s">
        <v>407</v>
      </c>
      <c r="AF133" s="269" t="s">
        <v>407</v>
      </c>
      <c r="AG133" s="269" t="s">
        <v>407</v>
      </c>
      <c r="AH133" s="257">
        <v>545</v>
      </c>
      <c r="AI133" s="257">
        <v>565</v>
      </c>
      <c r="AJ133" s="257">
        <v>591</v>
      </c>
      <c r="AK133" s="257">
        <v>654</v>
      </c>
      <c r="AL133" s="257">
        <v>694</v>
      </c>
      <c r="AM133" s="257">
        <v>730</v>
      </c>
      <c r="AN133" s="257">
        <v>782</v>
      </c>
      <c r="AO133" s="257">
        <v>826</v>
      </c>
      <c r="AP133" s="257">
        <v>857</v>
      </c>
      <c r="AQ133" s="257">
        <v>926</v>
      </c>
      <c r="AR133" s="257">
        <v>1012</v>
      </c>
      <c r="AS133" s="257">
        <v>1105</v>
      </c>
      <c r="AT133" s="257">
        <v>1214</v>
      </c>
      <c r="AU133" s="257">
        <v>1366</v>
      </c>
      <c r="AV133" s="257">
        <v>1547</v>
      </c>
      <c r="AW133" s="257">
        <v>1694</v>
      </c>
      <c r="AX133" s="257">
        <v>1838</v>
      </c>
      <c r="AY133" s="257">
        <v>0</v>
      </c>
      <c r="AZ133" s="257">
        <v>0</v>
      </c>
      <c r="BA133" s="257">
        <v>0</v>
      </c>
      <c r="BB133" s="257">
        <v>0</v>
      </c>
      <c r="BC133" s="257">
        <v>0</v>
      </c>
      <c r="BD133" s="257">
        <v>0</v>
      </c>
      <c r="BE133" s="257">
        <v>0</v>
      </c>
      <c r="BF133" s="257">
        <v>0</v>
      </c>
      <c r="BG133" s="257">
        <v>0</v>
      </c>
      <c r="BH133" s="257">
        <v>0</v>
      </c>
      <c r="BI133" s="257">
        <v>0</v>
      </c>
      <c r="BJ133" s="257">
        <v>0</v>
      </c>
      <c r="BK133" s="257">
        <v>0</v>
      </c>
      <c r="BL133" s="257">
        <v>0</v>
      </c>
      <c r="BM133" s="257">
        <v>0</v>
      </c>
      <c r="BN133" s="257">
        <v>0</v>
      </c>
      <c r="BO133" s="257">
        <v>0</v>
      </c>
      <c r="BP133" s="257">
        <v>0</v>
      </c>
      <c r="BQ133" s="257">
        <v>0</v>
      </c>
      <c r="BR133" s="257">
        <v>0</v>
      </c>
      <c r="BS133" s="257">
        <v>0</v>
      </c>
      <c r="BT133" s="257">
        <v>0</v>
      </c>
      <c r="BU133" s="257">
        <v>0</v>
      </c>
      <c r="BV133" s="257">
        <v>0</v>
      </c>
      <c r="BW133" s="257">
        <v>0</v>
      </c>
    </row>
    <row r="134" spans="1:75" s="132" customFormat="1" ht="12.75" customHeight="1" x14ac:dyDescent="0.2">
      <c r="A134" s="314"/>
      <c r="B134" s="150" t="s">
        <v>235</v>
      </c>
      <c r="C134" s="134"/>
      <c r="D134" s="269" t="s">
        <v>407</v>
      </c>
      <c r="E134" s="269" t="s">
        <v>407</v>
      </c>
      <c r="F134" s="269" t="s">
        <v>407</v>
      </c>
      <c r="G134" s="269" t="s">
        <v>407</v>
      </c>
      <c r="H134" s="269" t="s">
        <v>407</v>
      </c>
      <c r="I134" s="269" t="s">
        <v>407</v>
      </c>
      <c r="J134" s="269" t="s">
        <v>407</v>
      </c>
      <c r="K134" s="269" t="s">
        <v>407</v>
      </c>
      <c r="L134" s="269" t="s">
        <v>407</v>
      </c>
      <c r="M134" s="269" t="s">
        <v>407</v>
      </c>
      <c r="N134" s="269" t="s">
        <v>407</v>
      </c>
      <c r="O134" s="269" t="s">
        <v>407</v>
      </c>
      <c r="P134" s="269" t="s">
        <v>407</v>
      </c>
      <c r="Q134" s="269" t="s">
        <v>407</v>
      </c>
      <c r="R134" s="269" t="s">
        <v>407</v>
      </c>
      <c r="S134" s="269" t="s">
        <v>407</v>
      </c>
      <c r="T134" s="269" t="s">
        <v>407</v>
      </c>
      <c r="U134" s="269" t="s">
        <v>407</v>
      </c>
      <c r="V134" s="269" t="s">
        <v>407</v>
      </c>
      <c r="W134" s="269" t="s">
        <v>407</v>
      </c>
      <c r="X134" s="269" t="s">
        <v>407</v>
      </c>
      <c r="Y134" s="269" t="s">
        <v>407</v>
      </c>
      <c r="Z134" s="269" t="s">
        <v>407</v>
      </c>
      <c r="AA134" s="269" t="s">
        <v>407</v>
      </c>
      <c r="AB134" s="269" t="s">
        <v>407</v>
      </c>
      <c r="AC134" s="269" t="s">
        <v>407</v>
      </c>
      <c r="AD134" s="269" t="s">
        <v>407</v>
      </c>
      <c r="AE134" s="269" t="s">
        <v>407</v>
      </c>
      <c r="AF134" s="269" t="s">
        <v>407</v>
      </c>
      <c r="AG134" s="269" t="s">
        <v>407</v>
      </c>
      <c r="AH134" s="257">
        <v>40</v>
      </c>
      <c r="AI134" s="257">
        <v>48</v>
      </c>
      <c r="AJ134" s="257">
        <v>52</v>
      </c>
      <c r="AK134" s="257">
        <v>56</v>
      </c>
      <c r="AL134" s="257">
        <v>60</v>
      </c>
      <c r="AM134" s="257">
        <v>66</v>
      </c>
      <c r="AN134" s="257">
        <v>79</v>
      </c>
      <c r="AO134" s="257">
        <v>95</v>
      </c>
      <c r="AP134" s="257">
        <v>117</v>
      </c>
      <c r="AQ134" s="257">
        <v>142</v>
      </c>
      <c r="AR134" s="257">
        <v>166</v>
      </c>
      <c r="AS134" s="257">
        <v>195</v>
      </c>
      <c r="AT134" s="257">
        <v>228</v>
      </c>
      <c r="AU134" s="257">
        <v>257</v>
      </c>
      <c r="AV134" s="257">
        <v>279</v>
      </c>
      <c r="AW134" s="257">
        <v>297</v>
      </c>
      <c r="AX134" s="257">
        <v>305</v>
      </c>
      <c r="AY134" s="257">
        <v>0</v>
      </c>
      <c r="AZ134" s="257">
        <v>0</v>
      </c>
      <c r="BA134" s="257">
        <v>0</v>
      </c>
      <c r="BB134" s="257">
        <v>0</v>
      </c>
      <c r="BC134" s="257">
        <v>0</v>
      </c>
      <c r="BD134" s="257">
        <v>0</v>
      </c>
      <c r="BE134" s="257">
        <v>0</v>
      </c>
      <c r="BF134" s="257">
        <v>0</v>
      </c>
      <c r="BG134" s="257">
        <v>0</v>
      </c>
      <c r="BH134" s="257">
        <v>0</v>
      </c>
      <c r="BI134" s="257">
        <v>0</v>
      </c>
      <c r="BJ134" s="257">
        <v>0</v>
      </c>
      <c r="BK134" s="257">
        <v>0</v>
      </c>
      <c r="BL134" s="257">
        <v>0</v>
      </c>
      <c r="BM134" s="257">
        <v>0</v>
      </c>
      <c r="BN134" s="257">
        <v>0</v>
      </c>
      <c r="BO134" s="257">
        <v>0</v>
      </c>
      <c r="BP134" s="257">
        <v>0</v>
      </c>
      <c r="BQ134" s="257">
        <v>0</v>
      </c>
      <c r="BR134" s="257">
        <v>0</v>
      </c>
      <c r="BS134" s="257">
        <v>0</v>
      </c>
      <c r="BT134" s="257">
        <v>0</v>
      </c>
      <c r="BU134" s="257">
        <v>0</v>
      </c>
      <c r="BV134" s="257">
        <v>0</v>
      </c>
      <c r="BW134" s="257">
        <v>0</v>
      </c>
    </row>
    <row r="135" spans="1:75" s="132" customFormat="1" ht="25.5" customHeight="1" x14ac:dyDescent="0.2">
      <c r="A135" s="134"/>
      <c r="B135" s="268" t="s">
        <v>531</v>
      </c>
      <c r="C135" s="134"/>
      <c r="D135" s="257">
        <v>0</v>
      </c>
      <c r="E135" s="257">
        <v>0</v>
      </c>
      <c r="F135" s="257">
        <v>0</v>
      </c>
      <c r="G135" s="257">
        <v>0</v>
      </c>
      <c r="H135" s="257">
        <v>0</v>
      </c>
      <c r="I135" s="257">
        <v>0</v>
      </c>
      <c r="J135" s="257">
        <v>0</v>
      </c>
      <c r="K135" s="257">
        <v>0</v>
      </c>
      <c r="L135" s="257">
        <v>0</v>
      </c>
      <c r="M135" s="257">
        <v>0</v>
      </c>
      <c r="N135" s="257">
        <v>0</v>
      </c>
      <c r="O135" s="257">
        <v>0</v>
      </c>
      <c r="P135" s="257">
        <v>0</v>
      </c>
      <c r="Q135" s="257">
        <v>0</v>
      </c>
      <c r="R135" s="257">
        <v>0</v>
      </c>
      <c r="S135" s="257">
        <v>0</v>
      </c>
      <c r="T135" s="257">
        <v>0</v>
      </c>
      <c r="U135" s="257">
        <v>0</v>
      </c>
      <c r="V135" s="257">
        <v>0</v>
      </c>
      <c r="W135" s="257">
        <v>0</v>
      </c>
      <c r="X135" s="257">
        <v>0</v>
      </c>
      <c r="Y135" s="257">
        <v>0</v>
      </c>
      <c r="Z135" s="257">
        <v>0</v>
      </c>
      <c r="AA135" s="257">
        <v>0</v>
      </c>
      <c r="AB135" s="257">
        <v>0</v>
      </c>
      <c r="AC135" s="257">
        <v>0</v>
      </c>
      <c r="AD135" s="257">
        <v>0</v>
      </c>
      <c r="AE135" s="257">
        <v>0</v>
      </c>
      <c r="AF135" s="257">
        <v>0</v>
      </c>
      <c r="AG135" s="257">
        <v>0</v>
      </c>
      <c r="AH135" s="257">
        <v>0</v>
      </c>
      <c r="AI135" s="257">
        <v>0</v>
      </c>
      <c r="AJ135" s="257">
        <v>0</v>
      </c>
      <c r="AK135" s="257">
        <v>0</v>
      </c>
      <c r="AL135" s="257">
        <v>0</v>
      </c>
      <c r="AM135" s="257">
        <v>0</v>
      </c>
      <c r="AN135" s="257">
        <v>813</v>
      </c>
      <c r="AO135" s="257">
        <v>864</v>
      </c>
      <c r="AP135" s="257">
        <v>900</v>
      </c>
      <c r="AQ135" s="257">
        <v>964</v>
      </c>
      <c r="AR135" s="257">
        <v>1030</v>
      </c>
      <c r="AS135" s="257">
        <v>1099</v>
      </c>
      <c r="AT135" s="257">
        <v>1181</v>
      </c>
      <c r="AU135" s="257">
        <v>1303</v>
      </c>
      <c r="AV135" s="257">
        <v>1439</v>
      </c>
      <c r="AW135" s="257">
        <v>1540</v>
      </c>
      <c r="AX135" s="257">
        <v>1624</v>
      </c>
      <c r="AY135" s="300">
        <v>0</v>
      </c>
      <c r="AZ135" s="300">
        <v>0</v>
      </c>
      <c r="BA135" s="300">
        <v>0</v>
      </c>
      <c r="BB135" s="300">
        <v>0</v>
      </c>
      <c r="BC135" s="300">
        <v>0</v>
      </c>
      <c r="BD135" s="300">
        <v>0</v>
      </c>
      <c r="BE135" s="300">
        <v>0</v>
      </c>
      <c r="BF135" s="300">
        <v>0</v>
      </c>
      <c r="BG135" s="300">
        <v>0</v>
      </c>
      <c r="BH135" s="300">
        <v>0</v>
      </c>
      <c r="BI135" s="300">
        <v>0</v>
      </c>
      <c r="BJ135" s="300">
        <v>0</v>
      </c>
      <c r="BK135" s="300">
        <v>0</v>
      </c>
      <c r="BL135" s="300">
        <v>0</v>
      </c>
      <c r="BM135" s="300">
        <v>0</v>
      </c>
      <c r="BN135" s="300">
        <v>0</v>
      </c>
      <c r="BO135" s="300">
        <v>0</v>
      </c>
      <c r="BP135" s="300">
        <v>0</v>
      </c>
      <c r="BQ135" s="300">
        <v>0</v>
      </c>
      <c r="BR135" s="300">
        <v>0</v>
      </c>
      <c r="BS135" s="300">
        <v>0</v>
      </c>
      <c r="BT135" s="300">
        <v>0</v>
      </c>
      <c r="BU135" s="300">
        <v>0</v>
      </c>
      <c r="BV135" s="300">
        <v>0</v>
      </c>
      <c r="BW135" s="300">
        <v>0</v>
      </c>
    </row>
    <row r="136" spans="1:75" s="132" customFormat="1" ht="12.75" customHeight="1" x14ac:dyDescent="0.2">
      <c r="A136" s="134"/>
      <c r="B136" s="144" t="s">
        <v>234</v>
      </c>
      <c r="C136" s="134"/>
      <c r="D136" s="257">
        <v>0</v>
      </c>
      <c r="E136" s="257">
        <v>0</v>
      </c>
      <c r="F136" s="257">
        <v>0</v>
      </c>
      <c r="G136" s="257">
        <v>0</v>
      </c>
      <c r="H136" s="257">
        <v>0</v>
      </c>
      <c r="I136" s="257">
        <v>0</v>
      </c>
      <c r="J136" s="257">
        <v>0</v>
      </c>
      <c r="K136" s="257">
        <v>0</v>
      </c>
      <c r="L136" s="257">
        <v>0</v>
      </c>
      <c r="M136" s="257">
        <v>0</v>
      </c>
      <c r="N136" s="257">
        <v>0</v>
      </c>
      <c r="O136" s="257">
        <v>0</v>
      </c>
      <c r="P136" s="257">
        <v>0</v>
      </c>
      <c r="Q136" s="257">
        <v>0</v>
      </c>
      <c r="R136" s="257">
        <v>0</v>
      </c>
      <c r="S136" s="257">
        <v>0</v>
      </c>
      <c r="T136" s="257">
        <v>0</v>
      </c>
      <c r="U136" s="257">
        <v>0</v>
      </c>
      <c r="V136" s="257">
        <v>0</v>
      </c>
      <c r="W136" s="257">
        <v>0</v>
      </c>
      <c r="X136" s="257">
        <v>0</v>
      </c>
      <c r="Y136" s="257">
        <v>0</v>
      </c>
      <c r="Z136" s="257">
        <v>0</v>
      </c>
      <c r="AA136" s="257">
        <v>0</v>
      </c>
      <c r="AB136" s="257">
        <v>0</v>
      </c>
      <c r="AC136" s="257">
        <v>0</v>
      </c>
      <c r="AD136" s="257">
        <v>0</v>
      </c>
      <c r="AE136" s="257">
        <v>0</v>
      </c>
      <c r="AF136" s="257">
        <v>0</v>
      </c>
      <c r="AG136" s="257">
        <v>0</v>
      </c>
      <c r="AH136" s="257">
        <v>0</v>
      </c>
      <c r="AI136" s="257">
        <v>0</v>
      </c>
      <c r="AJ136" s="257">
        <v>0</v>
      </c>
      <c r="AK136" s="257">
        <v>0</v>
      </c>
      <c r="AL136" s="257">
        <v>0</v>
      </c>
      <c r="AM136" s="257">
        <v>0</v>
      </c>
      <c r="AN136" s="257">
        <v>734</v>
      </c>
      <c r="AO136" s="257">
        <v>768</v>
      </c>
      <c r="AP136" s="257">
        <v>782</v>
      </c>
      <c r="AQ136" s="257">
        <v>823</v>
      </c>
      <c r="AR136" s="257">
        <v>864</v>
      </c>
      <c r="AS136" s="257">
        <v>904</v>
      </c>
      <c r="AT136" s="257">
        <v>955</v>
      </c>
      <c r="AU136" s="257">
        <v>1048</v>
      </c>
      <c r="AV136" s="257">
        <v>1164</v>
      </c>
      <c r="AW136" s="257">
        <v>1249</v>
      </c>
      <c r="AX136" s="257">
        <v>1325</v>
      </c>
      <c r="AY136" s="300">
        <v>0</v>
      </c>
      <c r="AZ136" s="300">
        <v>0</v>
      </c>
      <c r="BA136" s="300">
        <v>0</v>
      </c>
      <c r="BB136" s="300">
        <v>0</v>
      </c>
      <c r="BC136" s="300">
        <v>0</v>
      </c>
      <c r="BD136" s="300">
        <v>0</v>
      </c>
      <c r="BE136" s="300">
        <v>0</v>
      </c>
      <c r="BF136" s="300">
        <v>0</v>
      </c>
      <c r="BG136" s="300">
        <v>0</v>
      </c>
      <c r="BH136" s="300">
        <v>0</v>
      </c>
      <c r="BI136" s="300">
        <v>0</v>
      </c>
      <c r="BJ136" s="300">
        <v>0</v>
      </c>
      <c r="BK136" s="300">
        <v>0</v>
      </c>
      <c r="BL136" s="300">
        <v>0</v>
      </c>
      <c r="BM136" s="300">
        <v>0</v>
      </c>
      <c r="BN136" s="300">
        <v>0</v>
      </c>
      <c r="BO136" s="300">
        <v>0</v>
      </c>
      <c r="BP136" s="300">
        <v>0</v>
      </c>
      <c r="BQ136" s="300">
        <v>0</v>
      </c>
      <c r="BR136" s="300">
        <v>0</v>
      </c>
      <c r="BS136" s="300">
        <v>0</v>
      </c>
      <c r="BT136" s="300">
        <v>0</v>
      </c>
      <c r="BU136" s="300">
        <v>0</v>
      </c>
      <c r="BV136" s="300">
        <v>0</v>
      </c>
      <c r="BW136" s="300">
        <v>0</v>
      </c>
    </row>
    <row r="137" spans="1:75" s="132" customFormat="1" x14ac:dyDescent="0.2">
      <c r="A137" s="134"/>
      <c r="B137" s="144" t="s">
        <v>235</v>
      </c>
      <c r="C137" s="134"/>
      <c r="D137" s="257">
        <v>0</v>
      </c>
      <c r="E137" s="257">
        <v>0</v>
      </c>
      <c r="F137" s="257">
        <v>0</v>
      </c>
      <c r="G137" s="257">
        <v>0</v>
      </c>
      <c r="H137" s="257">
        <v>0</v>
      </c>
      <c r="I137" s="257">
        <v>0</v>
      </c>
      <c r="J137" s="257">
        <v>0</v>
      </c>
      <c r="K137" s="257">
        <v>0</v>
      </c>
      <c r="L137" s="257">
        <v>0</v>
      </c>
      <c r="M137" s="257">
        <v>0</v>
      </c>
      <c r="N137" s="257">
        <v>0</v>
      </c>
      <c r="O137" s="257">
        <v>0</v>
      </c>
      <c r="P137" s="257">
        <v>0</v>
      </c>
      <c r="Q137" s="257">
        <v>0</v>
      </c>
      <c r="R137" s="257">
        <v>0</v>
      </c>
      <c r="S137" s="257">
        <v>0</v>
      </c>
      <c r="T137" s="257">
        <v>0</v>
      </c>
      <c r="U137" s="257">
        <v>0</v>
      </c>
      <c r="V137" s="257">
        <v>0</v>
      </c>
      <c r="W137" s="257">
        <v>0</v>
      </c>
      <c r="X137" s="257">
        <v>0</v>
      </c>
      <c r="Y137" s="257">
        <v>0</v>
      </c>
      <c r="Z137" s="257">
        <v>0</v>
      </c>
      <c r="AA137" s="257">
        <v>0</v>
      </c>
      <c r="AB137" s="257">
        <v>0</v>
      </c>
      <c r="AC137" s="257">
        <v>0</v>
      </c>
      <c r="AD137" s="257">
        <v>0</v>
      </c>
      <c r="AE137" s="257">
        <v>0</v>
      </c>
      <c r="AF137" s="257">
        <v>0</v>
      </c>
      <c r="AG137" s="257">
        <v>0</v>
      </c>
      <c r="AH137" s="257">
        <v>0</v>
      </c>
      <c r="AI137" s="257">
        <v>0</v>
      </c>
      <c r="AJ137" s="257">
        <v>0</v>
      </c>
      <c r="AK137" s="257">
        <v>0</v>
      </c>
      <c r="AL137" s="257">
        <v>0</v>
      </c>
      <c r="AM137" s="257">
        <v>0</v>
      </c>
      <c r="AN137" s="257">
        <v>79</v>
      </c>
      <c r="AO137" s="257">
        <v>96</v>
      </c>
      <c r="AP137" s="257">
        <v>118</v>
      </c>
      <c r="AQ137" s="257">
        <v>141</v>
      </c>
      <c r="AR137" s="257">
        <v>166</v>
      </c>
      <c r="AS137" s="257">
        <v>195</v>
      </c>
      <c r="AT137" s="257">
        <v>226</v>
      </c>
      <c r="AU137" s="257">
        <v>255</v>
      </c>
      <c r="AV137" s="257">
        <v>275</v>
      </c>
      <c r="AW137" s="257">
        <v>291</v>
      </c>
      <c r="AX137" s="257">
        <v>299</v>
      </c>
      <c r="AY137" s="300">
        <v>0</v>
      </c>
      <c r="AZ137" s="300">
        <v>0</v>
      </c>
      <c r="BA137" s="300">
        <v>0</v>
      </c>
      <c r="BB137" s="300">
        <v>0</v>
      </c>
      <c r="BC137" s="300">
        <v>0</v>
      </c>
      <c r="BD137" s="300">
        <v>0</v>
      </c>
      <c r="BE137" s="300">
        <v>0</v>
      </c>
      <c r="BF137" s="300">
        <v>0</v>
      </c>
      <c r="BG137" s="300">
        <v>0</v>
      </c>
      <c r="BH137" s="300">
        <v>0</v>
      </c>
      <c r="BI137" s="300">
        <v>0</v>
      </c>
      <c r="BJ137" s="300">
        <v>0</v>
      </c>
      <c r="BK137" s="300">
        <v>0</v>
      </c>
      <c r="BL137" s="300">
        <v>0</v>
      </c>
      <c r="BM137" s="300">
        <v>0</v>
      </c>
      <c r="BN137" s="300">
        <v>0</v>
      </c>
      <c r="BO137" s="300">
        <v>0</v>
      </c>
      <c r="BP137" s="300">
        <v>0</v>
      </c>
      <c r="BQ137" s="300">
        <v>0</v>
      </c>
      <c r="BR137" s="300">
        <v>0</v>
      </c>
      <c r="BS137" s="300">
        <v>0</v>
      </c>
      <c r="BT137" s="300">
        <v>0</v>
      </c>
      <c r="BU137" s="300">
        <v>0</v>
      </c>
      <c r="BV137" s="300">
        <v>0</v>
      </c>
      <c r="BW137" s="300">
        <v>0</v>
      </c>
    </row>
    <row r="138" spans="1:75" s="132" customFormat="1" ht="24.75" customHeight="1" x14ac:dyDescent="0.2">
      <c r="B138" s="268" t="s">
        <v>532</v>
      </c>
      <c r="C138" s="134"/>
      <c r="D138" s="257">
        <v>0</v>
      </c>
      <c r="E138" s="257">
        <v>0</v>
      </c>
      <c r="F138" s="257">
        <v>0</v>
      </c>
      <c r="G138" s="257">
        <v>0</v>
      </c>
      <c r="H138" s="257">
        <v>0</v>
      </c>
      <c r="I138" s="257">
        <v>0</v>
      </c>
      <c r="J138" s="257">
        <v>0</v>
      </c>
      <c r="K138" s="257">
        <v>0</v>
      </c>
      <c r="L138" s="257">
        <v>0</v>
      </c>
      <c r="M138" s="257">
        <v>0</v>
      </c>
      <c r="N138" s="257">
        <v>0</v>
      </c>
      <c r="O138" s="257">
        <v>0</v>
      </c>
      <c r="P138" s="257">
        <v>0</v>
      </c>
      <c r="Q138" s="257">
        <v>0</v>
      </c>
      <c r="R138" s="257">
        <v>0</v>
      </c>
      <c r="S138" s="257">
        <v>0</v>
      </c>
      <c r="T138" s="257">
        <v>0</v>
      </c>
      <c r="U138" s="257">
        <v>0</v>
      </c>
      <c r="V138" s="257">
        <v>0</v>
      </c>
      <c r="W138" s="257">
        <v>0</v>
      </c>
      <c r="X138" s="257">
        <v>0</v>
      </c>
      <c r="Y138" s="257">
        <v>0</v>
      </c>
      <c r="Z138" s="257">
        <v>0</v>
      </c>
      <c r="AA138" s="257">
        <v>0</v>
      </c>
      <c r="AB138" s="257">
        <v>0</v>
      </c>
      <c r="AC138" s="257">
        <v>0</v>
      </c>
      <c r="AD138" s="257">
        <v>0</v>
      </c>
      <c r="AE138" s="257">
        <v>0</v>
      </c>
      <c r="AF138" s="257">
        <v>0</v>
      </c>
      <c r="AG138" s="257">
        <v>0</v>
      </c>
      <c r="AH138" s="257">
        <v>0</v>
      </c>
      <c r="AI138" s="257">
        <v>0</v>
      </c>
      <c r="AJ138" s="257">
        <v>0</v>
      </c>
      <c r="AK138" s="257">
        <v>0</v>
      </c>
      <c r="AL138" s="257">
        <v>0</v>
      </c>
      <c r="AM138" s="257">
        <v>0</v>
      </c>
      <c r="AN138" s="257">
        <v>48</v>
      </c>
      <c r="AO138" s="257">
        <v>57</v>
      </c>
      <c r="AP138" s="257">
        <v>74</v>
      </c>
      <c r="AQ138" s="257">
        <v>103</v>
      </c>
      <c r="AR138" s="257">
        <v>148</v>
      </c>
      <c r="AS138" s="257">
        <v>201</v>
      </c>
      <c r="AT138" s="257">
        <v>260</v>
      </c>
      <c r="AU138" s="257">
        <v>320</v>
      </c>
      <c r="AV138" s="257">
        <v>387</v>
      </c>
      <c r="AW138" s="257">
        <v>450</v>
      </c>
      <c r="AX138" s="257">
        <v>518</v>
      </c>
      <c r="AY138" s="300">
        <v>0</v>
      </c>
      <c r="AZ138" s="300">
        <v>0</v>
      </c>
      <c r="BA138" s="300">
        <v>0</v>
      </c>
      <c r="BB138" s="300">
        <v>0</v>
      </c>
      <c r="BC138" s="300">
        <v>0</v>
      </c>
      <c r="BD138" s="300">
        <v>0</v>
      </c>
      <c r="BE138" s="300">
        <v>0</v>
      </c>
      <c r="BF138" s="300">
        <v>0</v>
      </c>
      <c r="BG138" s="300">
        <v>0</v>
      </c>
      <c r="BH138" s="300">
        <v>0</v>
      </c>
      <c r="BI138" s="300">
        <v>0</v>
      </c>
      <c r="BJ138" s="300">
        <v>0</v>
      </c>
      <c r="BK138" s="300">
        <v>0</v>
      </c>
      <c r="BL138" s="300">
        <v>0</v>
      </c>
      <c r="BM138" s="300">
        <v>0</v>
      </c>
      <c r="BN138" s="300">
        <v>0</v>
      </c>
      <c r="BO138" s="300">
        <v>0</v>
      </c>
      <c r="BP138" s="300">
        <v>0</v>
      </c>
      <c r="BQ138" s="300">
        <v>0</v>
      </c>
      <c r="BR138" s="300">
        <v>0</v>
      </c>
      <c r="BS138" s="300">
        <v>0</v>
      </c>
      <c r="BT138" s="300">
        <v>0</v>
      </c>
      <c r="BU138" s="300">
        <v>0</v>
      </c>
      <c r="BV138" s="300">
        <v>0</v>
      </c>
      <c r="BW138" s="300">
        <v>0</v>
      </c>
    </row>
    <row r="139" spans="1:75" s="132" customFormat="1" x14ac:dyDescent="0.2">
      <c r="B139" s="144" t="s">
        <v>234</v>
      </c>
      <c r="C139" s="134"/>
      <c r="D139" s="257">
        <v>0</v>
      </c>
      <c r="E139" s="257">
        <v>0</v>
      </c>
      <c r="F139" s="257">
        <v>0</v>
      </c>
      <c r="G139" s="257">
        <v>0</v>
      </c>
      <c r="H139" s="257">
        <v>0</v>
      </c>
      <c r="I139" s="257">
        <v>0</v>
      </c>
      <c r="J139" s="257">
        <v>0</v>
      </c>
      <c r="K139" s="257">
        <v>0</v>
      </c>
      <c r="L139" s="257">
        <v>0</v>
      </c>
      <c r="M139" s="257">
        <v>0</v>
      </c>
      <c r="N139" s="257">
        <v>0</v>
      </c>
      <c r="O139" s="257">
        <v>0</v>
      </c>
      <c r="P139" s="257">
        <v>0</v>
      </c>
      <c r="Q139" s="257">
        <v>0</v>
      </c>
      <c r="R139" s="257">
        <v>0</v>
      </c>
      <c r="S139" s="257">
        <v>0</v>
      </c>
      <c r="T139" s="257">
        <v>0</v>
      </c>
      <c r="U139" s="257">
        <v>0</v>
      </c>
      <c r="V139" s="257">
        <v>0</v>
      </c>
      <c r="W139" s="257">
        <v>0</v>
      </c>
      <c r="X139" s="257">
        <v>0</v>
      </c>
      <c r="Y139" s="257">
        <v>0</v>
      </c>
      <c r="Z139" s="257">
        <v>0</v>
      </c>
      <c r="AA139" s="257">
        <v>0</v>
      </c>
      <c r="AB139" s="257">
        <v>0</v>
      </c>
      <c r="AC139" s="257">
        <v>0</v>
      </c>
      <c r="AD139" s="257">
        <v>0</v>
      </c>
      <c r="AE139" s="257">
        <v>0</v>
      </c>
      <c r="AF139" s="257">
        <v>0</v>
      </c>
      <c r="AG139" s="257">
        <v>0</v>
      </c>
      <c r="AH139" s="257">
        <v>0</v>
      </c>
      <c r="AI139" s="257">
        <v>0</v>
      </c>
      <c r="AJ139" s="257">
        <v>0</v>
      </c>
      <c r="AK139" s="257">
        <v>0</v>
      </c>
      <c r="AL139" s="257">
        <v>0</v>
      </c>
      <c r="AM139" s="257">
        <v>0</v>
      </c>
      <c r="AN139" s="257">
        <v>46</v>
      </c>
      <c r="AO139" s="257">
        <v>57</v>
      </c>
      <c r="AP139" s="257">
        <v>74</v>
      </c>
      <c r="AQ139" s="257">
        <v>101</v>
      </c>
      <c r="AR139" s="257">
        <v>146</v>
      </c>
      <c r="AS139" s="257">
        <v>199</v>
      </c>
      <c r="AT139" s="257">
        <v>257</v>
      </c>
      <c r="AU139" s="257">
        <v>316</v>
      </c>
      <c r="AV139" s="257">
        <v>382</v>
      </c>
      <c r="AW139" s="257">
        <v>442</v>
      </c>
      <c r="AX139" s="257">
        <v>511</v>
      </c>
      <c r="AY139" s="300">
        <v>0</v>
      </c>
      <c r="AZ139" s="300">
        <v>0</v>
      </c>
      <c r="BA139" s="300">
        <v>0</v>
      </c>
      <c r="BB139" s="300">
        <v>0</v>
      </c>
      <c r="BC139" s="300">
        <v>0</v>
      </c>
      <c r="BD139" s="300">
        <v>0</v>
      </c>
      <c r="BE139" s="300">
        <v>0</v>
      </c>
      <c r="BF139" s="300">
        <v>0</v>
      </c>
      <c r="BG139" s="300">
        <v>0</v>
      </c>
      <c r="BH139" s="300">
        <v>0</v>
      </c>
      <c r="BI139" s="300">
        <v>0</v>
      </c>
      <c r="BJ139" s="300">
        <v>0</v>
      </c>
      <c r="BK139" s="300">
        <v>0</v>
      </c>
      <c r="BL139" s="300">
        <v>0</v>
      </c>
      <c r="BM139" s="300">
        <v>0</v>
      </c>
      <c r="BN139" s="300">
        <v>0</v>
      </c>
      <c r="BO139" s="300">
        <v>0</v>
      </c>
      <c r="BP139" s="300">
        <v>0</v>
      </c>
      <c r="BQ139" s="300">
        <v>0</v>
      </c>
      <c r="BR139" s="300">
        <v>0</v>
      </c>
      <c r="BS139" s="300">
        <v>0</v>
      </c>
      <c r="BT139" s="300">
        <v>0</v>
      </c>
      <c r="BU139" s="300">
        <v>0</v>
      </c>
      <c r="BV139" s="300">
        <v>0</v>
      </c>
      <c r="BW139" s="300">
        <v>0</v>
      </c>
    </row>
    <row r="140" spans="1:75" s="132" customFormat="1" x14ac:dyDescent="0.2">
      <c r="B140" s="144" t="s">
        <v>235</v>
      </c>
      <c r="C140" s="134"/>
      <c r="D140" s="257">
        <v>0</v>
      </c>
      <c r="E140" s="257">
        <v>0</v>
      </c>
      <c r="F140" s="257">
        <v>0</v>
      </c>
      <c r="G140" s="257">
        <v>0</v>
      </c>
      <c r="H140" s="257">
        <v>0</v>
      </c>
      <c r="I140" s="257">
        <v>0</v>
      </c>
      <c r="J140" s="257">
        <v>0</v>
      </c>
      <c r="K140" s="257">
        <v>0</v>
      </c>
      <c r="L140" s="257">
        <v>0</v>
      </c>
      <c r="M140" s="257">
        <v>0</v>
      </c>
      <c r="N140" s="257">
        <v>0</v>
      </c>
      <c r="O140" s="257">
        <v>0</v>
      </c>
      <c r="P140" s="257">
        <v>0</v>
      </c>
      <c r="Q140" s="257">
        <v>0</v>
      </c>
      <c r="R140" s="257">
        <v>0</v>
      </c>
      <c r="S140" s="257">
        <v>0</v>
      </c>
      <c r="T140" s="257">
        <v>0</v>
      </c>
      <c r="U140" s="257">
        <v>0</v>
      </c>
      <c r="V140" s="257">
        <v>0</v>
      </c>
      <c r="W140" s="257">
        <v>0</v>
      </c>
      <c r="X140" s="257">
        <v>0</v>
      </c>
      <c r="Y140" s="257">
        <v>0</v>
      </c>
      <c r="Z140" s="257">
        <v>0</v>
      </c>
      <c r="AA140" s="257">
        <v>0</v>
      </c>
      <c r="AB140" s="257">
        <v>0</v>
      </c>
      <c r="AC140" s="257">
        <v>0</v>
      </c>
      <c r="AD140" s="257">
        <v>0</v>
      </c>
      <c r="AE140" s="257">
        <v>0</v>
      </c>
      <c r="AF140" s="257">
        <v>0</v>
      </c>
      <c r="AG140" s="257">
        <v>0</v>
      </c>
      <c r="AH140" s="257">
        <v>0</v>
      </c>
      <c r="AI140" s="257">
        <v>0</v>
      </c>
      <c r="AJ140" s="257">
        <v>0</v>
      </c>
      <c r="AK140" s="257">
        <v>0</v>
      </c>
      <c r="AL140" s="257">
        <v>0</v>
      </c>
      <c r="AM140" s="257">
        <v>0</v>
      </c>
      <c r="AN140" s="257">
        <v>2</v>
      </c>
      <c r="AO140" s="257">
        <v>0</v>
      </c>
      <c r="AP140" s="257">
        <v>0</v>
      </c>
      <c r="AQ140" s="257">
        <v>2</v>
      </c>
      <c r="AR140" s="257">
        <v>2</v>
      </c>
      <c r="AS140" s="257">
        <v>2</v>
      </c>
      <c r="AT140" s="257">
        <v>3</v>
      </c>
      <c r="AU140" s="257">
        <v>4</v>
      </c>
      <c r="AV140" s="257">
        <v>5</v>
      </c>
      <c r="AW140" s="257">
        <v>8</v>
      </c>
      <c r="AX140" s="257">
        <v>7</v>
      </c>
      <c r="AY140" s="300">
        <v>0</v>
      </c>
      <c r="AZ140" s="300">
        <v>0</v>
      </c>
      <c r="BA140" s="300">
        <v>0</v>
      </c>
      <c r="BB140" s="300">
        <v>0</v>
      </c>
      <c r="BC140" s="300">
        <v>0</v>
      </c>
      <c r="BD140" s="300">
        <v>0</v>
      </c>
      <c r="BE140" s="300">
        <v>0</v>
      </c>
      <c r="BF140" s="300">
        <v>0</v>
      </c>
      <c r="BG140" s="300">
        <v>0</v>
      </c>
      <c r="BH140" s="300">
        <v>0</v>
      </c>
      <c r="BI140" s="300">
        <v>0</v>
      </c>
      <c r="BJ140" s="300">
        <v>0</v>
      </c>
      <c r="BK140" s="300">
        <v>0</v>
      </c>
      <c r="BL140" s="300">
        <v>0</v>
      </c>
      <c r="BM140" s="300">
        <v>0</v>
      </c>
      <c r="BN140" s="300">
        <v>0</v>
      </c>
      <c r="BO140" s="300">
        <v>0</v>
      </c>
      <c r="BP140" s="300">
        <v>0</v>
      </c>
      <c r="BQ140" s="300">
        <v>0</v>
      </c>
      <c r="BR140" s="300">
        <v>0</v>
      </c>
      <c r="BS140" s="300">
        <v>0</v>
      </c>
      <c r="BT140" s="300">
        <v>0</v>
      </c>
      <c r="BU140" s="300">
        <v>0</v>
      </c>
      <c r="BV140" s="300">
        <v>0</v>
      </c>
      <c r="BW140" s="300">
        <v>0</v>
      </c>
    </row>
    <row r="141" spans="1:75" s="47" customFormat="1" ht="26.1" customHeight="1" x14ac:dyDescent="0.2">
      <c r="B141" s="260" t="s">
        <v>165</v>
      </c>
      <c r="C141" s="141"/>
      <c r="D141" s="143">
        <v>0</v>
      </c>
      <c r="E141" s="143">
        <v>0</v>
      </c>
      <c r="F141" s="143">
        <v>0</v>
      </c>
      <c r="G141" s="143">
        <v>0</v>
      </c>
      <c r="H141" s="143">
        <v>0</v>
      </c>
      <c r="I141" s="143">
        <v>0</v>
      </c>
      <c r="J141" s="143">
        <v>0</v>
      </c>
      <c r="K141" s="143">
        <v>0</v>
      </c>
      <c r="L141" s="143">
        <v>0</v>
      </c>
      <c r="M141" s="143">
        <v>0</v>
      </c>
      <c r="N141" s="143">
        <v>0</v>
      </c>
      <c r="O141" s="143">
        <v>0</v>
      </c>
      <c r="P141" s="143">
        <v>0</v>
      </c>
      <c r="Q141" s="143">
        <v>0</v>
      </c>
      <c r="R141" s="143">
        <v>0</v>
      </c>
      <c r="S141" s="143">
        <v>0</v>
      </c>
      <c r="T141" s="143">
        <v>0</v>
      </c>
      <c r="U141" s="143">
        <v>0</v>
      </c>
      <c r="V141" s="143">
        <v>0</v>
      </c>
      <c r="W141" s="143">
        <v>0</v>
      </c>
      <c r="X141" s="143">
        <v>0</v>
      </c>
      <c r="Y141" s="143">
        <v>0</v>
      </c>
      <c r="Z141" s="143">
        <v>0</v>
      </c>
      <c r="AA141" s="143">
        <v>0</v>
      </c>
      <c r="AB141" s="143">
        <v>0</v>
      </c>
      <c r="AC141" s="143">
        <v>0</v>
      </c>
      <c r="AD141" s="143">
        <v>0</v>
      </c>
      <c r="AE141" s="143">
        <v>0</v>
      </c>
      <c r="AF141" s="143">
        <v>0</v>
      </c>
      <c r="AG141" s="143">
        <v>0</v>
      </c>
      <c r="AH141" s="143">
        <v>552</v>
      </c>
      <c r="AI141" s="143">
        <v>506</v>
      </c>
      <c r="AJ141" s="143">
        <v>449</v>
      </c>
      <c r="AK141" s="143">
        <v>444</v>
      </c>
      <c r="AL141" s="143">
        <v>437</v>
      </c>
      <c r="AM141" s="143">
        <v>327</v>
      </c>
      <c r="AN141" s="143">
        <v>242</v>
      </c>
      <c r="AO141" s="143">
        <v>233</v>
      </c>
      <c r="AP141" s="143">
        <v>215</v>
      </c>
      <c r="AQ141" s="143">
        <v>206</v>
      </c>
      <c r="AR141" s="143">
        <v>217</v>
      </c>
      <c r="AS141" s="143">
        <v>222</v>
      </c>
      <c r="AT141" s="143">
        <v>232</v>
      </c>
      <c r="AU141" s="143">
        <v>253</v>
      </c>
      <c r="AV141" s="143">
        <v>276</v>
      </c>
      <c r="AW141" s="143">
        <v>283</v>
      </c>
      <c r="AX141" s="143">
        <v>286</v>
      </c>
      <c r="AY141" s="143">
        <v>0</v>
      </c>
      <c r="AZ141" s="143">
        <v>0</v>
      </c>
      <c r="BA141" s="143">
        <v>0</v>
      </c>
      <c r="BB141" s="143">
        <v>0</v>
      </c>
      <c r="BC141" s="143">
        <v>0</v>
      </c>
      <c r="BD141" s="143">
        <v>0</v>
      </c>
      <c r="BE141" s="143">
        <v>0</v>
      </c>
      <c r="BF141" s="143">
        <v>0</v>
      </c>
      <c r="BG141" s="143">
        <v>0</v>
      </c>
      <c r="BH141" s="143">
        <v>0</v>
      </c>
      <c r="BI141" s="143">
        <v>0</v>
      </c>
      <c r="BJ141" s="143">
        <v>0</v>
      </c>
      <c r="BK141" s="143">
        <v>0</v>
      </c>
      <c r="BL141" s="143">
        <v>0</v>
      </c>
      <c r="BM141" s="143">
        <v>0</v>
      </c>
      <c r="BN141" s="143">
        <v>0</v>
      </c>
      <c r="BO141" s="143">
        <v>0</v>
      </c>
      <c r="BP141" s="143">
        <v>0</v>
      </c>
      <c r="BQ141" s="143">
        <v>0</v>
      </c>
      <c r="BR141" s="143">
        <v>0</v>
      </c>
      <c r="BS141" s="143">
        <v>0</v>
      </c>
      <c r="BT141" s="143">
        <v>0</v>
      </c>
      <c r="BU141" s="143">
        <v>0</v>
      </c>
      <c r="BV141" s="143">
        <v>0</v>
      </c>
      <c r="BW141" s="143">
        <v>0</v>
      </c>
    </row>
    <row r="142" spans="1:75" s="132" customFormat="1" x14ac:dyDescent="0.2">
      <c r="B142" s="279" t="s">
        <v>234</v>
      </c>
      <c r="C142" s="134"/>
      <c r="D142" s="257">
        <v>0</v>
      </c>
      <c r="E142" s="257">
        <v>0</v>
      </c>
      <c r="F142" s="257">
        <v>0</v>
      </c>
      <c r="G142" s="257">
        <v>0</v>
      </c>
      <c r="H142" s="257">
        <v>0</v>
      </c>
      <c r="I142" s="257">
        <v>0</v>
      </c>
      <c r="J142" s="257">
        <v>0</v>
      </c>
      <c r="K142" s="257">
        <v>0</v>
      </c>
      <c r="L142" s="257">
        <v>0</v>
      </c>
      <c r="M142" s="257">
        <v>0</v>
      </c>
      <c r="N142" s="257">
        <v>0</v>
      </c>
      <c r="O142" s="257">
        <v>0</v>
      </c>
      <c r="P142" s="257">
        <v>0</v>
      </c>
      <c r="Q142" s="257">
        <v>0</v>
      </c>
      <c r="R142" s="257">
        <v>0</v>
      </c>
      <c r="S142" s="257">
        <v>0</v>
      </c>
      <c r="T142" s="257">
        <v>0</v>
      </c>
      <c r="U142" s="257">
        <v>0</v>
      </c>
      <c r="V142" s="257">
        <v>0</v>
      </c>
      <c r="W142" s="257">
        <v>0</v>
      </c>
      <c r="X142" s="257">
        <v>0</v>
      </c>
      <c r="Y142" s="257">
        <v>0</v>
      </c>
      <c r="Z142" s="257">
        <v>0</v>
      </c>
      <c r="AA142" s="257">
        <v>0</v>
      </c>
      <c r="AB142" s="257">
        <v>0</v>
      </c>
      <c r="AC142" s="257">
        <v>0</v>
      </c>
      <c r="AD142" s="257">
        <v>0</v>
      </c>
      <c r="AE142" s="257">
        <v>0</v>
      </c>
      <c r="AF142" s="257">
        <v>0</v>
      </c>
      <c r="AG142" s="257">
        <v>0</v>
      </c>
      <c r="AH142" s="257">
        <v>549</v>
      </c>
      <c r="AI142" s="257">
        <v>503</v>
      </c>
      <c r="AJ142" s="257">
        <v>446</v>
      </c>
      <c r="AK142" s="257">
        <v>442</v>
      </c>
      <c r="AL142" s="257">
        <v>435</v>
      </c>
      <c r="AM142" s="257">
        <v>325</v>
      </c>
      <c r="AN142" s="257">
        <v>240</v>
      </c>
      <c r="AO142" s="257">
        <v>232</v>
      </c>
      <c r="AP142" s="257">
        <v>215</v>
      </c>
      <c r="AQ142" s="257">
        <v>205</v>
      </c>
      <c r="AR142" s="257">
        <v>215</v>
      </c>
      <c r="AS142" s="257">
        <v>220</v>
      </c>
      <c r="AT142" s="257">
        <v>230</v>
      </c>
      <c r="AU142" s="257">
        <v>252</v>
      </c>
      <c r="AV142" s="257">
        <v>274</v>
      </c>
      <c r="AW142" s="257">
        <v>281</v>
      </c>
      <c r="AX142" s="257">
        <v>285</v>
      </c>
      <c r="AY142" s="257">
        <v>0</v>
      </c>
      <c r="AZ142" s="257">
        <v>0</v>
      </c>
      <c r="BA142" s="257">
        <v>0</v>
      </c>
      <c r="BB142" s="257">
        <v>0</v>
      </c>
      <c r="BC142" s="257">
        <v>0</v>
      </c>
      <c r="BD142" s="257">
        <v>0</v>
      </c>
      <c r="BE142" s="257">
        <v>0</v>
      </c>
      <c r="BF142" s="257">
        <v>0</v>
      </c>
      <c r="BG142" s="257">
        <v>0</v>
      </c>
      <c r="BH142" s="257">
        <v>0</v>
      </c>
      <c r="BI142" s="257">
        <v>0</v>
      </c>
      <c r="BJ142" s="257">
        <v>0</v>
      </c>
      <c r="BK142" s="257">
        <v>0</v>
      </c>
      <c r="BL142" s="257">
        <v>0</v>
      </c>
      <c r="BM142" s="257">
        <v>0</v>
      </c>
      <c r="BN142" s="257">
        <v>0</v>
      </c>
      <c r="BO142" s="257">
        <v>0</v>
      </c>
      <c r="BP142" s="257">
        <v>0</v>
      </c>
      <c r="BQ142" s="257">
        <v>0</v>
      </c>
      <c r="BR142" s="257">
        <v>0</v>
      </c>
      <c r="BS142" s="257">
        <v>0</v>
      </c>
      <c r="BT142" s="257">
        <v>0</v>
      </c>
      <c r="BU142" s="257">
        <v>0</v>
      </c>
      <c r="BV142" s="257">
        <v>0</v>
      </c>
      <c r="BW142" s="257">
        <v>0</v>
      </c>
    </row>
    <row r="143" spans="1:75" s="132" customFormat="1" x14ac:dyDescent="0.2">
      <c r="B143" s="279" t="s">
        <v>235</v>
      </c>
      <c r="C143" s="134"/>
      <c r="D143" s="257">
        <v>0</v>
      </c>
      <c r="E143" s="257">
        <v>0</v>
      </c>
      <c r="F143" s="257">
        <v>0</v>
      </c>
      <c r="G143" s="257">
        <v>0</v>
      </c>
      <c r="H143" s="257">
        <v>0</v>
      </c>
      <c r="I143" s="257">
        <v>0</v>
      </c>
      <c r="J143" s="257">
        <v>0</v>
      </c>
      <c r="K143" s="257">
        <v>0</v>
      </c>
      <c r="L143" s="257">
        <v>0</v>
      </c>
      <c r="M143" s="257">
        <v>0</v>
      </c>
      <c r="N143" s="257">
        <v>0</v>
      </c>
      <c r="O143" s="257">
        <v>0</v>
      </c>
      <c r="P143" s="257">
        <v>0</v>
      </c>
      <c r="Q143" s="257">
        <v>0</v>
      </c>
      <c r="R143" s="257">
        <v>0</v>
      </c>
      <c r="S143" s="257">
        <v>0</v>
      </c>
      <c r="T143" s="257">
        <v>0</v>
      </c>
      <c r="U143" s="257">
        <v>0</v>
      </c>
      <c r="V143" s="257">
        <v>0</v>
      </c>
      <c r="W143" s="257">
        <v>0</v>
      </c>
      <c r="X143" s="257">
        <v>0</v>
      </c>
      <c r="Y143" s="257">
        <v>0</v>
      </c>
      <c r="Z143" s="257">
        <v>0</v>
      </c>
      <c r="AA143" s="257">
        <v>0</v>
      </c>
      <c r="AB143" s="257">
        <v>0</v>
      </c>
      <c r="AC143" s="257">
        <v>0</v>
      </c>
      <c r="AD143" s="257">
        <v>0</v>
      </c>
      <c r="AE143" s="257">
        <v>0</v>
      </c>
      <c r="AF143" s="257">
        <v>0</v>
      </c>
      <c r="AG143" s="257">
        <v>0</v>
      </c>
      <c r="AH143" s="257">
        <v>3</v>
      </c>
      <c r="AI143" s="257">
        <v>3</v>
      </c>
      <c r="AJ143" s="257">
        <v>3</v>
      </c>
      <c r="AK143" s="257">
        <v>2</v>
      </c>
      <c r="AL143" s="257">
        <v>2</v>
      </c>
      <c r="AM143" s="257">
        <v>2</v>
      </c>
      <c r="AN143" s="257">
        <v>2</v>
      </c>
      <c r="AO143" s="257">
        <v>1</v>
      </c>
      <c r="AP143" s="257">
        <v>1</v>
      </c>
      <c r="AQ143" s="257">
        <v>1</v>
      </c>
      <c r="AR143" s="257">
        <v>2</v>
      </c>
      <c r="AS143" s="257">
        <v>2</v>
      </c>
      <c r="AT143" s="257">
        <v>2</v>
      </c>
      <c r="AU143" s="257">
        <v>2</v>
      </c>
      <c r="AV143" s="257">
        <v>2</v>
      </c>
      <c r="AW143" s="257">
        <v>2</v>
      </c>
      <c r="AX143" s="257">
        <v>1</v>
      </c>
      <c r="AY143" s="257">
        <v>0</v>
      </c>
      <c r="AZ143" s="257">
        <v>0</v>
      </c>
      <c r="BA143" s="257">
        <v>0</v>
      </c>
      <c r="BB143" s="257">
        <v>0</v>
      </c>
      <c r="BC143" s="257">
        <v>0</v>
      </c>
      <c r="BD143" s="257">
        <v>0</v>
      </c>
      <c r="BE143" s="257">
        <v>0</v>
      </c>
      <c r="BF143" s="257">
        <v>0</v>
      </c>
      <c r="BG143" s="257">
        <v>0</v>
      </c>
      <c r="BH143" s="257">
        <v>0</v>
      </c>
      <c r="BI143" s="257">
        <v>0</v>
      </c>
      <c r="BJ143" s="257">
        <v>0</v>
      </c>
      <c r="BK143" s="257">
        <v>0</v>
      </c>
      <c r="BL143" s="257">
        <v>0</v>
      </c>
      <c r="BM143" s="257">
        <v>0</v>
      </c>
      <c r="BN143" s="257">
        <v>0</v>
      </c>
      <c r="BO143" s="257">
        <v>0</v>
      </c>
      <c r="BP143" s="257">
        <v>0</v>
      </c>
      <c r="BQ143" s="257">
        <v>0</v>
      </c>
      <c r="BR143" s="257">
        <v>0</v>
      </c>
      <c r="BS143" s="257">
        <v>0</v>
      </c>
      <c r="BT143" s="257">
        <v>0</v>
      </c>
      <c r="BU143" s="257">
        <v>0</v>
      </c>
      <c r="BV143" s="257">
        <v>0</v>
      </c>
      <c r="BW143" s="257">
        <v>0</v>
      </c>
    </row>
    <row r="144" spans="1:75" s="47" customFormat="1" ht="27.75" customHeight="1" x14ac:dyDescent="0.2">
      <c r="A144" s="141"/>
      <c r="B144" s="146" t="s">
        <v>515</v>
      </c>
      <c r="C144" s="141"/>
      <c r="D144" s="143">
        <v>0</v>
      </c>
      <c r="E144" s="143">
        <v>0</v>
      </c>
      <c r="F144" s="143">
        <v>0</v>
      </c>
      <c r="G144" s="143">
        <v>0</v>
      </c>
      <c r="H144" s="143">
        <v>0</v>
      </c>
      <c r="I144" s="143">
        <v>0</v>
      </c>
      <c r="J144" s="143">
        <v>0</v>
      </c>
      <c r="K144" s="143">
        <v>0</v>
      </c>
      <c r="L144" s="143">
        <v>0</v>
      </c>
      <c r="M144" s="143">
        <v>0</v>
      </c>
      <c r="N144" s="143">
        <v>0</v>
      </c>
      <c r="O144" s="143">
        <v>0</v>
      </c>
      <c r="P144" s="143">
        <v>0</v>
      </c>
      <c r="Q144" s="143">
        <v>0</v>
      </c>
      <c r="R144" s="143">
        <v>0</v>
      </c>
      <c r="S144" s="143">
        <v>0</v>
      </c>
      <c r="T144" s="143">
        <v>0</v>
      </c>
      <c r="U144" s="143">
        <v>0</v>
      </c>
      <c r="V144" s="143">
        <v>0</v>
      </c>
      <c r="W144" s="143">
        <v>0</v>
      </c>
      <c r="X144" s="143">
        <v>0</v>
      </c>
      <c r="Y144" s="143">
        <v>0</v>
      </c>
      <c r="Z144" s="143">
        <v>0</v>
      </c>
      <c r="AA144" s="143">
        <v>0</v>
      </c>
      <c r="AB144" s="143">
        <v>0</v>
      </c>
      <c r="AC144" s="143">
        <v>0</v>
      </c>
      <c r="AD144" s="143">
        <v>0</v>
      </c>
      <c r="AE144" s="143">
        <v>0</v>
      </c>
      <c r="AF144" s="143">
        <v>103</v>
      </c>
      <c r="AG144" s="143">
        <v>107</v>
      </c>
      <c r="AH144" s="143">
        <v>116</v>
      </c>
      <c r="AI144" s="143">
        <v>153</v>
      </c>
      <c r="AJ144" s="143">
        <v>178</v>
      </c>
      <c r="AK144" s="143">
        <v>186</v>
      </c>
      <c r="AL144" s="143">
        <v>196</v>
      </c>
      <c r="AM144" s="143">
        <v>209</v>
      </c>
      <c r="AN144" s="143">
        <v>236</v>
      </c>
      <c r="AO144" s="143">
        <v>254</v>
      </c>
      <c r="AP144" s="143">
        <v>257</v>
      </c>
      <c r="AQ144" s="143">
        <v>258</v>
      </c>
      <c r="AR144" s="143">
        <v>267</v>
      </c>
      <c r="AS144" s="143">
        <v>277</v>
      </c>
      <c r="AT144" s="143">
        <v>286</v>
      </c>
      <c r="AU144" s="143">
        <v>296</v>
      </c>
      <c r="AV144" s="143">
        <v>307</v>
      </c>
      <c r="AW144" s="143">
        <v>321</v>
      </c>
      <c r="AX144" s="143">
        <v>337</v>
      </c>
      <c r="AY144" s="143">
        <v>358</v>
      </c>
      <c r="AZ144" s="143">
        <v>364</v>
      </c>
      <c r="BA144" s="143">
        <v>376</v>
      </c>
      <c r="BB144" s="143">
        <v>378</v>
      </c>
      <c r="BC144" s="143">
        <v>377</v>
      </c>
      <c r="BD144" s="143">
        <v>376</v>
      </c>
      <c r="BE144" s="143">
        <v>367</v>
      </c>
      <c r="BF144" s="143">
        <v>331</v>
      </c>
      <c r="BG144" s="143">
        <v>315</v>
      </c>
      <c r="BH144" s="143">
        <v>301</v>
      </c>
      <c r="BI144" s="143">
        <v>288</v>
      </c>
      <c r="BJ144" s="143">
        <v>275</v>
      </c>
      <c r="BK144" s="143">
        <v>263</v>
      </c>
      <c r="BL144" s="143">
        <v>251</v>
      </c>
      <c r="BM144" s="143">
        <v>240</v>
      </c>
      <c r="BN144" s="143">
        <v>230</v>
      </c>
      <c r="BO144" s="143">
        <v>220</v>
      </c>
      <c r="BP144" s="143">
        <v>211</v>
      </c>
      <c r="BQ144" s="143">
        <v>198</v>
      </c>
      <c r="BR144" s="143">
        <v>167</v>
      </c>
      <c r="BS144" s="143">
        <v>110</v>
      </c>
      <c r="BT144" s="143">
        <v>43</v>
      </c>
      <c r="BU144" s="143">
        <v>24</v>
      </c>
      <c r="BV144" s="143">
        <v>23</v>
      </c>
      <c r="BW144" s="143">
        <v>22</v>
      </c>
    </row>
    <row r="145" spans="1:75" s="132" customFormat="1" x14ac:dyDescent="0.2">
      <c r="A145" s="134"/>
      <c r="B145" s="279" t="s">
        <v>234</v>
      </c>
      <c r="C145" s="134"/>
      <c r="D145" s="257">
        <v>0</v>
      </c>
      <c r="E145" s="257">
        <v>0</v>
      </c>
      <c r="F145" s="257">
        <v>0</v>
      </c>
      <c r="G145" s="257">
        <v>0</v>
      </c>
      <c r="H145" s="257">
        <v>0</v>
      </c>
      <c r="I145" s="257">
        <v>0</v>
      </c>
      <c r="J145" s="257">
        <v>0</v>
      </c>
      <c r="K145" s="257">
        <v>0</v>
      </c>
      <c r="L145" s="257">
        <v>0</v>
      </c>
      <c r="M145" s="257">
        <v>0</v>
      </c>
      <c r="N145" s="257">
        <v>0</v>
      </c>
      <c r="O145" s="257">
        <v>0</v>
      </c>
      <c r="P145" s="257">
        <v>0</v>
      </c>
      <c r="Q145" s="257">
        <v>0</v>
      </c>
      <c r="R145" s="257">
        <v>0</v>
      </c>
      <c r="S145" s="257">
        <v>0</v>
      </c>
      <c r="T145" s="257">
        <v>0</v>
      </c>
      <c r="U145" s="257">
        <v>0</v>
      </c>
      <c r="V145" s="257">
        <v>0</v>
      </c>
      <c r="W145" s="257">
        <v>0</v>
      </c>
      <c r="X145" s="257">
        <v>0</v>
      </c>
      <c r="Y145" s="257">
        <v>0</v>
      </c>
      <c r="Z145" s="257">
        <v>0</v>
      </c>
      <c r="AA145" s="257">
        <v>0</v>
      </c>
      <c r="AB145" s="257">
        <v>0</v>
      </c>
      <c r="AC145" s="257">
        <v>0</v>
      </c>
      <c r="AD145" s="257">
        <v>0</v>
      </c>
      <c r="AE145" s="257">
        <v>0</v>
      </c>
      <c r="AF145" s="257">
        <v>100</v>
      </c>
      <c r="AG145" s="257">
        <v>103</v>
      </c>
      <c r="AH145" s="257">
        <v>110</v>
      </c>
      <c r="AI145" s="257">
        <v>143</v>
      </c>
      <c r="AJ145" s="257">
        <v>164</v>
      </c>
      <c r="AK145" s="257">
        <v>169</v>
      </c>
      <c r="AL145" s="257">
        <v>177</v>
      </c>
      <c r="AM145" s="257">
        <v>188</v>
      </c>
      <c r="AN145" s="257">
        <v>212</v>
      </c>
      <c r="AO145" s="257">
        <v>227</v>
      </c>
      <c r="AP145" s="257">
        <v>228</v>
      </c>
      <c r="AQ145" s="257">
        <v>228</v>
      </c>
      <c r="AR145" s="257">
        <v>233</v>
      </c>
      <c r="AS145" s="257">
        <v>240</v>
      </c>
      <c r="AT145" s="257">
        <v>247</v>
      </c>
      <c r="AU145" s="257">
        <v>257</v>
      </c>
      <c r="AV145" s="257">
        <v>265</v>
      </c>
      <c r="AW145" s="257">
        <v>273</v>
      </c>
      <c r="AX145" s="257">
        <v>289</v>
      </c>
      <c r="AY145" s="257">
        <v>308</v>
      </c>
      <c r="AZ145" s="257">
        <v>328</v>
      </c>
      <c r="BA145" s="257">
        <v>339</v>
      </c>
      <c r="BB145" s="257">
        <v>338</v>
      </c>
      <c r="BC145" s="257">
        <v>337</v>
      </c>
      <c r="BD145" s="257">
        <v>336</v>
      </c>
      <c r="BE145" s="257">
        <v>326</v>
      </c>
      <c r="BF145" s="257">
        <v>289</v>
      </c>
      <c r="BG145" s="257">
        <v>274</v>
      </c>
      <c r="BH145" s="257">
        <v>260</v>
      </c>
      <c r="BI145" s="257">
        <v>246</v>
      </c>
      <c r="BJ145" s="257">
        <v>234</v>
      </c>
      <c r="BK145" s="257">
        <v>221</v>
      </c>
      <c r="BL145" s="257">
        <v>210</v>
      </c>
      <c r="BM145" s="257">
        <v>200</v>
      </c>
      <c r="BN145" s="257">
        <v>191</v>
      </c>
      <c r="BO145" s="257">
        <v>184</v>
      </c>
      <c r="BP145" s="257">
        <v>177</v>
      </c>
      <c r="BQ145" s="257">
        <v>167</v>
      </c>
      <c r="BR145" s="257">
        <v>138</v>
      </c>
      <c r="BS145" s="257">
        <v>83</v>
      </c>
      <c r="BT145" s="257">
        <v>17</v>
      </c>
      <c r="BU145" s="257">
        <v>0</v>
      </c>
      <c r="BV145" s="257">
        <v>0</v>
      </c>
      <c r="BW145" s="257">
        <v>0</v>
      </c>
    </row>
    <row r="146" spans="1:75" s="132" customFormat="1" x14ac:dyDescent="0.2">
      <c r="A146" s="134"/>
      <c r="B146" s="279" t="s">
        <v>235</v>
      </c>
      <c r="C146" s="134"/>
      <c r="D146" s="257">
        <v>0</v>
      </c>
      <c r="E146" s="257">
        <v>0</v>
      </c>
      <c r="F146" s="257">
        <v>0</v>
      </c>
      <c r="G146" s="257">
        <v>0</v>
      </c>
      <c r="H146" s="257">
        <v>0</v>
      </c>
      <c r="I146" s="257">
        <v>0</v>
      </c>
      <c r="J146" s="257">
        <v>0</v>
      </c>
      <c r="K146" s="257">
        <v>0</v>
      </c>
      <c r="L146" s="257">
        <v>0</v>
      </c>
      <c r="M146" s="257">
        <v>0</v>
      </c>
      <c r="N146" s="257">
        <v>0</v>
      </c>
      <c r="O146" s="257">
        <v>0</v>
      </c>
      <c r="P146" s="257">
        <v>0</v>
      </c>
      <c r="Q146" s="257">
        <v>0</v>
      </c>
      <c r="R146" s="257">
        <v>0</v>
      </c>
      <c r="S146" s="257">
        <v>0</v>
      </c>
      <c r="T146" s="257">
        <v>0</v>
      </c>
      <c r="U146" s="257">
        <v>0</v>
      </c>
      <c r="V146" s="257">
        <v>0</v>
      </c>
      <c r="W146" s="257">
        <v>0</v>
      </c>
      <c r="X146" s="257">
        <v>0</v>
      </c>
      <c r="Y146" s="257">
        <v>0</v>
      </c>
      <c r="Z146" s="257">
        <v>0</v>
      </c>
      <c r="AA146" s="257">
        <v>0</v>
      </c>
      <c r="AB146" s="257">
        <v>0</v>
      </c>
      <c r="AC146" s="257">
        <v>0</v>
      </c>
      <c r="AD146" s="257">
        <v>0</v>
      </c>
      <c r="AE146" s="257">
        <v>0</v>
      </c>
      <c r="AF146" s="257">
        <v>3</v>
      </c>
      <c r="AG146" s="257">
        <v>4</v>
      </c>
      <c r="AH146" s="257">
        <v>6</v>
      </c>
      <c r="AI146" s="257">
        <v>10</v>
      </c>
      <c r="AJ146" s="257">
        <v>14</v>
      </c>
      <c r="AK146" s="257">
        <v>17</v>
      </c>
      <c r="AL146" s="257">
        <v>19</v>
      </c>
      <c r="AM146" s="257">
        <v>21</v>
      </c>
      <c r="AN146" s="257">
        <v>24</v>
      </c>
      <c r="AO146" s="257">
        <v>27</v>
      </c>
      <c r="AP146" s="257">
        <v>29</v>
      </c>
      <c r="AQ146" s="257">
        <v>31</v>
      </c>
      <c r="AR146" s="257">
        <v>34</v>
      </c>
      <c r="AS146" s="257">
        <v>37</v>
      </c>
      <c r="AT146" s="257">
        <v>39</v>
      </c>
      <c r="AU146" s="257">
        <v>40</v>
      </c>
      <c r="AV146" s="257">
        <v>43</v>
      </c>
      <c r="AW146" s="257">
        <v>48</v>
      </c>
      <c r="AX146" s="257">
        <v>49</v>
      </c>
      <c r="AY146" s="257">
        <v>50</v>
      </c>
      <c r="AZ146" s="257">
        <v>36</v>
      </c>
      <c r="BA146" s="257">
        <v>37</v>
      </c>
      <c r="BB146" s="257">
        <v>39</v>
      </c>
      <c r="BC146" s="257">
        <v>40</v>
      </c>
      <c r="BD146" s="257">
        <v>41</v>
      </c>
      <c r="BE146" s="257">
        <v>41</v>
      </c>
      <c r="BF146" s="257">
        <v>41</v>
      </c>
      <c r="BG146" s="257">
        <v>41</v>
      </c>
      <c r="BH146" s="257">
        <v>42</v>
      </c>
      <c r="BI146" s="257">
        <v>42</v>
      </c>
      <c r="BJ146" s="257">
        <v>42</v>
      </c>
      <c r="BK146" s="257">
        <v>42</v>
      </c>
      <c r="BL146" s="257">
        <v>41</v>
      </c>
      <c r="BM146" s="257">
        <v>40</v>
      </c>
      <c r="BN146" s="257">
        <v>39</v>
      </c>
      <c r="BO146" s="257">
        <v>36</v>
      </c>
      <c r="BP146" s="257">
        <v>34</v>
      </c>
      <c r="BQ146" s="257">
        <v>31</v>
      </c>
      <c r="BR146" s="257">
        <v>29</v>
      </c>
      <c r="BS146" s="257">
        <v>27</v>
      </c>
      <c r="BT146" s="257">
        <v>25</v>
      </c>
      <c r="BU146" s="257">
        <v>24</v>
      </c>
      <c r="BV146" s="257">
        <v>23</v>
      </c>
      <c r="BW146" s="257">
        <v>22</v>
      </c>
    </row>
    <row r="147" spans="1:75" s="132" customFormat="1" x14ac:dyDescent="0.2">
      <c r="B147" s="316"/>
      <c r="C147" s="134"/>
      <c r="D147" s="317" t="s">
        <v>123</v>
      </c>
      <c r="E147" s="317" t="s">
        <v>123</v>
      </c>
      <c r="F147" s="317" t="s">
        <v>123</v>
      </c>
      <c r="G147" s="317" t="s">
        <v>123</v>
      </c>
      <c r="H147" s="317" t="s">
        <v>123</v>
      </c>
      <c r="I147" s="317" t="s">
        <v>123</v>
      </c>
      <c r="J147" s="317" t="s">
        <v>123</v>
      </c>
      <c r="K147" s="317" t="s">
        <v>123</v>
      </c>
      <c r="L147" s="317" t="s">
        <v>123</v>
      </c>
      <c r="M147" s="317" t="s">
        <v>123</v>
      </c>
      <c r="N147" s="317" t="s">
        <v>123</v>
      </c>
      <c r="O147" s="317" t="s">
        <v>123</v>
      </c>
      <c r="P147" s="317" t="s">
        <v>123</v>
      </c>
      <c r="Q147" s="317" t="s">
        <v>123</v>
      </c>
      <c r="R147" s="317" t="s">
        <v>123</v>
      </c>
      <c r="S147" s="317" t="s">
        <v>123</v>
      </c>
      <c r="T147" s="317" t="s">
        <v>123</v>
      </c>
      <c r="U147" s="317" t="s">
        <v>123</v>
      </c>
      <c r="V147" s="317" t="s">
        <v>123</v>
      </c>
      <c r="W147" s="317" t="s">
        <v>123</v>
      </c>
      <c r="X147" s="317" t="s">
        <v>123</v>
      </c>
      <c r="Y147" s="317" t="s">
        <v>123</v>
      </c>
      <c r="Z147" s="317" t="s">
        <v>123</v>
      </c>
      <c r="AA147" s="317" t="s">
        <v>123</v>
      </c>
      <c r="AB147" s="317" t="s">
        <v>123</v>
      </c>
      <c r="AC147" s="317" t="s">
        <v>123</v>
      </c>
      <c r="AD147" s="317" t="s">
        <v>123</v>
      </c>
      <c r="AE147" s="317" t="s">
        <v>123</v>
      </c>
      <c r="AF147" s="317" t="s">
        <v>123</v>
      </c>
      <c r="AG147" s="317" t="s">
        <v>123</v>
      </c>
      <c r="AH147" s="317" t="s">
        <v>123</v>
      </c>
      <c r="AI147" s="317" t="s">
        <v>123</v>
      </c>
      <c r="AJ147" s="317" t="s">
        <v>123</v>
      </c>
      <c r="AK147" s="317" t="s">
        <v>123</v>
      </c>
      <c r="AL147" s="317" t="s">
        <v>123</v>
      </c>
      <c r="AM147" s="317" t="s">
        <v>123</v>
      </c>
      <c r="AN147" s="317" t="s">
        <v>123</v>
      </c>
      <c r="AO147" s="317" t="s">
        <v>123</v>
      </c>
      <c r="AP147" s="317" t="s">
        <v>123</v>
      </c>
      <c r="AQ147" s="317" t="s">
        <v>123</v>
      </c>
      <c r="AR147" s="317" t="s">
        <v>123</v>
      </c>
      <c r="AS147" s="317" t="s">
        <v>123</v>
      </c>
      <c r="AT147" s="317" t="s">
        <v>123</v>
      </c>
      <c r="AU147" s="317" t="s">
        <v>123</v>
      </c>
      <c r="AV147" s="317" t="s">
        <v>123</v>
      </c>
      <c r="AW147" s="317" t="s">
        <v>123</v>
      </c>
      <c r="AX147" s="317" t="s">
        <v>123</v>
      </c>
      <c r="AY147" s="317" t="s">
        <v>123</v>
      </c>
      <c r="AZ147" s="317" t="s">
        <v>123</v>
      </c>
      <c r="BA147" s="317" t="s">
        <v>123</v>
      </c>
      <c r="BB147" s="317" t="s">
        <v>123</v>
      </c>
      <c r="BC147" s="317" t="s">
        <v>123</v>
      </c>
      <c r="BD147" s="317" t="s">
        <v>123</v>
      </c>
      <c r="BE147" s="317" t="s">
        <v>123</v>
      </c>
      <c r="BF147" s="317" t="s">
        <v>123</v>
      </c>
      <c r="BG147" s="317" t="s">
        <v>123</v>
      </c>
      <c r="BH147" s="317" t="s">
        <v>123</v>
      </c>
      <c r="BI147" s="317" t="s">
        <v>123</v>
      </c>
      <c r="BJ147" s="317" t="s">
        <v>123</v>
      </c>
      <c r="BK147" s="317" t="s">
        <v>123</v>
      </c>
      <c r="BL147" s="317" t="s">
        <v>123</v>
      </c>
      <c r="BM147" s="317" t="s">
        <v>123</v>
      </c>
      <c r="BN147" s="317" t="s">
        <v>123</v>
      </c>
      <c r="BO147" s="317" t="s">
        <v>123</v>
      </c>
      <c r="BP147" s="317" t="s">
        <v>123</v>
      </c>
      <c r="BQ147" s="317" t="s">
        <v>123</v>
      </c>
      <c r="BR147" s="317" t="s">
        <v>123</v>
      </c>
      <c r="BS147" s="317" t="s">
        <v>123</v>
      </c>
      <c r="BT147" s="317" t="s">
        <v>123</v>
      </c>
      <c r="BU147" s="317" t="s">
        <v>123</v>
      </c>
      <c r="BV147" s="317" t="s">
        <v>123</v>
      </c>
      <c r="BW147" s="317" t="s">
        <v>123</v>
      </c>
    </row>
    <row r="148" spans="1:75" s="132" customFormat="1" x14ac:dyDescent="0.2">
      <c r="B148" s="278" t="s">
        <v>533</v>
      </c>
      <c r="C148" s="134"/>
      <c r="D148" s="143">
        <v>0</v>
      </c>
      <c r="E148" s="143">
        <v>0</v>
      </c>
      <c r="F148" s="143">
        <v>0</v>
      </c>
      <c r="G148" s="143">
        <v>0</v>
      </c>
      <c r="H148" s="143">
        <v>0</v>
      </c>
      <c r="I148" s="143">
        <v>0</v>
      </c>
      <c r="J148" s="143">
        <v>0</v>
      </c>
      <c r="K148" s="143">
        <v>0</v>
      </c>
      <c r="L148" s="143">
        <v>0</v>
      </c>
      <c r="M148" s="143">
        <v>0</v>
      </c>
      <c r="N148" s="143">
        <v>0</v>
      </c>
      <c r="O148" s="143">
        <v>0</v>
      </c>
      <c r="P148" s="143">
        <v>0</v>
      </c>
      <c r="Q148" s="143">
        <v>0</v>
      </c>
      <c r="R148" s="143">
        <v>0</v>
      </c>
      <c r="S148" s="143">
        <v>0</v>
      </c>
      <c r="T148" s="143">
        <v>0</v>
      </c>
      <c r="U148" s="143">
        <v>0</v>
      </c>
      <c r="V148" s="143">
        <v>0</v>
      </c>
      <c r="W148" s="143">
        <v>0</v>
      </c>
      <c r="X148" s="143">
        <v>0</v>
      </c>
      <c r="Y148" s="143">
        <v>0</v>
      </c>
      <c r="Z148" s="143">
        <v>0</v>
      </c>
      <c r="AA148" s="143">
        <v>0</v>
      </c>
      <c r="AB148" s="143">
        <v>0</v>
      </c>
      <c r="AC148" s="143">
        <v>0</v>
      </c>
      <c r="AD148" s="143">
        <v>0</v>
      </c>
      <c r="AE148" s="143">
        <v>0</v>
      </c>
      <c r="AF148" s="143">
        <v>0</v>
      </c>
      <c r="AG148" s="143">
        <v>0</v>
      </c>
      <c r="AH148" s="143">
        <v>0</v>
      </c>
      <c r="AI148" s="143">
        <v>207</v>
      </c>
      <c r="AJ148" s="143">
        <v>205</v>
      </c>
      <c r="AK148" s="143">
        <v>221</v>
      </c>
      <c r="AL148" s="143">
        <v>240</v>
      </c>
      <c r="AM148" s="143">
        <v>241</v>
      </c>
      <c r="AN148" s="143">
        <v>273</v>
      </c>
      <c r="AO148" s="143">
        <v>301</v>
      </c>
      <c r="AP148" s="143">
        <v>327</v>
      </c>
      <c r="AQ148" s="143">
        <v>352</v>
      </c>
      <c r="AR148" s="143">
        <v>247</v>
      </c>
      <c r="AS148" s="143">
        <v>290</v>
      </c>
      <c r="AT148" s="143">
        <v>330</v>
      </c>
      <c r="AU148" s="143">
        <v>375</v>
      </c>
      <c r="AV148" s="143">
        <v>425</v>
      </c>
      <c r="AW148" s="143">
        <v>527</v>
      </c>
      <c r="AX148" s="143">
        <v>618</v>
      </c>
      <c r="AY148" s="143">
        <v>739</v>
      </c>
      <c r="AZ148" s="143">
        <v>786</v>
      </c>
      <c r="BA148" s="143">
        <v>849</v>
      </c>
      <c r="BB148" s="143">
        <v>898</v>
      </c>
      <c r="BC148" s="143">
        <v>932</v>
      </c>
      <c r="BD148" s="143">
        <v>994</v>
      </c>
      <c r="BE148" s="143">
        <v>1048</v>
      </c>
      <c r="BF148" s="143">
        <v>1091</v>
      </c>
      <c r="BG148" s="143">
        <v>1121</v>
      </c>
      <c r="BH148" s="143">
        <v>1137</v>
      </c>
      <c r="BI148" s="143">
        <v>1139</v>
      </c>
      <c r="BJ148" s="143">
        <v>1142</v>
      </c>
      <c r="BK148" s="143">
        <v>1133</v>
      </c>
      <c r="BL148" s="143">
        <v>1128</v>
      </c>
      <c r="BM148" s="143">
        <v>1099</v>
      </c>
      <c r="BN148" s="143">
        <v>0</v>
      </c>
      <c r="BO148" s="143">
        <v>0</v>
      </c>
      <c r="BP148" s="143">
        <v>0</v>
      </c>
      <c r="BQ148" s="143">
        <v>0</v>
      </c>
      <c r="BR148" s="143">
        <v>0</v>
      </c>
      <c r="BS148" s="143">
        <v>0</v>
      </c>
      <c r="BT148" s="143">
        <v>0</v>
      </c>
      <c r="BU148" s="143">
        <v>0</v>
      </c>
      <c r="BV148" s="143">
        <v>0</v>
      </c>
      <c r="BW148" s="143">
        <v>0</v>
      </c>
    </row>
    <row r="149" spans="1:75" s="132" customFormat="1" x14ac:dyDescent="0.2">
      <c r="B149" s="280" t="s">
        <v>104</v>
      </c>
      <c r="C149" s="134"/>
      <c r="D149" s="257">
        <v>0</v>
      </c>
      <c r="E149" s="257">
        <v>0</v>
      </c>
      <c r="F149" s="257">
        <v>0</v>
      </c>
      <c r="G149" s="257">
        <v>0</v>
      </c>
      <c r="H149" s="257">
        <v>0</v>
      </c>
      <c r="I149" s="257">
        <v>0</v>
      </c>
      <c r="J149" s="257">
        <v>0</v>
      </c>
      <c r="K149" s="257">
        <v>0</v>
      </c>
      <c r="L149" s="257">
        <v>0</v>
      </c>
      <c r="M149" s="257">
        <v>0</v>
      </c>
      <c r="N149" s="257">
        <v>0</v>
      </c>
      <c r="O149" s="257">
        <v>0</v>
      </c>
      <c r="P149" s="257">
        <v>0</v>
      </c>
      <c r="Q149" s="257">
        <v>0</v>
      </c>
      <c r="R149" s="257">
        <v>0</v>
      </c>
      <c r="S149" s="257">
        <v>0</v>
      </c>
      <c r="T149" s="257">
        <v>0</v>
      </c>
      <c r="U149" s="257">
        <v>0</v>
      </c>
      <c r="V149" s="257">
        <v>0</v>
      </c>
      <c r="W149" s="257">
        <v>0</v>
      </c>
      <c r="X149" s="257">
        <v>0</v>
      </c>
      <c r="Y149" s="257">
        <v>0</v>
      </c>
      <c r="Z149" s="257">
        <v>0</v>
      </c>
      <c r="AA149" s="257">
        <v>0</v>
      </c>
      <c r="AB149" s="257">
        <v>0</v>
      </c>
      <c r="AC149" s="257">
        <v>0</v>
      </c>
      <c r="AD149" s="257">
        <v>0</v>
      </c>
      <c r="AE149" s="257">
        <v>0</v>
      </c>
      <c r="AF149" s="257">
        <v>0</v>
      </c>
      <c r="AG149" s="257">
        <v>0</v>
      </c>
      <c r="AH149" s="257">
        <v>0</v>
      </c>
      <c r="AI149" s="257">
        <v>207</v>
      </c>
      <c r="AJ149" s="257">
        <v>205</v>
      </c>
      <c r="AK149" s="257">
        <v>221</v>
      </c>
      <c r="AL149" s="257">
        <v>240</v>
      </c>
      <c r="AM149" s="257">
        <v>241</v>
      </c>
      <c r="AN149" s="257">
        <v>273</v>
      </c>
      <c r="AO149" s="257">
        <v>301</v>
      </c>
      <c r="AP149" s="257">
        <v>327</v>
      </c>
      <c r="AQ149" s="257">
        <v>352</v>
      </c>
      <c r="AR149" s="257">
        <v>247</v>
      </c>
      <c r="AS149" s="257">
        <v>290</v>
      </c>
      <c r="AT149" s="257">
        <v>330</v>
      </c>
      <c r="AU149" s="257">
        <v>375</v>
      </c>
      <c r="AV149" s="257">
        <v>425</v>
      </c>
      <c r="AW149" s="257">
        <v>527</v>
      </c>
      <c r="AX149" s="257">
        <v>618</v>
      </c>
      <c r="AY149" s="257">
        <v>739</v>
      </c>
      <c r="AZ149" s="257">
        <v>786</v>
      </c>
      <c r="BA149" s="257">
        <v>849</v>
      </c>
      <c r="BB149" s="257">
        <v>898</v>
      </c>
      <c r="BC149" s="257">
        <v>932</v>
      </c>
      <c r="BD149" s="257">
        <v>994</v>
      </c>
      <c r="BE149" s="257">
        <v>1048</v>
      </c>
      <c r="BF149" s="257">
        <v>1091</v>
      </c>
      <c r="BG149" s="257">
        <v>1121</v>
      </c>
      <c r="BH149" s="257">
        <v>1137</v>
      </c>
      <c r="BI149" s="257">
        <v>1139</v>
      </c>
      <c r="BJ149" s="257">
        <v>1142</v>
      </c>
      <c r="BK149" s="257">
        <v>1133</v>
      </c>
      <c r="BL149" s="257">
        <v>1128</v>
      </c>
      <c r="BM149" s="257">
        <v>1099</v>
      </c>
      <c r="BN149" s="257">
        <v>0</v>
      </c>
      <c r="BO149" s="257">
        <v>0</v>
      </c>
      <c r="BP149" s="257">
        <v>0</v>
      </c>
      <c r="BQ149" s="257">
        <v>0</v>
      </c>
      <c r="BR149" s="257">
        <v>0</v>
      </c>
      <c r="BS149" s="257">
        <v>0</v>
      </c>
      <c r="BT149" s="257">
        <v>0</v>
      </c>
      <c r="BU149" s="257">
        <v>0</v>
      </c>
      <c r="BV149" s="257">
        <v>0</v>
      </c>
      <c r="BW149" s="257">
        <v>0</v>
      </c>
    </row>
    <row r="150" spans="1:75" s="132" customFormat="1" ht="26.25" customHeight="1" x14ac:dyDescent="0.2">
      <c r="B150" s="280" t="s">
        <v>105</v>
      </c>
      <c r="C150" s="134"/>
      <c r="D150" s="257">
        <v>0</v>
      </c>
      <c r="E150" s="257">
        <v>0</v>
      </c>
      <c r="F150" s="257">
        <v>0</v>
      </c>
      <c r="G150" s="257">
        <v>0</v>
      </c>
      <c r="H150" s="257">
        <v>0</v>
      </c>
      <c r="I150" s="257">
        <v>0</v>
      </c>
      <c r="J150" s="257">
        <v>0</v>
      </c>
      <c r="K150" s="257">
        <v>0</v>
      </c>
      <c r="L150" s="257">
        <v>0</v>
      </c>
      <c r="M150" s="257">
        <v>0</v>
      </c>
      <c r="N150" s="257">
        <v>0</v>
      </c>
      <c r="O150" s="257">
        <v>0</v>
      </c>
      <c r="P150" s="257">
        <v>0</v>
      </c>
      <c r="Q150" s="257">
        <v>0</v>
      </c>
      <c r="R150" s="257">
        <v>0</v>
      </c>
      <c r="S150" s="257">
        <v>0</v>
      </c>
      <c r="T150" s="257">
        <v>0</v>
      </c>
      <c r="U150" s="257">
        <v>0</v>
      </c>
      <c r="V150" s="257">
        <v>0</v>
      </c>
      <c r="W150" s="257">
        <v>0</v>
      </c>
      <c r="X150" s="257">
        <v>0</v>
      </c>
      <c r="Y150" s="257">
        <v>0</v>
      </c>
      <c r="Z150" s="257">
        <v>0</v>
      </c>
      <c r="AA150" s="257">
        <v>0</v>
      </c>
      <c r="AB150" s="257">
        <v>0</v>
      </c>
      <c r="AC150" s="257">
        <v>0</v>
      </c>
      <c r="AD150" s="257">
        <v>0</v>
      </c>
      <c r="AE150" s="257">
        <v>0</v>
      </c>
      <c r="AF150" s="257">
        <v>0</v>
      </c>
      <c r="AG150" s="257">
        <v>0</v>
      </c>
      <c r="AH150" s="257">
        <v>0</v>
      </c>
      <c r="AI150" s="257">
        <v>0</v>
      </c>
      <c r="AJ150" s="257">
        <v>0</v>
      </c>
      <c r="AK150" s="257">
        <v>0</v>
      </c>
      <c r="AL150" s="257">
        <v>0</v>
      </c>
      <c r="AM150" s="257">
        <v>0</v>
      </c>
      <c r="AN150" s="257">
        <v>0</v>
      </c>
      <c r="AO150" s="257">
        <v>0</v>
      </c>
      <c r="AP150" s="257">
        <v>0</v>
      </c>
      <c r="AQ150" s="257">
        <v>0</v>
      </c>
      <c r="AR150" s="257">
        <v>0</v>
      </c>
      <c r="AS150" s="257">
        <v>0</v>
      </c>
      <c r="AT150" s="257">
        <v>0</v>
      </c>
      <c r="AU150" s="257">
        <v>0</v>
      </c>
      <c r="AV150" s="257">
        <v>0</v>
      </c>
      <c r="AW150" s="257">
        <v>0</v>
      </c>
      <c r="AX150" s="257">
        <v>0</v>
      </c>
      <c r="AY150" s="257">
        <v>0</v>
      </c>
      <c r="AZ150" s="257">
        <v>0</v>
      </c>
      <c r="BA150" s="257">
        <v>0</v>
      </c>
      <c r="BB150" s="257">
        <v>0</v>
      </c>
      <c r="BC150" s="257">
        <v>0</v>
      </c>
      <c r="BD150" s="257">
        <v>1268</v>
      </c>
      <c r="BE150" s="257">
        <v>1322</v>
      </c>
      <c r="BF150" s="257">
        <v>1345</v>
      </c>
      <c r="BG150" s="257">
        <v>1297</v>
      </c>
      <c r="BH150" s="257">
        <v>1213</v>
      </c>
      <c r="BI150" s="257">
        <v>1198</v>
      </c>
      <c r="BJ150" s="257">
        <v>1196</v>
      </c>
      <c r="BK150" s="257">
        <v>1196</v>
      </c>
      <c r="BL150" s="257">
        <v>1176</v>
      </c>
      <c r="BM150" s="257">
        <v>1055</v>
      </c>
      <c r="BN150" s="257">
        <v>969</v>
      </c>
      <c r="BO150" s="257">
        <v>847</v>
      </c>
      <c r="BP150" s="257">
        <v>530</v>
      </c>
      <c r="BQ150" s="257">
        <v>252</v>
      </c>
      <c r="BR150" s="257">
        <v>119</v>
      </c>
      <c r="BS150" s="257">
        <v>62</v>
      </c>
      <c r="BT150" s="257">
        <v>13</v>
      </c>
      <c r="BU150" s="257">
        <v>0</v>
      </c>
      <c r="BV150" s="257">
        <v>0</v>
      </c>
      <c r="BW150" s="257">
        <v>0</v>
      </c>
    </row>
    <row r="151" spans="1:75" s="232" customFormat="1" ht="27.75" customHeight="1" x14ac:dyDescent="0.2">
      <c r="A151" s="229"/>
      <c r="B151" s="318" t="s">
        <v>519</v>
      </c>
      <c r="C151" s="229"/>
      <c r="D151" s="242">
        <v>0</v>
      </c>
      <c r="E151" s="242">
        <v>0</v>
      </c>
      <c r="F151" s="242">
        <v>0</v>
      </c>
      <c r="G151" s="242">
        <v>0</v>
      </c>
      <c r="H151" s="242">
        <v>0</v>
      </c>
      <c r="I151" s="242">
        <v>0</v>
      </c>
      <c r="J151" s="242">
        <v>0</v>
      </c>
      <c r="K151" s="242">
        <v>0</v>
      </c>
      <c r="L151" s="242">
        <v>0</v>
      </c>
      <c r="M151" s="242">
        <v>0</v>
      </c>
      <c r="N151" s="242">
        <v>0</v>
      </c>
      <c r="O151" s="242">
        <v>0</v>
      </c>
      <c r="P151" s="242">
        <v>0</v>
      </c>
      <c r="Q151" s="242">
        <v>0</v>
      </c>
      <c r="R151" s="242">
        <v>0</v>
      </c>
      <c r="S151" s="242">
        <v>0</v>
      </c>
      <c r="T151" s="242">
        <v>0</v>
      </c>
      <c r="U151" s="242">
        <v>0</v>
      </c>
      <c r="V151" s="242">
        <v>0</v>
      </c>
      <c r="W151" s="242">
        <v>0</v>
      </c>
      <c r="X151" s="242">
        <v>0</v>
      </c>
      <c r="Y151" s="242">
        <v>0</v>
      </c>
      <c r="Z151" s="242">
        <v>0</v>
      </c>
      <c r="AA151" s="242">
        <v>0</v>
      </c>
      <c r="AB151" s="242">
        <v>0</v>
      </c>
      <c r="AC151" s="242">
        <v>0</v>
      </c>
      <c r="AD151" s="242">
        <v>0</v>
      </c>
      <c r="AE151" s="242">
        <v>0</v>
      </c>
      <c r="AF151" s="242">
        <v>0</v>
      </c>
      <c r="AG151" s="242">
        <v>0</v>
      </c>
      <c r="AH151" s="242">
        <v>0</v>
      </c>
      <c r="AI151" s="242">
        <v>0</v>
      </c>
      <c r="AJ151" s="242">
        <v>0</v>
      </c>
      <c r="AK151" s="242">
        <v>0</v>
      </c>
      <c r="AL151" s="242">
        <v>0</v>
      </c>
      <c r="AM151" s="242">
        <v>0</v>
      </c>
      <c r="AN151" s="242">
        <v>0</v>
      </c>
      <c r="AO151" s="242">
        <v>0</v>
      </c>
      <c r="AP151" s="242">
        <v>0</v>
      </c>
      <c r="AQ151" s="242">
        <v>0</v>
      </c>
      <c r="AR151" s="242">
        <v>0</v>
      </c>
      <c r="AS151" s="242">
        <v>0</v>
      </c>
      <c r="AT151" s="242">
        <v>0</v>
      </c>
      <c r="AU151" s="242">
        <v>0</v>
      </c>
      <c r="AV151" s="242">
        <v>0</v>
      </c>
      <c r="AW151" s="242">
        <v>0</v>
      </c>
      <c r="AX151" s="242">
        <v>0</v>
      </c>
      <c r="AY151" s="242">
        <v>0</v>
      </c>
      <c r="AZ151" s="242">
        <v>0</v>
      </c>
      <c r="BA151" s="242">
        <v>0</v>
      </c>
      <c r="BB151" s="242">
        <v>0</v>
      </c>
      <c r="BC151" s="242">
        <v>0</v>
      </c>
      <c r="BD151" s="242">
        <v>10</v>
      </c>
      <c r="BE151" s="242">
        <v>10</v>
      </c>
      <c r="BF151" s="242">
        <v>11</v>
      </c>
      <c r="BG151" s="242">
        <v>11</v>
      </c>
      <c r="BH151" s="242">
        <v>11</v>
      </c>
      <c r="BI151" s="242">
        <v>11</v>
      </c>
      <c r="BJ151" s="242">
        <v>11</v>
      </c>
      <c r="BK151" s="242">
        <v>11</v>
      </c>
      <c r="BL151" s="242">
        <v>11</v>
      </c>
      <c r="BM151" s="242">
        <v>10</v>
      </c>
      <c r="BN151" s="242">
        <v>9</v>
      </c>
      <c r="BO151" s="242">
        <v>9</v>
      </c>
      <c r="BP151" s="242">
        <v>8</v>
      </c>
      <c r="BQ151" s="242">
        <v>7</v>
      </c>
      <c r="BR151" s="242">
        <v>6</v>
      </c>
      <c r="BS151" s="242">
        <v>5</v>
      </c>
      <c r="BT151" s="242">
        <v>6</v>
      </c>
      <c r="BU151" s="242">
        <v>6</v>
      </c>
      <c r="BV151" s="242">
        <v>6</v>
      </c>
      <c r="BW151" s="242">
        <v>6</v>
      </c>
    </row>
    <row r="152" spans="1:75" s="132" customFormat="1" x14ac:dyDescent="0.2">
      <c r="A152" s="134"/>
      <c r="B152" s="59" t="s">
        <v>508</v>
      </c>
      <c r="C152" s="134"/>
      <c r="D152" s="257">
        <v>0</v>
      </c>
      <c r="E152" s="257">
        <v>0</v>
      </c>
      <c r="F152" s="257">
        <v>0</v>
      </c>
      <c r="G152" s="257">
        <v>0</v>
      </c>
      <c r="H152" s="257">
        <v>0</v>
      </c>
      <c r="I152" s="257">
        <v>0</v>
      </c>
      <c r="J152" s="257">
        <v>0</v>
      </c>
      <c r="K152" s="257">
        <v>0</v>
      </c>
      <c r="L152" s="257">
        <v>0</v>
      </c>
      <c r="M152" s="257">
        <v>0</v>
      </c>
      <c r="N152" s="257">
        <v>0</v>
      </c>
      <c r="O152" s="257">
        <v>0</v>
      </c>
      <c r="P152" s="257">
        <v>0</v>
      </c>
      <c r="Q152" s="257">
        <v>0</v>
      </c>
      <c r="R152" s="257">
        <v>0</v>
      </c>
      <c r="S152" s="257">
        <v>0</v>
      </c>
      <c r="T152" s="257">
        <v>0</v>
      </c>
      <c r="U152" s="257">
        <v>0</v>
      </c>
      <c r="V152" s="257">
        <v>0</v>
      </c>
      <c r="W152" s="257">
        <v>0</v>
      </c>
      <c r="X152" s="257">
        <v>0</v>
      </c>
      <c r="Y152" s="257">
        <v>0</v>
      </c>
      <c r="Z152" s="257">
        <v>0</v>
      </c>
      <c r="AA152" s="257">
        <v>0</v>
      </c>
      <c r="AB152" s="257">
        <v>0</v>
      </c>
      <c r="AC152" s="257">
        <v>0</v>
      </c>
      <c r="AD152" s="257">
        <v>0</v>
      </c>
      <c r="AE152" s="257">
        <v>0</v>
      </c>
      <c r="AF152" s="257">
        <v>0</v>
      </c>
      <c r="AG152" s="257">
        <v>0</v>
      </c>
      <c r="AH152" s="257">
        <v>0</v>
      </c>
      <c r="AI152" s="257">
        <v>0</v>
      </c>
      <c r="AJ152" s="257">
        <v>0</v>
      </c>
      <c r="AK152" s="257">
        <v>0</v>
      </c>
      <c r="AL152" s="257">
        <v>0</v>
      </c>
      <c r="AM152" s="257">
        <v>0</v>
      </c>
      <c r="AN152" s="257">
        <v>0</v>
      </c>
      <c r="AO152" s="257">
        <v>0</v>
      </c>
      <c r="AP152" s="257">
        <v>0</v>
      </c>
      <c r="AQ152" s="257">
        <v>0</v>
      </c>
      <c r="AR152" s="257">
        <v>0</v>
      </c>
      <c r="AS152" s="257">
        <v>0</v>
      </c>
      <c r="AT152" s="257">
        <v>0</v>
      </c>
      <c r="AU152" s="257">
        <v>0</v>
      </c>
      <c r="AV152" s="257">
        <v>0</v>
      </c>
      <c r="AW152" s="257">
        <v>0</v>
      </c>
      <c r="AX152" s="257">
        <v>0</v>
      </c>
      <c r="AY152" s="257">
        <v>0</v>
      </c>
      <c r="AZ152" s="257">
        <v>0</v>
      </c>
      <c r="BA152" s="257">
        <v>0</v>
      </c>
      <c r="BB152" s="257">
        <v>0</v>
      </c>
      <c r="BC152" s="257">
        <v>0</v>
      </c>
      <c r="BD152" s="257">
        <v>0</v>
      </c>
      <c r="BE152" s="257">
        <v>0</v>
      </c>
      <c r="BF152" s="257">
        <v>0</v>
      </c>
      <c r="BG152" s="257">
        <v>0</v>
      </c>
      <c r="BH152" s="257">
        <v>0</v>
      </c>
      <c r="BI152" s="257">
        <v>0</v>
      </c>
      <c r="BJ152" s="257">
        <v>0</v>
      </c>
      <c r="BK152" s="257">
        <v>0</v>
      </c>
      <c r="BL152" s="257">
        <v>0</v>
      </c>
      <c r="BM152" s="257">
        <v>0</v>
      </c>
      <c r="BN152" s="257">
        <v>0</v>
      </c>
      <c r="BO152" s="257">
        <v>0</v>
      </c>
      <c r="BP152" s="257">
        <v>0</v>
      </c>
      <c r="BQ152" s="257">
        <v>0</v>
      </c>
      <c r="BR152" s="257">
        <v>0</v>
      </c>
      <c r="BS152" s="257">
        <v>0</v>
      </c>
      <c r="BT152" s="257">
        <v>0</v>
      </c>
      <c r="BU152" s="257">
        <v>0</v>
      </c>
      <c r="BV152" s="257">
        <v>0</v>
      </c>
      <c r="BW152" s="257">
        <v>0</v>
      </c>
    </row>
    <row r="153" spans="1:75" s="132" customFormat="1" x14ac:dyDescent="0.2">
      <c r="A153" s="134"/>
      <c r="B153" s="59" t="s">
        <v>509</v>
      </c>
      <c r="C153" s="134"/>
      <c r="D153" s="257">
        <v>0</v>
      </c>
      <c r="E153" s="257">
        <v>0</v>
      </c>
      <c r="F153" s="257">
        <v>0</v>
      </c>
      <c r="G153" s="257">
        <v>0</v>
      </c>
      <c r="H153" s="257">
        <v>0</v>
      </c>
      <c r="I153" s="257">
        <v>0</v>
      </c>
      <c r="J153" s="257">
        <v>0</v>
      </c>
      <c r="K153" s="257">
        <v>0</v>
      </c>
      <c r="L153" s="257">
        <v>0</v>
      </c>
      <c r="M153" s="257">
        <v>0</v>
      </c>
      <c r="N153" s="257">
        <v>0</v>
      </c>
      <c r="O153" s="257">
        <v>0</v>
      </c>
      <c r="P153" s="257">
        <v>0</v>
      </c>
      <c r="Q153" s="257">
        <v>0</v>
      </c>
      <c r="R153" s="257">
        <v>0</v>
      </c>
      <c r="S153" s="257">
        <v>0</v>
      </c>
      <c r="T153" s="257">
        <v>0</v>
      </c>
      <c r="U153" s="257">
        <v>0</v>
      </c>
      <c r="V153" s="257">
        <v>0</v>
      </c>
      <c r="W153" s="257">
        <v>0</v>
      </c>
      <c r="X153" s="257">
        <v>0</v>
      </c>
      <c r="Y153" s="257">
        <v>0</v>
      </c>
      <c r="Z153" s="257">
        <v>0</v>
      </c>
      <c r="AA153" s="257">
        <v>0</v>
      </c>
      <c r="AB153" s="257">
        <v>0</v>
      </c>
      <c r="AC153" s="257">
        <v>0</v>
      </c>
      <c r="AD153" s="257">
        <v>0</v>
      </c>
      <c r="AE153" s="257">
        <v>0</v>
      </c>
      <c r="AF153" s="257">
        <v>0</v>
      </c>
      <c r="AG153" s="257">
        <v>0</v>
      </c>
      <c r="AH153" s="257">
        <v>0</v>
      </c>
      <c r="AI153" s="257">
        <v>0</v>
      </c>
      <c r="AJ153" s="257">
        <v>0</v>
      </c>
      <c r="AK153" s="257">
        <v>0</v>
      </c>
      <c r="AL153" s="257">
        <v>0</v>
      </c>
      <c r="AM153" s="257">
        <v>0</v>
      </c>
      <c r="AN153" s="257">
        <v>0</v>
      </c>
      <c r="AO153" s="257">
        <v>0</v>
      </c>
      <c r="AP153" s="257">
        <v>0</v>
      </c>
      <c r="AQ153" s="257">
        <v>0</v>
      </c>
      <c r="AR153" s="257">
        <v>0</v>
      </c>
      <c r="AS153" s="257">
        <v>0</v>
      </c>
      <c r="AT153" s="257">
        <v>0</v>
      </c>
      <c r="AU153" s="257">
        <v>0</v>
      </c>
      <c r="AV153" s="257">
        <v>0</v>
      </c>
      <c r="AW153" s="257">
        <v>0</v>
      </c>
      <c r="AX153" s="257">
        <v>0</v>
      </c>
      <c r="AY153" s="257">
        <v>0</v>
      </c>
      <c r="AZ153" s="257">
        <v>0</v>
      </c>
      <c r="BA153" s="257">
        <v>0</v>
      </c>
      <c r="BB153" s="257">
        <v>0</v>
      </c>
      <c r="BC153" s="257">
        <v>0</v>
      </c>
      <c r="BD153" s="257">
        <v>0</v>
      </c>
      <c r="BE153" s="257">
        <v>0</v>
      </c>
      <c r="BF153" s="257">
        <v>0</v>
      </c>
      <c r="BG153" s="257">
        <v>0</v>
      </c>
      <c r="BH153" s="257">
        <v>0</v>
      </c>
      <c r="BI153" s="257">
        <v>0</v>
      </c>
      <c r="BJ153" s="257">
        <v>0</v>
      </c>
      <c r="BK153" s="257">
        <v>0</v>
      </c>
      <c r="BL153" s="257">
        <v>0</v>
      </c>
      <c r="BM153" s="257">
        <v>0</v>
      </c>
      <c r="BN153" s="257">
        <v>0</v>
      </c>
      <c r="BO153" s="257">
        <v>0</v>
      </c>
      <c r="BP153" s="257">
        <v>0</v>
      </c>
      <c r="BQ153" s="257">
        <v>0</v>
      </c>
      <c r="BR153" s="257">
        <v>0</v>
      </c>
      <c r="BS153" s="257">
        <v>0</v>
      </c>
      <c r="BT153" s="257">
        <v>0</v>
      </c>
      <c r="BU153" s="257">
        <v>0</v>
      </c>
      <c r="BV153" s="257">
        <v>0</v>
      </c>
      <c r="BW153" s="257">
        <v>0</v>
      </c>
    </row>
    <row r="154" spans="1:75" s="132" customFormat="1" x14ac:dyDescent="0.2">
      <c r="A154" s="134"/>
      <c r="B154" s="59" t="s">
        <v>510</v>
      </c>
      <c r="C154" s="134"/>
      <c r="D154" s="257">
        <v>0</v>
      </c>
      <c r="E154" s="257">
        <v>0</v>
      </c>
      <c r="F154" s="257">
        <v>0</v>
      </c>
      <c r="G154" s="257">
        <v>0</v>
      </c>
      <c r="H154" s="257">
        <v>0</v>
      </c>
      <c r="I154" s="257">
        <v>0</v>
      </c>
      <c r="J154" s="257">
        <v>0</v>
      </c>
      <c r="K154" s="257">
        <v>0</v>
      </c>
      <c r="L154" s="257">
        <v>0</v>
      </c>
      <c r="M154" s="257">
        <v>0</v>
      </c>
      <c r="N154" s="257">
        <v>0</v>
      </c>
      <c r="O154" s="257">
        <v>0</v>
      </c>
      <c r="P154" s="257">
        <v>0</v>
      </c>
      <c r="Q154" s="257">
        <v>0</v>
      </c>
      <c r="R154" s="257">
        <v>0</v>
      </c>
      <c r="S154" s="257">
        <v>0</v>
      </c>
      <c r="T154" s="257">
        <v>0</v>
      </c>
      <c r="U154" s="257">
        <v>0</v>
      </c>
      <c r="V154" s="257">
        <v>0</v>
      </c>
      <c r="W154" s="257">
        <v>0</v>
      </c>
      <c r="X154" s="257">
        <v>0</v>
      </c>
      <c r="Y154" s="257">
        <v>0</v>
      </c>
      <c r="Z154" s="257">
        <v>0</v>
      </c>
      <c r="AA154" s="257">
        <v>0</v>
      </c>
      <c r="AB154" s="257">
        <v>0</v>
      </c>
      <c r="AC154" s="257">
        <v>0</v>
      </c>
      <c r="AD154" s="257">
        <v>0</v>
      </c>
      <c r="AE154" s="257">
        <v>0</v>
      </c>
      <c r="AF154" s="257">
        <v>0</v>
      </c>
      <c r="AG154" s="257">
        <v>0</v>
      </c>
      <c r="AH154" s="257">
        <v>0</v>
      </c>
      <c r="AI154" s="257">
        <v>0</v>
      </c>
      <c r="AJ154" s="257">
        <v>0</v>
      </c>
      <c r="AK154" s="257">
        <v>0</v>
      </c>
      <c r="AL154" s="257">
        <v>0</v>
      </c>
      <c r="AM154" s="257">
        <v>0</v>
      </c>
      <c r="AN154" s="257">
        <v>0</v>
      </c>
      <c r="AO154" s="257">
        <v>0</v>
      </c>
      <c r="AP154" s="257">
        <v>0</v>
      </c>
      <c r="AQ154" s="257">
        <v>0</v>
      </c>
      <c r="AR154" s="257">
        <v>0</v>
      </c>
      <c r="AS154" s="257">
        <v>0</v>
      </c>
      <c r="AT154" s="257">
        <v>0</v>
      </c>
      <c r="AU154" s="257">
        <v>0</v>
      </c>
      <c r="AV154" s="257">
        <v>0</v>
      </c>
      <c r="AW154" s="257">
        <v>0</v>
      </c>
      <c r="AX154" s="257">
        <v>0</v>
      </c>
      <c r="AY154" s="257">
        <v>0</v>
      </c>
      <c r="AZ154" s="257">
        <v>0</v>
      </c>
      <c r="BA154" s="257">
        <v>0</v>
      </c>
      <c r="BB154" s="257">
        <v>0</v>
      </c>
      <c r="BC154" s="257">
        <v>0</v>
      </c>
      <c r="BD154" s="257">
        <v>9</v>
      </c>
      <c r="BE154" s="257">
        <v>9</v>
      </c>
      <c r="BF154" s="257">
        <v>9</v>
      </c>
      <c r="BG154" s="257">
        <v>10</v>
      </c>
      <c r="BH154" s="257">
        <v>10</v>
      </c>
      <c r="BI154" s="257">
        <v>10</v>
      </c>
      <c r="BJ154" s="257">
        <v>10</v>
      </c>
      <c r="BK154" s="257">
        <v>10</v>
      </c>
      <c r="BL154" s="257">
        <v>10</v>
      </c>
      <c r="BM154" s="257">
        <v>9</v>
      </c>
      <c r="BN154" s="257">
        <v>9</v>
      </c>
      <c r="BO154" s="257">
        <v>8</v>
      </c>
      <c r="BP154" s="257">
        <v>5</v>
      </c>
      <c r="BQ154" s="257">
        <v>2</v>
      </c>
      <c r="BR154" s="257">
        <v>0</v>
      </c>
      <c r="BS154" s="257">
        <v>0</v>
      </c>
      <c r="BT154" s="257">
        <v>0</v>
      </c>
      <c r="BU154" s="257">
        <v>0</v>
      </c>
      <c r="BV154" s="257">
        <v>0</v>
      </c>
      <c r="BW154" s="257">
        <v>0</v>
      </c>
    </row>
    <row r="155" spans="1:75" s="132" customFormat="1" x14ac:dyDescent="0.2">
      <c r="B155" s="263" t="s">
        <v>534</v>
      </c>
      <c r="C155" s="134"/>
      <c r="D155" s="257">
        <v>0</v>
      </c>
      <c r="E155" s="257">
        <v>0</v>
      </c>
      <c r="F155" s="257">
        <v>0</v>
      </c>
      <c r="G155" s="257">
        <v>0</v>
      </c>
      <c r="H155" s="257">
        <v>0</v>
      </c>
      <c r="I155" s="257">
        <v>0</v>
      </c>
      <c r="J155" s="257">
        <v>0</v>
      </c>
      <c r="K155" s="257">
        <v>0</v>
      </c>
      <c r="L155" s="257">
        <v>0</v>
      </c>
      <c r="M155" s="257">
        <v>0</v>
      </c>
      <c r="N155" s="257">
        <v>0</v>
      </c>
      <c r="O155" s="257">
        <v>0</v>
      </c>
      <c r="P155" s="257">
        <v>0</v>
      </c>
      <c r="Q155" s="257">
        <v>0</v>
      </c>
      <c r="R155" s="257">
        <v>0</v>
      </c>
      <c r="S155" s="257">
        <v>0</v>
      </c>
      <c r="T155" s="257">
        <v>0</v>
      </c>
      <c r="U155" s="257">
        <v>0</v>
      </c>
      <c r="V155" s="257">
        <v>0</v>
      </c>
      <c r="W155" s="257">
        <v>0</v>
      </c>
      <c r="X155" s="257">
        <v>0</v>
      </c>
      <c r="Y155" s="257">
        <v>0</v>
      </c>
      <c r="Z155" s="257">
        <v>0</v>
      </c>
      <c r="AA155" s="257">
        <v>0</v>
      </c>
      <c r="AB155" s="257">
        <v>0</v>
      </c>
      <c r="AC155" s="257">
        <v>0</v>
      </c>
      <c r="AD155" s="257">
        <v>0</v>
      </c>
      <c r="AE155" s="257">
        <v>0</v>
      </c>
      <c r="AF155" s="257">
        <v>0</v>
      </c>
      <c r="AG155" s="257">
        <v>0</v>
      </c>
      <c r="AH155" s="257">
        <v>0</v>
      </c>
      <c r="AI155" s="257">
        <v>0</v>
      </c>
      <c r="AJ155" s="257">
        <v>0</v>
      </c>
      <c r="AK155" s="257">
        <v>0</v>
      </c>
      <c r="AL155" s="257">
        <v>0</v>
      </c>
      <c r="AM155" s="257">
        <v>0</v>
      </c>
      <c r="AN155" s="257">
        <v>0</v>
      </c>
      <c r="AO155" s="257">
        <v>0</v>
      </c>
      <c r="AP155" s="257">
        <v>0</v>
      </c>
      <c r="AQ155" s="257">
        <v>0</v>
      </c>
      <c r="AR155" s="257">
        <v>0</v>
      </c>
      <c r="AS155" s="257">
        <v>0</v>
      </c>
      <c r="AT155" s="257">
        <v>0</v>
      </c>
      <c r="AU155" s="257">
        <v>0</v>
      </c>
      <c r="AV155" s="257">
        <v>0</v>
      </c>
      <c r="AW155" s="257">
        <v>0</v>
      </c>
      <c r="AX155" s="257">
        <v>0</v>
      </c>
      <c r="AY155" s="257">
        <v>0</v>
      </c>
      <c r="AZ155" s="257">
        <v>0</v>
      </c>
      <c r="BA155" s="257">
        <v>0</v>
      </c>
      <c r="BB155" s="257">
        <v>0</v>
      </c>
      <c r="BC155" s="257">
        <v>0</v>
      </c>
      <c r="BD155" s="257">
        <v>0</v>
      </c>
      <c r="BE155" s="257">
        <v>0</v>
      </c>
      <c r="BF155" s="257">
        <v>0</v>
      </c>
      <c r="BG155" s="257">
        <v>0</v>
      </c>
      <c r="BH155" s="257">
        <v>0</v>
      </c>
      <c r="BI155" s="257">
        <v>0</v>
      </c>
      <c r="BJ155" s="257">
        <v>0</v>
      </c>
      <c r="BK155" s="257">
        <v>0</v>
      </c>
      <c r="BL155" s="257">
        <v>0</v>
      </c>
      <c r="BM155" s="257">
        <v>0</v>
      </c>
      <c r="BN155" s="257">
        <v>0</v>
      </c>
      <c r="BO155" s="257">
        <v>1</v>
      </c>
      <c r="BP155" s="257">
        <v>2</v>
      </c>
      <c r="BQ155" s="257">
        <v>5</v>
      </c>
      <c r="BR155" s="257">
        <v>5</v>
      </c>
      <c r="BS155" s="257">
        <v>5</v>
      </c>
      <c r="BT155" s="257">
        <v>6</v>
      </c>
      <c r="BU155" s="257">
        <v>6</v>
      </c>
      <c r="BV155" s="257">
        <v>6</v>
      </c>
      <c r="BW155" s="257">
        <v>5</v>
      </c>
    </row>
    <row r="156" spans="1:75" s="132" customFormat="1" ht="13.5" thickBot="1" x14ac:dyDescent="0.25">
      <c r="A156" s="129"/>
      <c r="B156" s="271" t="s">
        <v>520</v>
      </c>
      <c r="C156" s="129"/>
      <c r="D156" s="152">
        <v>0</v>
      </c>
      <c r="E156" s="152">
        <v>0</v>
      </c>
      <c r="F156" s="152">
        <v>0</v>
      </c>
      <c r="G156" s="152">
        <v>0</v>
      </c>
      <c r="H156" s="152">
        <v>0</v>
      </c>
      <c r="I156" s="152">
        <v>0</v>
      </c>
      <c r="J156" s="152">
        <v>0</v>
      </c>
      <c r="K156" s="152">
        <v>0</v>
      </c>
      <c r="L156" s="152">
        <v>0</v>
      </c>
      <c r="M156" s="152">
        <v>0</v>
      </c>
      <c r="N156" s="152">
        <v>0</v>
      </c>
      <c r="O156" s="152">
        <v>0</v>
      </c>
      <c r="P156" s="152">
        <v>0</v>
      </c>
      <c r="Q156" s="152">
        <v>0</v>
      </c>
      <c r="R156" s="152">
        <v>0</v>
      </c>
      <c r="S156" s="152">
        <v>0</v>
      </c>
      <c r="T156" s="152">
        <v>0</v>
      </c>
      <c r="U156" s="152">
        <v>0</v>
      </c>
      <c r="V156" s="152">
        <v>0</v>
      </c>
      <c r="W156" s="152">
        <v>0</v>
      </c>
      <c r="X156" s="152">
        <v>0</v>
      </c>
      <c r="Y156" s="152">
        <v>0</v>
      </c>
      <c r="Z156" s="152">
        <v>0</v>
      </c>
      <c r="AA156" s="152">
        <v>0</v>
      </c>
      <c r="AB156" s="152">
        <v>0</v>
      </c>
      <c r="AC156" s="152">
        <v>0</v>
      </c>
      <c r="AD156" s="152">
        <v>0</v>
      </c>
      <c r="AE156" s="152">
        <v>0</v>
      </c>
      <c r="AF156" s="152">
        <v>0</v>
      </c>
      <c r="AG156" s="152">
        <v>0</v>
      </c>
      <c r="AH156" s="152">
        <v>0</v>
      </c>
      <c r="AI156" s="152">
        <v>0</v>
      </c>
      <c r="AJ156" s="152">
        <v>0</v>
      </c>
      <c r="AK156" s="152">
        <v>0</v>
      </c>
      <c r="AL156" s="152">
        <v>0</v>
      </c>
      <c r="AM156" s="152">
        <v>0</v>
      </c>
      <c r="AN156" s="152">
        <v>0</v>
      </c>
      <c r="AO156" s="152">
        <v>0</v>
      </c>
      <c r="AP156" s="152">
        <v>0</v>
      </c>
      <c r="AQ156" s="152">
        <v>0</v>
      </c>
      <c r="AR156" s="152">
        <v>0</v>
      </c>
      <c r="AS156" s="152">
        <v>0</v>
      </c>
      <c r="AT156" s="152">
        <v>0</v>
      </c>
      <c r="AU156" s="152">
        <v>0</v>
      </c>
      <c r="AV156" s="152">
        <v>0</v>
      </c>
      <c r="AW156" s="152">
        <v>0</v>
      </c>
      <c r="AX156" s="152">
        <v>0</v>
      </c>
      <c r="AY156" s="152">
        <v>0</v>
      </c>
      <c r="AZ156" s="152">
        <v>0</v>
      </c>
      <c r="BA156" s="152">
        <v>0</v>
      </c>
      <c r="BB156" s="152">
        <v>0</v>
      </c>
      <c r="BC156" s="152">
        <v>0</v>
      </c>
      <c r="BD156" s="152">
        <v>1</v>
      </c>
      <c r="BE156" s="152">
        <v>1</v>
      </c>
      <c r="BF156" s="152">
        <v>1</v>
      </c>
      <c r="BG156" s="152">
        <v>1</v>
      </c>
      <c r="BH156" s="152">
        <v>1</v>
      </c>
      <c r="BI156" s="152">
        <v>1</v>
      </c>
      <c r="BJ156" s="152">
        <v>1</v>
      </c>
      <c r="BK156" s="152">
        <v>1</v>
      </c>
      <c r="BL156" s="152">
        <v>1</v>
      </c>
      <c r="BM156" s="152">
        <v>1</v>
      </c>
      <c r="BN156" s="152">
        <v>0</v>
      </c>
      <c r="BO156" s="152">
        <v>0</v>
      </c>
      <c r="BP156" s="152">
        <v>0</v>
      </c>
      <c r="BQ156" s="152">
        <v>0</v>
      </c>
      <c r="BR156" s="152">
        <v>0</v>
      </c>
      <c r="BS156" s="152">
        <v>0</v>
      </c>
      <c r="BT156" s="152">
        <v>0</v>
      </c>
      <c r="BU156" s="152">
        <v>0</v>
      </c>
      <c r="BV156" s="152">
        <v>0</v>
      </c>
      <c r="BW156" s="152">
        <v>0</v>
      </c>
    </row>
  </sheetData>
  <mergeCells count="1">
    <mergeCell ref="A52:A53"/>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04"/>
  <sheetViews>
    <sheetView zoomScaleNormal="100" workbookViewId="0">
      <pane xSplit="3" ySplit="3" topLeftCell="BN4" activePane="bottomRight" state="frozen"/>
      <selection pane="topRight"/>
      <selection pane="bottomLeft"/>
      <selection pane="bottomRight"/>
    </sheetView>
  </sheetViews>
  <sheetFormatPr defaultRowHeight="12.75" x14ac:dyDescent="0.2"/>
  <cols>
    <col min="1" max="1" width="16" style="95" customWidth="1"/>
    <col min="2" max="2" width="75.7109375" style="95" customWidth="1"/>
    <col min="3" max="3" width="12.7109375" style="95" customWidth="1"/>
    <col min="4" max="73" width="10.7109375" style="97" customWidth="1"/>
    <col min="74" max="75" width="10.7109375" style="96" customWidth="1"/>
    <col min="76" max="16384" width="9.140625" style="96"/>
  </cols>
  <sheetData>
    <row r="1" spans="1:75" s="132" customFormat="1" ht="13.5" thickBot="1" x14ac:dyDescent="0.25">
      <c r="A1" s="253"/>
      <c r="B1" s="378" t="s">
        <v>20</v>
      </c>
      <c r="C1" s="253"/>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29"/>
      <c r="BW1" s="129"/>
    </row>
    <row r="2" spans="1:75" s="132" customFormat="1" ht="25.5" customHeight="1" x14ac:dyDescent="0.2">
      <c r="A2" s="296" t="s">
        <v>195</v>
      </c>
      <c r="B2" s="46" t="s">
        <v>535</v>
      </c>
      <c r="C2" s="134"/>
      <c r="D2" s="135" t="s">
        <v>21</v>
      </c>
      <c r="E2" s="135" t="s">
        <v>22</v>
      </c>
      <c r="F2" s="135" t="s">
        <v>23</v>
      </c>
      <c r="G2" s="135" t="s">
        <v>24</v>
      </c>
      <c r="H2" s="135" t="s">
        <v>25</v>
      </c>
      <c r="I2" s="135" t="s">
        <v>26</v>
      </c>
      <c r="J2" s="135" t="s">
        <v>27</v>
      </c>
      <c r="K2" s="135" t="s">
        <v>28</v>
      </c>
      <c r="L2" s="135" t="s">
        <v>29</v>
      </c>
      <c r="M2" s="135" t="s">
        <v>30</v>
      </c>
      <c r="N2" s="135" t="s">
        <v>31</v>
      </c>
      <c r="O2" s="135" t="s">
        <v>32</v>
      </c>
      <c r="P2" s="135" t="s">
        <v>33</v>
      </c>
      <c r="Q2" s="135" t="s">
        <v>34</v>
      </c>
      <c r="R2" s="135" t="s">
        <v>35</v>
      </c>
      <c r="S2" s="135" t="s">
        <v>36</v>
      </c>
      <c r="T2" s="135" t="s">
        <v>37</v>
      </c>
      <c r="U2" s="135" t="s">
        <v>38</v>
      </c>
      <c r="V2" s="135" t="s">
        <v>39</v>
      </c>
      <c r="W2" s="135" t="s">
        <v>40</v>
      </c>
      <c r="X2" s="135" t="s">
        <v>41</v>
      </c>
      <c r="Y2" s="135" t="s">
        <v>42</v>
      </c>
      <c r="Z2" s="135" t="s">
        <v>43</v>
      </c>
      <c r="AA2" s="135" t="s">
        <v>44</v>
      </c>
      <c r="AB2" s="135" t="s">
        <v>45</v>
      </c>
      <c r="AC2" s="135" t="s">
        <v>46</v>
      </c>
      <c r="AD2" s="135" t="s">
        <v>47</v>
      </c>
      <c r="AE2" s="135" t="s">
        <v>48</v>
      </c>
      <c r="AF2" s="135" t="s">
        <v>49</v>
      </c>
      <c r="AG2" s="135" t="s">
        <v>50</v>
      </c>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6" t="s">
        <v>90</v>
      </c>
      <c r="BV2" s="136" t="s">
        <v>100</v>
      </c>
      <c r="BW2" s="136" t="s">
        <v>120</v>
      </c>
    </row>
    <row r="3" spans="1:75" s="132" customFormat="1" ht="15" customHeight="1" x14ac:dyDescent="0.2">
      <c r="A3" s="137"/>
      <c r="B3" s="38" t="s">
        <v>335</v>
      </c>
      <c r="C3" s="138"/>
      <c r="D3" s="139" t="s">
        <v>91</v>
      </c>
      <c r="E3" s="139" t="s">
        <v>91</v>
      </c>
      <c r="F3" s="139" t="s">
        <v>91</v>
      </c>
      <c r="G3" s="139" t="s">
        <v>91</v>
      </c>
      <c r="H3" s="139" t="s">
        <v>91</v>
      </c>
      <c r="I3" s="139" t="s">
        <v>91</v>
      </c>
      <c r="J3" s="139" t="s">
        <v>91</v>
      </c>
      <c r="K3" s="139" t="s">
        <v>91</v>
      </c>
      <c r="L3" s="139" t="s">
        <v>91</v>
      </c>
      <c r="M3" s="139" t="s">
        <v>91</v>
      </c>
      <c r="N3" s="139" t="s">
        <v>91</v>
      </c>
      <c r="O3" s="139" t="s">
        <v>91</v>
      </c>
      <c r="P3" s="139" t="s">
        <v>91</v>
      </c>
      <c r="Q3" s="139" t="s">
        <v>91</v>
      </c>
      <c r="R3" s="139" t="s">
        <v>91</v>
      </c>
      <c r="S3" s="139" t="s">
        <v>91</v>
      </c>
      <c r="T3" s="139" t="s">
        <v>91</v>
      </c>
      <c r="U3" s="139" t="s">
        <v>91</v>
      </c>
      <c r="V3" s="139" t="s">
        <v>91</v>
      </c>
      <c r="W3" s="139" t="s">
        <v>91</v>
      </c>
      <c r="X3" s="139" t="s">
        <v>91</v>
      </c>
      <c r="Y3" s="139" t="s">
        <v>91</v>
      </c>
      <c r="Z3" s="139" t="s">
        <v>91</v>
      </c>
      <c r="AA3" s="139" t="s">
        <v>91</v>
      </c>
      <c r="AB3" s="139" t="s">
        <v>91</v>
      </c>
      <c r="AC3" s="139" t="s">
        <v>91</v>
      </c>
      <c r="AD3" s="139" t="s">
        <v>91</v>
      </c>
      <c r="AE3" s="139" t="s">
        <v>91</v>
      </c>
      <c r="AF3" s="139" t="s">
        <v>91</v>
      </c>
      <c r="AG3" s="139" t="s">
        <v>91</v>
      </c>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26" t="s">
        <v>91</v>
      </c>
      <c r="BQ3" s="139" t="s">
        <v>91</v>
      </c>
      <c r="BR3" s="139" t="s">
        <v>121</v>
      </c>
      <c r="BS3" s="139" t="s">
        <v>121</v>
      </c>
      <c r="BT3" s="140" t="s">
        <v>121</v>
      </c>
      <c r="BU3" s="140" t="s">
        <v>121</v>
      </c>
      <c r="BV3" s="140" t="s">
        <v>121</v>
      </c>
      <c r="BW3" s="140" t="s">
        <v>121</v>
      </c>
    </row>
    <row r="4" spans="1:75" s="47" customFormat="1" ht="24" customHeight="1" x14ac:dyDescent="0.2">
      <c r="A4" s="256"/>
      <c r="B4" s="38" t="s">
        <v>267</v>
      </c>
      <c r="C4" s="38"/>
      <c r="D4" s="143">
        <v>62.5</v>
      </c>
      <c r="E4" s="143">
        <v>75.2</v>
      </c>
      <c r="F4" s="143">
        <v>84.5</v>
      </c>
      <c r="G4" s="143">
        <v>94.6</v>
      </c>
      <c r="H4" s="143">
        <v>118.6</v>
      </c>
      <c r="I4" s="143">
        <v>120.3</v>
      </c>
      <c r="J4" s="143">
        <v>125.4</v>
      </c>
      <c r="K4" s="143">
        <v>114.1</v>
      </c>
      <c r="L4" s="143">
        <v>121.3</v>
      </c>
      <c r="M4" s="143">
        <v>119.6</v>
      </c>
      <c r="N4" s="143">
        <v>131.80000000000001</v>
      </c>
      <c r="O4" s="143">
        <v>158.5</v>
      </c>
      <c r="P4" s="143">
        <v>179.5</v>
      </c>
      <c r="Q4" s="143">
        <v>171.1</v>
      </c>
      <c r="R4" s="143">
        <v>199.8</v>
      </c>
      <c r="S4" s="143">
        <v>217.4</v>
      </c>
      <c r="T4" s="143">
        <v>223.3</v>
      </c>
      <c r="U4" s="143">
        <v>245.9</v>
      </c>
      <c r="V4" s="143">
        <v>297.5</v>
      </c>
      <c r="W4" s="143">
        <v>385.7</v>
      </c>
      <c r="X4" s="143">
        <v>428.9</v>
      </c>
      <c r="Y4" s="143">
        <v>470.7</v>
      </c>
      <c r="Z4" s="143">
        <v>523.79999999999995</v>
      </c>
      <c r="AA4" s="143">
        <v>641.4</v>
      </c>
      <c r="AB4" s="143">
        <v>703.5</v>
      </c>
      <c r="AC4" s="143">
        <v>703.7</v>
      </c>
      <c r="AD4" s="143">
        <v>959.4</v>
      </c>
      <c r="AE4" s="143">
        <v>1308.2</v>
      </c>
      <c r="AF4" s="143">
        <v>1715.3</v>
      </c>
      <c r="AG4" s="143">
        <v>1431</v>
      </c>
      <c r="AH4" s="143">
        <v>1561</v>
      </c>
      <c r="AI4" s="143">
        <v>1675</v>
      </c>
      <c r="AJ4" s="143">
        <v>2165</v>
      </c>
      <c r="AK4" s="143">
        <v>3245.05</v>
      </c>
      <c r="AL4" s="143">
        <v>4612</v>
      </c>
      <c r="AM4" s="143">
        <v>5592</v>
      </c>
      <c r="AN4" s="143">
        <v>6470</v>
      </c>
      <c r="AO4" s="143">
        <v>7446</v>
      </c>
      <c r="AP4" s="143">
        <v>7965</v>
      </c>
      <c r="AQ4" s="143">
        <v>7956</v>
      </c>
      <c r="AR4" s="143">
        <v>7581.9769999999999</v>
      </c>
      <c r="AS4" s="143">
        <v>7675.058</v>
      </c>
      <c r="AT4" s="143">
        <v>8895.1850000000013</v>
      </c>
      <c r="AU4" s="143">
        <v>11646.02289951173</v>
      </c>
      <c r="AV4" s="143">
        <v>14789.988000000001</v>
      </c>
      <c r="AW4" s="143">
        <v>16109.623</v>
      </c>
      <c r="AX4" s="143">
        <v>16387.047999999999</v>
      </c>
      <c r="AY4" s="143">
        <v>16692.532999999999</v>
      </c>
      <c r="AZ4" s="143">
        <v>14444.695</v>
      </c>
      <c r="BA4" s="143">
        <v>11965.317000000001</v>
      </c>
      <c r="BB4" s="143">
        <v>11790.69</v>
      </c>
      <c r="BC4" s="143">
        <v>12082.322</v>
      </c>
      <c r="BD4" s="143">
        <v>13121.226999999999</v>
      </c>
      <c r="BE4" s="143">
        <v>14100.907119412172</v>
      </c>
      <c r="BF4" s="143">
        <v>14237.3147109526</v>
      </c>
      <c r="BG4" s="143">
        <v>12859.01825241993</v>
      </c>
      <c r="BH4" s="143">
        <v>10028.913</v>
      </c>
      <c r="BI4" s="143">
        <v>9149.9960046050001</v>
      </c>
      <c r="BJ4" s="143">
        <v>8838.7708489100005</v>
      </c>
      <c r="BK4" s="143">
        <v>9027.9858692587677</v>
      </c>
      <c r="BL4" s="143">
        <v>8684.733409389999</v>
      </c>
      <c r="BM4" s="143">
        <v>8373.7599778200001</v>
      </c>
      <c r="BN4" s="143">
        <v>7856.3960060182071</v>
      </c>
      <c r="BO4" s="143">
        <v>6997.2154424</v>
      </c>
      <c r="BP4" s="143">
        <v>5308.918879060001</v>
      </c>
      <c r="BQ4" s="143">
        <v>3582.67218435</v>
      </c>
      <c r="BR4" s="143">
        <v>2965.4293214467125</v>
      </c>
      <c r="BS4" s="143">
        <v>2803.9033205358069</v>
      </c>
      <c r="BT4" s="143">
        <v>2690.5494630017211</v>
      </c>
      <c r="BU4" s="143">
        <v>2713.7975882711298</v>
      </c>
      <c r="BV4" s="143">
        <v>2840.7232977441554</v>
      </c>
      <c r="BW4" s="143">
        <v>2925.5179743625517</v>
      </c>
    </row>
    <row r="5" spans="1:75" s="42" customFormat="1" ht="24.75" customHeight="1" x14ac:dyDescent="0.2">
      <c r="A5" s="40"/>
      <c r="B5" s="268" t="s">
        <v>536</v>
      </c>
      <c r="C5" s="40"/>
      <c r="D5" s="257" t="s">
        <v>123</v>
      </c>
      <c r="E5" s="257" t="s">
        <v>123</v>
      </c>
      <c r="F5" s="257" t="s">
        <v>123</v>
      </c>
      <c r="G5" s="257" t="s">
        <v>123</v>
      </c>
      <c r="H5" s="257" t="s">
        <v>123</v>
      </c>
      <c r="I5" s="257" t="s">
        <v>123</v>
      </c>
      <c r="J5" s="257" t="s">
        <v>123</v>
      </c>
      <c r="K5" s="257" t="s">
        <v>123</v>
      </c>
      <c r="L5" s="257" t="s">
        <v>123</v>
      </c>
      <c r="M5" s="257" t="s">
        <v>123</v>
      </c>
      <c r="N5" s="257" t="s">
        <v>123</v>
      </c>
      <c r="O5" s="257" t="s">
        <v>123</v>
      </c>
      <c r="P5" s="257" t="s">
        <v>123</v>
      </c>
      <c r="Q5" s="257" t="s">
        <v>123</v>
      </c>
      <c r="R5" s="257" t="s">
        <v>123</v>
      </c>
      <c r="S5" s="257" t="s">
        <v>123</v>
      </c>
      <c r="T5" s="257" t="s">
        <v>123</v>
      </c>
      <c r="U5" s="257" t="s">
        <v>123</v>
      </c>
      <c r="V5" s="257" t="s">
        <v>123</v>
      </c>
      <c r="W5" s="257" t="s">
        <v>123</v>
      </c>
      <c r="X5" s="257" t="s">
        <v>123</v>
      </c>
      <c r="Y5" s="257" t="s">
        <v>123</v>
      </c>
      <c r="Z5" s="257" t="s">
        <v>123</v>
      </c>
      <c r="AA5" s="257" t="s">
        <v>123</v>
      </c>
      <c r="AB5" s="257" t="s">
        <v>123</v>
      </c>
      <c r="AC5" s="257" t="s">
        <v>123</v>
      </c>
      <c r="AD5" s="257" t="s">
        <v>123</v>
      </c>
      <c r="AE5" s="257" t="s">
        <v>123</v>
      </c>
      <c r="AF5" s="257" t="s">
        <v>123</v>
      </c>
      <c r="AG5" s="257" t="s">
        <v>123</v>
      </c>
      <c r="AH5" s="257" t="s">
        <v>123</v>
      </c>
      <c r="AI5" s="257" t="s">
        <v>123</v>
      </c>
      <c r="AJ5" s="257" t="s">
        <v>123</v>
      </c>
      <c r="AK5" s="257" t="s">
        <v>123</v>
      </c>
      <c r="AL5" s="257" t="s">
        <v>123</v>
      </c>
      <c r="AM5" s="257" t="s">
        <v>123</v>
      </c>
      <c r="AN5" s="257" t="s">
        <v>123</v>
      </c>
      <c r="AO5" s="257" t="s">
        <v>123</v>
      </c>
      <c r="AP5" s="257" t="s">
        <v>123</v>
      </c>
      <c r="AQ5" s="257" t="s">
        <v>123</v>
      </c>
      <c r="AR5" s="257" t="s">
        <v>123</v>
      </c>
      <c r="AS5" s="257" t="s">
        <v>123</v>
      </c>
      <c r="AT5" s="257" t="s">
        <v>123</v>
      </c>
      <c r="AU5" s="257" t="s">
        <v>123</v>
      </c>
      <c r="AV5" s="257" t="s">
        <v>123</v>
      </c>
      <c r="AW5" s="257" t="s">
        <v>123</v>
      </c>
      <c r="AX5" s="257" t="s">
        <v>123</v>
      </c>
      <c r="AY5" s="257" t="s">
        <v>123</v>
      </c>
      <c r="AZ5" s="257" t="s">
        <v>123</v>
      </c>
      <c r="BA5" s="257" t="s">
        <v>123</v>
      </c>
      <c r="BB5" s="257" t="s">
        <v>123</v>
      </c>
      <c r="BC5" s="257" t="s">
        <v>123</v>
      </c>
      <c r="BD5" s="257" t="s">
        <v>123</v>
      </c>
      <c r="BE5" s="257" t="s">
        <v>123</v>
      </c>
      <c r="BF5" s="257" t="s">
        <v>123</v>
      </c>
      <c r="BG5" s="257" t="s">
        <v>123</v>
      </c>
      <c r="BH5" s="257" t="s">
        <v>123</v>
      </c>
      <c r="BI5" s="257" t="s">
        <v>123</v>
      </c>
      <c r="BJ5" s="257" t="s">
        <v>123</v>
      </c>
      <c r="BK5" s="257" t="s">
        <v>123</v>
      </c>
      <c r="BL5" s="257" t="s">
        <v>123</v>
      </c>
      <c r="BM5" s="257" t="s">
        <v>123</v>
      </c>
      <c r="BN5" s="257" t="s">
        <v>123</v>
      </c>
      <c r="BO5" s="257" t="s">
        <v>123</v>
      </c>
      <c r="BP5" s="257" t="s">
        <v>123</v>
      </c>
      <c r="BQ5" s="257" t="s">
        <v>123</v>
      </c>
      <c r="BR5" s="257" t="s">
        <v>123</v>
      </c>
      <c r="BS5" s="257" t="s">
        <v>123</v>
      </c>
      <c r="BT5" s="257" t="s">
        <v>123</v>
      </c>
      <c r="BU5" s="257" t="s">
        <v>123</v>
      </c>
      <c r="BV5" s="257" t="s">
        <v>123</v>
      </c>
      <c r="BW5" s="257" t="s">
        <v>123</v>
      </c>
    </row>
    <row r="6" spans="1:75" s="42" customFormat="1" x14ac:dyDescent="0.2">
      <c r="A6" s="314"/>
      <c r="B6" s="279" t="s">
        <v>537</v>
      </c>
      <c r="C6" s="144"/>
      <c r="D6" s="257">
        <v>0</v>
      </c>
      <c r="E6" s="257">
        <v>0</v>
      </c>
      <c r="F6" s="257">
        <v>0</v>
      </c>
      <c r="G6" s="257">
        <v>0</v>
      </c>
      <c r="H6" s="257">
        <v>0</v>
      </c>
      <c r="I6" s="257">
        <v>0</v>
      </c>
      <c r="J6" s="257">
        <v>0</v>
      </c>
      <c r="K6" s="257">
        <v>0</v>
      </c>
      <c r="L6" s="257">
        <v>0</v>
      </c>
      <c r="M6" s="257">
        <v>0</v>
      </c>
      <c r="N6" s="257">
        <v>0</v>
      </c>
      <c r="O6" s="257">
        <v>0</v>
      </c>
      <c r="P6" s="257">
        <v>0</v>
      </c>
      <c r="Q6" s="257">
        <v>0</v>
      </c>
      <c r="R6" s="257">
        <v>0</v>
      </c>
      <c r="S6" s="257">
        <v>0</v>
      </c>
      <c r="T6" s="257">
        <v>0</v>
      </c>
      <c r="U6" s="257">
        <v>0</v>
      </c>
      <c r="V6" s="257">
        <v>0</v>
      </c>
      <c r="W6" s="257">
        <v>0</v>
      </c>
      <c r="X6" s="257">
        <v>0</v>
      </c>
      <c r="Y6" s="257">
        <v>0</v>
      </c>
      <c r="Z6" s="257">
        <v>0</v>
      </c>
      <c r="AA6" s="257">
        <v>0</v>
      </c>
      <c r="AB6" s="257">
        <v>0</v>
      </c>
      <c r="AC6" s="257">
        <v>0</v>
      </c>
      <c r="AD6" s="257">
        <v>0</v>
      </c>
      <c r="AE6" s="257">
        <v>0</v>
      </c>
      <c r="AF6" s="257">
        <v>0</v>
      </c>
      <c r="AG6" s="257">
        <v>0</v>
      </c>
      <c r="AH6" s="257">
        <v>0</v>
      </c>
      <c r="AI6" s="257">
        <v>0</v>
      </c>
      <c r="AJ6" s="257">
        <v>0</v>
      </c>
      <c r="AK6" s="257">
        <v>0</v>
      </c>
      <c r="AL6" s="257">
        <v>0</v>
      </c>
      <c r="AM6" s="257">
        <v>0</v>
      </c>
      <c r="AN6" s="257">
        <v>0</v>
      </c>
      <c r="AO6" s="257">
        <v>0</v>
      </c>
      <c r="AP6" s="257">
        <v>0</v>
      </c>
      <c r="AQ6" s="257">
        <v>0</v>
      </c>
      <c r="AR6" s="257">
        <v>0</v>
      </c>
      <c r="AS6" s="257">
        <v>0</v>
      </c>
      <c r="AT6" s="257">
        <v>0</v>
      </c>
      <c r="AU6" s="257">
        <v>0</v>
      </c>
      <c r="AV6" s="257">
        <v>0</v>
      </c>
      <c r="AW6" s="257">
        <v>0</v>
      </c>
      <c r="AX6" s="257">
        <v>0</v>
      </c>
      <c r="AY6" s="257">
        <v>0</v>
      </c>
      <c r="AZ6" s="257">
        <v>0</v>
      </c>
      <c r="BA6" s="257">
        <v>0</v>
      </c>
      <c r="BB6" s="257">
        <v>0</v>
      </c>
      <c r="BC6" s="257">
        <v>0</v>
      </c>
      <c r="BD6" s="257">
        <v>4621.4050478363251</v>
      </c>
      <c r="BE6" s="257">
        <v>5052.9140045040276</v>
      </c>
      <c r="BF6" s="257">
        <v>5038.3999390028666</v>
      </c>
      <c r="BG6" s="257">
        <v>5050.6973474168963</v>
      </c>
      <c r="BH6" s="257">
        <v>4716.6390675993789</v>
      </c>
      <c r="BI6" s="257">
        <v>4532.1900443650775</v>
      </c>
      <c r="BJ6" s="257">
        <v>4574.2510630700235</v>
      </c>
      <c r="BK6" s="257">
        <v>5056.8584049752199</v>
      </c>
      <c r="BL6" s="257">
        <v>5098.7516794821649</v>
      </c>
      <c r="BM6" s="257">
        <v>4984.9200626353177</v>
      </c>
      <c r="BN6" s="257">
        <v>4635.0118573493246</v>
      </c>
      <c r="BO6" s="257">
        <v>4084.9333820494735</v>
      </c>
      <c r="BP6" s="257">
        <v>2514.296406705746</v>
      </c>
      <c r="BQ6" s="257">
        <v>994.9373445101694</v>
      </c>
      <c r="BR6" s="257">
        <v>391.16519568884718</v>
      </c>
      <c r="BS6" s="319">
        <v>173.18670178891051</v>
      </c>
      <c r="BT6" s="319">
        <v>38.851160373854555</v>
      </c>
      <c r="BU6" s="257">
        <v>1.0382157384520446E-4</v>
      </c>
      <c r="BV6" s="257">
        <v>1.0382157384520446E-4</v>
      </c>
      <c r="BW6" s="257">
        <v>0</v>
      </c>
    </row>
    <row r="7" spans="1:75" s="42" customFormat="1" x14ac:dyDescent="0.2">
      <c r="A7" s="40"/>
      <c r="B7" s="268" t="s">
        <v>538</v>
      </c>
      <c r="C7" s="43"/>
      <c r="D7" s="257">
        <v>0</v>
      </c>
      <c r="E7" s="257">
        <v>0</v>
      </c>
      <c r="F7" s="257">
        <v>0</v>
      </c>
      <c r="G7" s="257">
        <v>0</v>
      </c>
      <c r="H7" s="257">
        <v>0</v>
      </c>
      <c r="I7" s="257">
        <v>0</v>
      </c>
      <c r="J7" s="257">
        <v>0</v>
      </c>
      <c r="K7" s="257">
        <v>0</v>
      </c>
      <c r="L7" s="257">
        <v>0</v>
      </c>
      <c r="M7" s="257">
        <v>0</v>
      </c>
      <c r="N7" s="257">
        <v>0</v>
      </c>
      <c r="O7" s="257">
        <v>0</v>
      </c>
      <c r="P7" s="257">
        <v>0</v>
      </c>
      <c r="Q7" s="257">
        <v>0</v>
      </c>
      <c r="R7" s="257">
        <v>0</v>
      </c>
      <c r="S7" s="257">
        <v>0</v>
      </c>
      <c r="T7" s="257">
        <v>0</v>
      </c>
      <c r="U7" s="257">
        <v>0</v>
      </c>
      <c r="V7" s="257">
        <v>0</v>
      </c>
      <c r="W7" s="257">
        <v>0</v>
      </c>
      <c r="X7" s="257">
        <v>0</v>
      </c>
      <c r="Y7" s="257">
        <v>0</v>
      </c>
      <c r="Z7" s="257">
        <v>0</v>
      </c>
      <c r="AA7" s="257">
        <v>0</v>
      </c>
      <c r="AB7" s="257">
        <v>0</v>
      </c>
      <c r="AC7" s="257">
        <v>0</v>
      </c>
      <c r="AD7" s="257">
        <v>0</v>
      </c>
      <c r="AE7" s="257">
        <v>0</v>
      </c>
      <c r="AF7" s="257">
        <v>0</v>
      </c>
      <c r="AG7" s="257">
        <v>0</v>
      </c>
      <c r="AH7" s="257">
        <v>0</v>
      </c>
      <c r="AI7" s="257">
        <v>0</v>
      </c>
      <c r="AJ7" s="257">
        <v>0</v>
      </c>
      <c r="AK7" s="257">
        <v>0</v>
      </c>
      <c r="AL7" s="257">
        <v>0</v>
      </c>
      <c r="AM7" s="257">
        <v>0</v>
      </c>
      <c r="AN7" s="257">
        <v>0</v>
      </c>
      <c r="AO7" s="257">
        <v>0</v>
      </c>
      <c r="AP7" s="257">
        <v>0</v>
      </c>
      <c r="AQ7" s="257">
        <v>0</v>
      </c>
      <c r="AR7" s="257">
        <v>0</v>
      </c>
      <c r="AS7" s="257">
        <v>0</v>
      </c>
      <c r="AT7" s="257">
        <v>0</v>
      </c>
      <c r="AU7" s="257">
        <v>0</v>
      </c>
      <c r="AV7" s="257">
        <v>0</v>
      </c>
      <c r="AW7" s="257">
        <v>0</v>
      </c>
      <c r="AX7" s="257">
        <v>0</v>
      </c>
      <c r="AY7" s="257">
        <v>0</v>
      </c>
      <c r="AZ7" s="257">
        <v>0</v>
      </c>
      <c r="BA7" s="257">
        <v>0</v>
      </c>
      <c r="BB7" s="257">
        <v>0</v>
      </c>
      <c r="BC7" s="257">
        <v>0</v>
      </c>
      <c r="BD7" s="257">
        <v>4443.8717844644088</v>
      </c>
      <c r="BE7" s="257">
        <v>4623.1189933269143</v>
      </c>
      <c r="BF7" s="257">
        <v>4787.3978654276079</v>
      </c>
      <c r="BG7" s="257">
        <v>4887.6085699017249</v>
      </c>
      <c r="BH7" s="257">
        <v>4596.7527005283919</v>
      </c>
      <c r="BI7" s="257">
        <v>3943.0085425279776</v>
      </c>
      <c r="BJ7" s="257">
        <v>3604.4662883198689</v>
      </c>
      <c r="BK7" s="257">
        <v>3385.7518830201843</v>
      </c>
      <c r="BL7" s="257">
        <v>3061.3235328641586</v>
      </c>
      <c r="BM7" s="257">
        <v>2842.3252079987506</v>
      </c>
      <c r="BN7" s="257">
        <v>2586.2728269605445</v>
      </c>
      <c r="BO7" s="257">
        <v>2263.4606812055576</v>
      </c>
      <c r="BP7" s="257">
        <v>2085.1020623717477</v>
      </c>
      <c r="BQ7" s="257">
        <v>1854.0650250978513</v>
      </c>
      <c r="BR7" s="257">
        <v>1757.8075977658532</v>
      </c>
      <c r="BS7" s="257">
        <v>1756.141613635976</v>
      </c>
      <c r="BT7" s="257">
        <v>1748.9576201082295</v>
      </c>
      <c r="BU7" s="257">
        <v>1748.6520939853565</v>
      </c>
      <c r="BV7" s="257">
        <v>1793.1555289925564</v>
      </c>
      <c r="BW7" s="257">
        <v>1815.7525985445654</v>
      </c>
    </row>
    <row r="8" spans="1:75" s="42" customFormat="1" x14ac:dyDescent="0.2">
      <c r="A8" s="40"/>
      <c r="B8" s="279" t="s">
        <v>473</v>
      </c>
      <c r="C8" s="144"/>
      <c r="D8" s="257">
        <v>0</v>
      </c>
      <c r="E8" s="257">
        <v>0</v>
      </c>
      <c r="F8" s="257">
        <v>0</v>
      </c>
      <c r="G8" s="257">
        <v>0</v>
      </c>
      <c r="H8" s="257">
        <v>0</v>
      </c>
      <c r="I8" s="257">
        <v>0</v>
      </c>
      <c r="J8" s="257">
        <v>0</v>
      </c>
      <c r="K8" s="257">
        <v>0</v>
      </c>
      <c r="L8" s="257">
        <v>0</v>
      </c>
      <c r="M8" s="257">
        <v>0</v>
      </c>
      <c r="N8" s="257">
        <v>0</v>
      </c>
      <c r="O8" s="257">
        <v>0</v>
      </c>
      <c r="P8" s="257">
        <v>0</v>
      </c>
      <c r="Q8" s="257">
        <v>0</v>
      </c>
      <c r="R8" s="257">
        <v>0</v>
      </c>
      <c r="S8" s="257">
        <v>0</v>
      </c>
      <c r="T8" s="257">
        <v>0</v>
      </c>
      <c r="U8" s="257">
        <v>0</v>
      </c>
      <c r="V8" s="257">
        <v>0</v>
      </c>
      <c r="W8" s="257">
        <v>0</v>
      </c>
      <c r="X8" s="257">
        <v>0</v>
      </c>
      <c r="Y8" s="257">
        <v>0</v>
      </c>
      <c r="Z8" s="257">
        <v>0</v>
      </c>
      <c r="AA8" s="257">
        <v>0</v>
      </c>
      <c r="AB8" s="257">
        <v>0</v>
      </c>
      <c r="AC8" s="257">
        <v>0</v>
      </c>
      <c r="AD8" s="257">
        <v>0</v>
      </c>
      <c r="AE8" s="257">
        <v>0</v>
      </c>
      <c r="AF8" s="257">
        <v>0</v>
      </c>
      <c r="AG8" s="257">
        <v>0</v>
      </c>
      <c r="AH8" s="257">
        <v>0</v>
      </c>
      <c r="AI8" s="257">
        <v>0</v>
      </c>
      <c r="AJ8" s="257">
        <v>0</v>
      </c>
      <c r="AK8" s="257">
        <v>0</v>
      </c>
      <c r="AL8" s="257">
        <v>0</v>
      </c>
      <c r="AM8" s="257">
        <v>0</v>
      </c>
      <c r="AN8" s="257">
        <v>0</v>
      </c>
      <c r="AO8" s="257">
        <v>0</v>
      </c>
      <c r="AP8" s="257">
        <v>0</v>
      </c>
      <c r="AQ8" s="257">
        <v>0</v>
      </c>
      <c r="AR8" s="257">
        <v>0</v>
      </c>
      <c r="AS8" s="257">
        <v>0</v>
      </c>
      <c r="AT8" s="257">
        <v>0</v>
      </c>
      <c r="AU8" s="257">
        <v>0</v>
      </c>
      <c r="AV8" s="257">
        <v>0</v>
      </c>
      <c r="AW8" s="257">
        <v>0</v>
      </c>
      <c r="AX8" s="257">
        <v>0</v>
      </c>
      <c r="AY8" s="257">
        <v>0</v>
      </c>
      <c r="AZ8" s="257">
        <v>0</v>
      </c>
      <c r="BA8" s="257">
        <v>0</v>
      </c>
      <c r="BB8" s="257">
        <v>0</v>
      </c>
      <c r="BC8" s="257">
        <v>0</v>
      </c>
      <c r="BD8" s="257">
        <v>252.8506024179687</v>
      </c>
      <c r="BE8" s="257">
        <v>334.41491264418875</v>
      </c>
      <c r="BF8" s="257">
        <v>376.31615316717199</v>
      </c>
      <c r="BG8" s="257">
        <v>377.57849637345873</v>
      </c>
      <c r="BH8" s="257">
        <v>328.26976673374355</v>
      </c>
      <c r="BI8" s="257">
        <v>296.30574154435226</v>
      </c>
      <c r="BJ8" s="257">
        <v>290.48548701729464</v>
      </c>
      <c r="BK8" s="257">
        <v>283.72187865289749</v>
      </c>
      <c r="BL8" s="257">
        <v>276.94990169243857</v>
      </c>
      <c r="BM8" s="257">
        <v>304.28514955817326</v>
      </c>
      <c r="BN8" s="257">
        <v>388.24454173128282</v>
      </c>
      <c r="BO8" s="257">
        <v>429.1073502182719</v>
      </c>
      <c r="BP8" s="257">
        <v>507.93489670869923</v>
      </c>
      <c r="BQ8" s="257">
        <v>557.09067134317763</v>
      </c>
      <c r="BR8" s="257">
        <v>558.38272532623489</v>
      </c>
      <c r="BS8" s="257">
        <v>612.12910311667952</v>
      </c>
      <c r="BT8" s="257">
        <v>643.51817658795449</v>
      </c>
      <c r="BU8" s="257">
        <v>697.98376866857814</v>
      </c>
      <c r="BV8" s="257">
        <v>757.57573544030163</v>
      </c>
      <c r="BW8" s="257">
        <v>810.82864518059523</v>
      </c>
    </row>
    <row r="9" spans="1:75" s="42" customFormat="1" x14ac:dyDescent="0.2">
      <c r="A9" s="40"/>
      <c r="B9" s="279" t="s">
        <v>539</v>
      </c>
      <c r="C9" s="144"/>
      <c r="D9" s="257">
        <v>0</v>
      </c>
      <c r="E9" s="257">
        <v>0</v>
      </c>
      <c r="F9" s="257">
        <v>0</v>
      </c>
      <c r="G9" s="257">
        <v>0</v>
      </c>
      <c r="H9" s="257">
        <v>0</v>
      </c>
      <c r="I9" s="257">
        <v>0</v>
      </c>
      <c r="J9" s="257">
        <v>0</v>
      </c>
      <c r="K9" s="257">
        <v>0</v>
      </c>
      <c r="L9" s="257">
        <v>0</v>
      </c>
      <c r="M9" s="257">
        <v>0</v>
      </c>
      <c r="N9" s="257">
        <v>0</v>
      </c>
      <c r="O9" s="257">
        <v>0</v>
      </c>
      <c r="P9" s="257">
        <v>0</v>
      </c>
      <c r="Q9" s="257">
        <v>0</v>
      </c>
      <c r="R9" s="257">
        <v>0</v>
      </c>
      <c r="S9" s="257">
        <v>0</v>
      </c>
      <c r="T9" s="257">
        <v>0</v>
      </c>
      <c r="U9" s="257">
        <v>0</v>
      </c>
      <c r="V9" s="257">
        <v>0</v>
      </c>
      <c r="W9" s="257">
        <v>0</v>
      </c>
      <c r="X9" s="257">
        <v>0</v>
      </c>
      <c r="Y9" s="257">
        <v>0</v>
      </c>
      <c r="Z9" s="257">
        <v>0</v>
      </c>
      <c r="AA9" s="257">
        <v>0</v>
      </c>
      <c r="AB9" s="257">
        <v>0</v>
      </c>
      <c r="AC9" s="257">
        <v>0</v>
      </c>
      <c r="AD9" s="257">
        <v>0</v>
      </c>
      <c r="AE9" s="257">
        <v>0</v>
      </c>
      <c r="AF9" s="257">
        <v>0</v>
      </c>
      <c r="AG9" s="257">
        <v>0</v>
      </c>
      <c r="AH9" s="257">
        <v>0</v>
      </c>
      <c r="AI9" s="257">
        <v>0</v>
      </c>
      <c r="AJ9" s="257">
        <v>0</v>
      </c>
      <c r="AK9" s="257">
        <v>0</v>
      </c>
      <c r="AL9" s="257">
        <v>0</v>
      </c>
      <c r="AM9" s="257">
        <v>0</v>
      </c>
      <c r="AN9" s="257">
        <v>0</v>
      </c>
      <c r="AO9" s="257">
        <v>0</v>
      </c>
      <c r="AP9" s="257">
        <v>0</v>
      </c>
      <c r="AQ9" s="257">
        <v>0</v>
      </c>
      <c r="AR9" s="257">
        <v>0</v>
      </c>
      <c r="AS9" s="257">
        <v>0</v>
      </c>
      <c r="AT9" s="257">
        <v>0</v>
      </c>
      <c r="AU9" s="257">
        <v>0</v>
      </c>
      <c r="AV9" s="257">
        <v>0</v>
      </c>
      <c r="AW9" s="257">
        <v>0</v>
      </c>
      <c r="AX9" s="257">
        <v>0</v>
      </c>
      <c r="AY9" s="257">
        <v>0</v>
      </c>
      <c r="AZ9" s="257">
        <v>0</v>
      </c>
      <c r="BA9" s="257">
        <v>0</v>
      </c>
      <c r="BB9" s="257">
        <v>0</v>
      </c>
      <c r="BC9" s="257">
        <v>0</v>
      </c>
      <c r="BD9" s="257">
        <v>3803.0995652812981</v>
      </c>
      <c r="BE9" s="257">
        <v>4090.4592089370417</v>
      </c>
      <c r="BF9" s="257">
        <v>4035.2007533549531</v>
      </c>
      <c r="BG9" s="257">
        <v>2543.1338387278502</v>
      </c>
      <c r="BH9" s="257">
        <v>387.25146513848631</v>
      </c>
      <c r="BI9" s="257">
        <v>378.49167616759223</v>
      </c>
      <c r="BJ9" s="257">
        <v>369.56801050281319</v>
      </c>
      <c r="BK9" s="257">
        <v>301.65370261046604</v>
      </c>
      <c r="BL9" s="257">
        <v>247.70829535123684</v>
      </c>
      <c r="BM9" s="257">
        <v>242.22955762775757</v>
      </c>
      <c r="BN9" s="257">
        <v>246.86677997705561</v>
      </c>
      <c r="BO9" s="257">
        <v>219.71402892669659</v>
      </c>
      <c r="BP9" s="257">
        <v>201.58551327380809</v>
      </c>
      <c r="BQ9" s="257">
        <v>176.57914339880205</v>
      </c>
      <c r="BR9" s="257">
        <v>258.07380266577763</v>
      </c>
      <c r="BS9" s="257">
        <v>262.44590199424113</v>
      </c>
      <c r="BT9" s="257">
        <v>259.22250593168189</v>
      </c>
      <c r="BU9" s="257">
        <v>267.16162179562178</v>
      </c>
      <c r="BV9" s="257">
        <v>289.99192948972387</v>
      </c>
      <c r="BW9" s="257">
        <v>298.93673063739124</v>
      </c>
    </row>
    <row r="10" spans="1:75" s="42" customFormat="1" ht="24.75" customHeight="1" x14ac:dyDescent="0.2">
      <c r="A10" s="40"/>
      <c r="B10" s="268" t="s">
        <v>540</v>
      </c>
      <c r="C10" s="43"/>
      <c r="D10" s="257">
        <f t="shared" ref="D10:AI10" si="0">SUM(D11:D14)</f>
        <v>0</v>
      </c>
      <c r="E10" s="257">
        <f t="shared" si="0"/>
        <v>0</v>
      </c>
      <c r="F10" s="257">
        <f t="shared" si="0"/>
        <v>0</v>
      </c>
      <c r="G10" s="257">
        <f t="shared" si="0"/>
        <v>0</v>
      </c>
      <c r="H10" s="257">
        <f t="shared" si="0"/>
        <v>0</v>
      </c>
      <c r="I10" s="257">
        <f t="shared" si="0"/>
        <v>0</v>
      </c>
      <c r="J10" s="257">
        <f t="shared" si="0"/>
        <v>0</v>
      </c>
      <c r="K10" s="257">
        <f t="shared" si="0"/>
        <v>0</v>
      </c>
      <c r="L10" s="257">
        <f t="shared" si="0"/>
        <v>0</v>
      </c>
      <c r="M10" s="257">
        <f t="shared" si="0"/>
        <v>0</v>
      </c>
      <c r="N10" s="257">
        <f t="shared" si="0"/>
        <v>0</v>
      </c>
      <c r="O10" s="257">
        <f t="shared" si="0"/>
        <v>0</v>
      </c>
      <c r="P10" s="257">
        <f t="shared" si="0"/>
        <v>0</v>
      </c>
      <c r="Q10" s="257">
        <f t="shared" si="0"/>
        <v>0</v>
      </c>
      <c r="R10" s="257">
        <f t="shared" si="0"/>
        <v>0</v>
      </c>
      <c r="S10" s="257">
        <f t="shared" si="0"/>
        <v>0</v>
      </c>
      <c r="T10" s="257">
        <f t="shared" si="0"/>
        <v>0</v>
      </c>
      <c r="U10" s="257">
        <f t="shared" si="0"/>
        <v>0</v>
      </c>
      <c r="V10" s="257">
        <f t="shared" si="0"/>
        <v>0</v>
      </c>
      <c r="W10" s="257">
        <f t="shared" si="0"/>
        <v>0</v>
      </c>
      <c r="X10" s="257">
        <f t="shared" si="0"/>
        <v>0</v>
      </c>
      <c r="Y10" s="257">
        <f t="shared" si="0"/>
        <v>0</v>
      </c>
      <c r="Z10" s="257">
        <f t="shared" si="0"/>
        <v>0</v>
      </c>
      <c r="AA10" s="257">
        <f t="shared" si="0"/>
        <v>0</v>
      </c>
      <c r="AB10" s="257">
        <f t="shared" si="0"/>
        <v>0</v>
      </c>
      <c r="AC10" s="257">
        <f t="shared" si="0"/>
        <v>0</v>
      </c>
      <c r="AD10" s="257">
        <f t="shared" si="0"/>
        <v>0</v>
      </c>
      <c r="AE10" s="257">
        <f t="shared" si="0"/>
        <v>0</v>
      </c>
      <c r="AF10" s="257">
        <f t="shared" si="0"/>
        <v>0</v>
      </c>
      <c r="AG10" s="257">
        <f t="shared" si="0"/>
        <v>0</v>
      </c>
      <c r="AH10" s="257">
        <f t="shared" si="0"/>
        <v>0</v>
      </c>
      <c r="AI10" s="257">
        <f t="shared" si="0"/>
        <v>0</v>
      </c>
      <c r="AJ10" s="257">
        <f t="shared" ref="AJ10:BO10" si="1">SUM(AJ11:AJ14)</f>
        <v>0</v>
      </c>
      <c r="AK10" s="257">
        <f t="shared" si="1"/>
        <v>0</v>
      </c>
      <c r="AL10" s="257">
        <f t="shared" si="1"/>
        <v>0</v>
      </c>
      <c r="AM10" s="257">
        <f t="shared" si="1"/>
        <v>0</v>
      </c>
      <c r="AN10" s="257">
        <f t="shared" si="1"/>
        <v>0</v>
      </c>
      <c r="AO10" s="257">
        <f t="shared" si="1"/>
        <v>0</v>
      </c>
      <c r="AP10" s="257">
        <f t="shared" si="1"/>
        <v>0</v>
      </c>
      <c r="AQ10" s="257">
        <f t="shared" si="1"/>
        <v>0</v>
      </c>
      <c r="AR10" s="257">
        <f t="shared" si="1"/>
        <v>0</v>
      </c>
      <c r="AS10" s="257">
        <f t="shared" si="1"/>
        <v>0</v>
      </c>
      <c r="AT10" s="257">
        <f t="shared" si="1"/>
        <v>0</v>
      </c>
      <c r="AU10" s="257">
        <f t="shared" si="1"/>
        <v>0</v>
      </c>
      <c r="AV10" s="257">
        <f t="shared" si="1"/>
        <v>0</v>
      </c>
      <c r="AW10" s="257">
        <f t="shared" si="1"/>
        <v>0</v>
      </c>
      <c r="AX10" s="257">
        <f t="shared" si="1"/>
        <v>0</v>
      </c>
      <c r="AY10" s="257">
        <f t="shared" si="1"/>
        <v>0</v>
      </c>
      <c r="AZ10" s="257">
        <f t="shared" si="1"/>
        <v>0</v>
      </c>
      <c r="BA10" s="257">
        <f t="shared" si="1"/>
        <v>0</v>
      </c>
      <c r="BB10" s="257">
        <f t="shared" si="1"/>
        <v>0</v>
      </c>
      <c r="BC10" s="257">
        <f t="shared" si="1"/>
        <v>0</v>
      </c>
      <c r="BD10" s="257">
        <f t="shared" si="1"/>
        <v>0</v>
      </c>
      <c r="BE10" s="257">
        <f t="shared" si="1"/>
        <v>0</v>
      </c>
      <c r="BF10" s="257">
        <f t="shared" si="1"/>
        <v>0</v>
      </c>
      <c r="BG10" s="257">
        <f t="shared" si="1"/>
        <v>0</v>
      </c>
      <c r="BH10" s="257">
        <f t="shared" si="1"/>
        <v>3278</v>
      </c>
      <c r="BI10" s="257">
        <f t="shared" si="1"/>
        <v>2526</v>
      </c>
      <c r="BJ10" s="257">
        <f t="shared" si="1"/>
        <v>2050</v>
      </c>
      <c r="BK10" s="257">
        <f t="shared" si="1"/>
        <v>1737.5119804834528</v>
      </c>
      <c r="BL10" s="257">
        <f t="shared" si="1"/>
        <v>1455.6900798477316</v>
      </c>
      <c r="BM10" s="257">
        <f t="shared" si="1"/>
        <v>876.97242974579706</v>
      </c>
      <c r="BN10" s="257">
        <f t="shared" si="1"/>
        <v>633.219714059539</v>
      </c>
      <c r="BO10" s="257">
        <f t="shared" si="1"/>
        <v>451.05771460709826</v>
      </c>
      <c r="BP10" s="257">
        <f t="shared" ref="BP10:BU10" si="2">SUM(BP11:BP14)</f>
        <v>292.27523465753882</v>
      </c>
      <c r="BQ10" s="257">
        <f t="shared" si="2"/>
        <v>172.26712169076438</v>
      </c>
      <c r="BR10" s="257">
        <f t="shared" si="2"/>
        <v>116.31548338469776</v>
      </c>
      <c r="BS10" s="257">
        <f t="shared" si="2"/>
        <v>87.830142999776029</v>
      </c>
      <c r="BT10" s="257">
        <f t="shared" si="2"/>
        <v>68.768751399296917</v>
      </c>
      <c r="BU10" s="257">
        <f t="shared" si="2"/>
        <v>54.331898495838878</v>
      </c>
      <c r="BV10" s="257">
        <f>SUM(BV11:BV14)</f>
        <v>43.445287173442239</v>
      </c>
      <c r="BW10" s="257">
        <f>SUM(BW11:BW14)</f>
        <v>34.470729113036896</v>
      </c>
    </row>
    <row r="11" spans="1:75" s="42" customFormat="1" x14ac:dyDescent="0.2">
      <c r="A11" s="40"/>
      <c r="B11" s="144" t="s">
        <v>537</v>
      </c>
      <c r="C11" s="320"/>
      <c r="D11" s="257">
        <v>0</v>
      </c>
      <c r="E11" s="257">
        <v>0</v>
      </c>
      <c r="F11" s="257">
        <v>0</v>
      </c>
      <c r="G11" s="257">
        <v>0</v>
      </c>
      <c r="H11" s="257">
        <v>0</v>
      </c>
      <c r="I11" s="257">
        <v>0</v>
      </c>
      <c r="J11" s="257">
        <v>0</v>
      </c>
      <c r="K11" s="257">
        <v>0</v>
      </c>
      <c r="L11" s="257">
        <v>0</v>
      </c>
      <c r="M11" s="257">
        <v>0</v>
      </c>
      <c r="N11" s="257">
        <v>0</v>
      </c>
      <c r="O11" s="257">
        <v>0</v>
      </c>
      <c r="P11" s="257">
        <v>0</v>
      </c>
      <c r="Q11" s="257">
        <v>0</v>
      </c>
      <c r="R11" s="257">
        <v>0</v>
      </c>
      <c r="S11" s="257">
        <v>0</v>
      </c>
      <c r="T11" s="257">
        <v>0</v>
      </c>
      <c r="U11" s="257">
        <v>0</v>
      </c>
      <c r="V11" s="257">
        <v>0</v>
      </c>
      <c r="W11" s="257">
        <v>0</v>
      </c>
      <c r="X11" s="257">
        <v>0</v>
      </c>
      <c r="Y11" s="257">
        <v>0</v>
      </c>
      <c r="Z11" s="257">
        <v>0</v>
      </c>
      <c r="AA11" s="257">
        <v>0</v>
      </c>
      <c r="AB11" s="257">
        <v>0</v>
      </c>
      <c r="AC11" s="257">
        <v>0</v>
      </c>
      <c r="AD11" s="257">
        <v>0</v>
      </c>
      <c r="AE11" s="257">
        <v>0</v>
      </c>
      <c r="AF11" s="257">
        <v>0</v>
      </c>
      <c r="AG11" s="257">
        <v>0</v>
      </c>
      <c r="AH11" s="257">
        <v>0</v>
      </c>
      <c r="AI11" s="257">
        <v>0</v>
      </c>
      <c r="AJ11" s="257">
        <v>0</v>
      </c>
      <c r="AK11" s="257">
        <v>0</v>
      </c>
      <c r="AL11" s="257">
        <v>0</v>
      </c>
      <c r="AM11" s="257">
        <v>0</v>
      </c>
      <c r="AN11" s="257">
        <v>0</v>
      </c>
      <c r="AO11" s="257">
        <v>0</v>
      </c>
      <c r="AP11" s="257">
        <v>0</v>
      </c>
      <c r="AQ11" s="257">
        <v>0</v>
      </c>
      <c r="AR11" s="257">
        <v>0</v>
      </c>
      <c r="AS11" s="257">
        <v>0</v>
      </c>
      <c r="AT11" s="257">
        <v>0</v>
      </c>
      <c r="AU11" s="257">
        <v>0</v>
      </c>
      <c r="AV11" s="257">
        <v>0</v>
      </c>
      <c r="AW11" s="257">
        <v>0</v>
      </c>
      <c r="AX11" s="257">
        <v>0</v>
      </c>
      <c r="AY11" s="257">
        <v>0</v>
      </c>
      <c r="AZ11" s="257">
        <v>0</v>
      </c>
      <c r="BA11" s="257">
        <v>0</v>
      </c>
      <c r="BB11" s="257">
        <v>0</v>
      </c>
      <c r="BC11" s="257">
        <v>0</v>
      </c>
      <c r="BD11" s="257" t="s">
        <v>407</v>
      </c>
      <c r="BE11" s="257" t="s">
        <v>407</v>
      </c>
      <c r="BF11" s="257" t="s">
        <v>407</v>
      </c>
      <c r="BG11" s="257" t="s">
        <v>407</v>
      </c>
      <c r="BH11" s="257">
        <v>762.85481436764269</v>
      </c>
      <c r="BI11" s="257">
        <v>581.84828131173447</v>
      </c>
      <c r="BJ11" s="257">
        <v>473.61722956436608</v>
      </c>
      <c r="BK11" s="257">
        <v>413.95084160102698</v>
      </c>
      <c r="BL11" s="257">
        <v>361.9907599972754</v>
      </c>
      <c r="BM11" s="257">
        <v>257.46548854574922</v>
      </c>
      <c r="BN11" s="257">
        <v>205.60454345030763</v>
      </c>
      <c r="BO11" s="257">
        <v>154.90300893745626</v>
      </c>
      <c r="BP11" s="257">
        <v>76.267852899601877</v>
      </c>
      <c r="BQ11" s="257">
        <v>20.583309897278454</v>
      </c>
      <c r="BR11" s="257">
        <v>5.3560123538552197E-3</v>
      </c>
      <c r="BS11" s="257">
        <v>1.1214823183626224E-8</v>
      </c>
      <c r="BT11" s="257">
        <v>0</v>
      </c>
      <c r="BU11" s="257">
        <v>0</v>
      </c>
      <c r="BV11" s="257">
        <v>0</v>
      </c>
      <c r="BW11" s="257">
        <v>0</v>
      </c>
    </row>
    <row r="12" spans="1:75" s="42" customFormat="1" x14ac:dyDescent="0.2">
      <c r="A12" s="40"/>
      <c r="B12" s="43" t="s">
        <v>538</v>
      </c>
      <c r="C12" s="48"/>
      <c r="D12" s="257">
        <v>0</v>
      </c>
      <c r="E12" s="257">
        <v>0</v>
      </c>
      <c r="F12" s="257">
        <v>0</v>
      </c>
      <c r="G12" s="257">
        <v>0</v>
      </c>
      <c r="H12" s="257">
        <v>0</v>
      </c>
      <c r="I12" s="257">
        <v>0</v>
      </c>
      <c r="J12" s="257">
        <v>0</v>
      </c>
      <c r="K12" s="257">
        <v>0</v>
      </c>
      <c r="L12" s="257">
        <v>0</v>
      </c>
      <c r="M12" s="257">
        <v>0</v>
      </c>
      <c r="N12" s="257">
        <v>0</v>
      </c>
      <c r="O12" s="257">
        <v>0</v>
      </c>
      <c r="P12" s="257">
        <v>0</v>
      </c>
      <c r="Q12" s="257">
        <v>0</v>
      </c>
      <c r="R12" s="257">
        <v>0</v>
      </c>
      <c r="S12" s="257">
        <v>0</v>
      </c>
      <c r="T12" s="257">
        <v>0</v>
      </c>
      <c r="U12" s="257">
        <v>0</v>
      </c>
      <c r="V12" s="257">
        <v>0</v>
      </c>
      <c r="W12" s="257">
        <v>0</v>
      </c>
      <c r="X12" s="257">
        <v>0</v>
      </c>
      <c r="Y12" s="257">
        <v>0</v>
      </c>
      <c r="Z12" s="257">
        <v>0</v>
      </c>
      <c r="AA12" s="257">
        <v>0</v>
      </c>
      <c r="AB12" s="257">
        <v>0</v>
      </c>
      <c r="AC12" s="257">
        <v>0</v>
      </c>
      <c r="AD12" s="257">
        <v>0</v>
      </c>
      <c r="AE12" s="257">
        <v>0</v>
      </c>
      <c r="AF12" s="257">
        <v>0</v>
      </c>
      <c r="AG12" s="257">
        <v>0</v>
      </c>
      <c r="AH12" s="257">
        <v>0</v>
      </c>
      <c r="AI12" s="257">
        <v>0</v>
      </c>
      <c r="AJ12" s="257">
        <v>0</v>
      </c>
      <c r="AK12" s="257">
        <v>0</v>
      </c>
      <c r="AL12" s="257">
        <v>0</v>
      </c>
      <c r="AM12" s="257">
        <v>0</v>
      </c>
      <c r="AN12" s="257">
        <v>0</v>
      </c>
      <c r="AO12" s="257">
        <v>0</v>
      </c>
      <c r="AP12" s="257">
        <v>0</v>
      </c>
      <c r="AQ12" s="257">
        <v>0</v>
      </c>
      <c r="AR12" s="257">
        <v>0</v>
      </c>
      <c r="AS12" s="257">
        <v>0</v>
      </c>
      <c r="AT12" s="257">
        <v>0</v>
      </c>
      <c r="AU12" s="257">
        <v>0</v>
      </c>
      <c r="AV12" s="257">
        <v>0</v>
      </c>
      <c r="AW12" s="257">
        <v>0</v>
      </c>
      <c r="AX12" s="257">
        <v>0</v>
      </c>
      <c r="AY12" s="257">
        <v>0</v>
      </c>
      <c r="AZ12" s="257">
        <v>0</v>
      </c>
      <c r="BA12" s="257">
        <v>0</v>
      </c>
      <c r="BB12" s="257">
        <v>0</v>
      </c>
      <c r="BC12" s="257">
        <v>0</v>
      </c>
      <c r="BD12" s="257" t="s">
        <v>407</v>
      </c>
      <c r="BE12" s="257" t="s">
        <v>407</v>
      </c>
      <c r="BF12" s="257" t="s">
        <v>407</v>
      </c>
      <c r="BG12" s="257" t="s">
        <v>407</v>
      </c>
      <c r="BH12" s="257">
        <v>2379.5925143374584</v>
      </c>
      <c r="BI12" s="257">
        <v>1837.3630975898855</v>
      </c>
      <c r="BJ12" s="257">
        <v>1488.0812530592266</v>
      </c>
      <c r="BK12" s="257">
        <v>1240.0749327219526</v>
      </c>
      <c r="BL12" s="257">
        <v>1019.2297363963041</v>
      </c>
      <c r="BM12" s="257">
        <v>573.42465157263109</v>
      </c>
      <c r="BN12" s="257">
        <v>385.58487222799226</v>
      </c>
      <c r="BO12" s="257">
        <v>257.83000969421636</v>
      </c>
      <c r="BP12" s="257">
        <v>181.74617268748545</v>
      </c>
      <c r="BQ12" s="257">
        <v>126.65971552710299</v>
      </c>
      <c r="BR12" s="257">
        <v>97.633735684266753</v>
      </c>
      <c r="BS12" s="257">
        <v>73.312999495008626</v>
      </c>
      <c r="BT12" s="257">
        <v>57.350731482252371</v>
      </c>
      <c r="BU12" s="257">
        <v>45.03857956103581</v>
      </c>
      <c r="BV12" s="257">
        <v>35.915185221377008</v>
      </c>
      <c r="BW12" s="257">
        <v>28.520756563968821</v>
      </c>
    </row>
    <row r="13" spans="1:75" s="42" customFormat="1" x14ac:dyDescent="0.2">
      <c r="A13" s="40"/>
      <c r="B13" s="144" t="s">
        <v>473</v>
      </c>
      <c r="C13" s="320"/>
      <c r="D13" s="257">
        <v>0</v>
      </c>
      <c r="E13" s="257">
        <v>0</v>
      </c>
      <c r="F13" s="257">
        <v>0</v>
      </c>
      <c r="G13" s="257">
        <v>0</v>
      </c>
      <c r="H13" s="257">
        <v>0</v>
      </c>
      <c r="I13" s="257">
        <v>0</v>
      </c>
      <c r="J13" s="257">
        <v>0</v>
      </c>
      <c r="K13" s="257">
        <v>0</v>
      </c>
      <c r="L13" s="257">
        <v>0</v>
      </c>
      <c r="M13" s="257">
        <v>0</v>
      </c>
      <c r="N13" s="257">
        <v>0</v>
      </c>
      <c r="O13" s="257">
        <v>0</v>
      </c>
      <c r="P13" s="257">
        <v>0</v>
      </c>
      <c r="Q13" s="257">
        <v>0</v>
      </c>
      <c r="R13" s="257">
        <v>0</v>
      </c>
      <c r="S13" s="257">
        <v>0</v>
      </c>
      <c r="T13" s="257">
        <v>0</v>
      </c>
      <c r="U13" s="257">
        <v>0</v>
      </c>
      <c r="V13" s="257">
        <v>0</v>
      </c>
      <c r="W13" s="257">
        <v>0</v>
      </c>
      <c r="X13" s="257">
        <v>0</v>
      </c>
      <c r="Y13" s="257">
        <v>0</v>
      </c>
      <c r="Z13" s="257">
        <v>0</v>
      </c>
      <c r="AA13" s="257">
        <v>0</v>
      </c>
      <c r="AB13" s="257">
        <v>0</v>
      </c>
      <c r="AC13" s="257">
        <v>0</v>
      </c>
      <c r="AD13" s="257">
        <v>0</v>
      </c>
      <c r="AE13" s="257">
        <v>0</v>
      </c>
      <c r="AF13" s="257">
        <v>0</v>
      </c>
      <c r="AG13" s="257">
        <v>0</v>
      </c>
      <c r="AH13" s="257">
        <v>0</v>
      </c>
      <c r="AI13" s="257">
        <v>0</v>
      </c>
      <c r="AJ13" s="257">
        <v>0</v>
      </c>
      <c r="AK13" s="257">
        <v>0</v>
      </c>
      <c r="AL13" s="257">
        <v>0</v>
      </c>
      <c r="AM13" s="257">
        <v>0</v>
      </c>
      <c r="AN13" s="257">
        <v>0</v>
      </c>
      <c r="AO13" s="257">
        <v>0</v>
      </c>
      <c r="AP13" s="257">
        <v>0</v>
      </c>
      <c r="AQ13" s="257">
        <v>0</v>
      </c>
      <c r="AR13" s="257">
        <v>0</v>
      </c>
      <c r="AS13" s="257">
        <v>0</v>
      </c>
      <c r="AT13" s="257">
        <v>0</v>
      </c>
      <c r="AU13" s="257">
        <v>0</v>
      </c>
      <c r="AV13" s="257">
        <v>0</v>
      </c>
      <c r="AW13" s="257">
        <v>0</v>
      </c>
      <c r="AX13" s="257">
        <v>0</v>
      </c>
      <c r="AY13" s="257">
        <v>0</v>
      </c>
      <c r="AZ13" s="257">
        <v>0</v>
      </c>
      <c r="BA13" s="257">
        <v>0</v>
      </c>
      <c r="BB13" s="257">
        <v>0</v>
      </c>
      <c r="BC13" s="257">
        <v>0</v>
      </c>
      <c r="BD13" s="257" t="s">
        <v>407</v>
      </c>
      <c r="BE13" s="257" t="s">
        <v>407</v>
      </c>
      <c r="BF13" s="257" t="s">
        <v>407</v>
      </c>
      <c r="BG13" s="257" t="s">
        <v>407</v>
      </c>
      <c r="BH13" s="257">
        <v>108.83791125867793</v>
      </c>
      <c r="BI13" s="257">
        <v>84.832082180956149</v>
      </c>
      <c r="BJ13" s="257">
        <v>70.239843367596663</v>
      </c>
      <c r="BK13" s="257">
        <v>68.477590995732768</v>
      </c>
      <c r="BL13" s="257">
        <v>59.825526478595897</v>
      </c>
      <c r="BM13" s="257">
        <v>37.890873225309555</v>
      </c>
      <c r="BN13" s="257">
        <v>34.892677098735192</v>
      </c>
      <c r="BO13" s="257">
        <v>32.84295600845541</v>
      </c>
      <c r="BP13" s="257">
        <v>29.407138962203199</v>
      </c>
      <c r="BQ13" s="257">
        <v>22.40689430241174</v>
      </c>
      <c r="BR13" s="257">
        <v>18.301671479909203</v>
      </c>
      <c r="BS13" s="257">
        <v>14.517143493552584</v>
      </c>
      <c r="BT13" s="257">
        <v>11.418019917044553</v>
      </c>
      <c r="BU13" s="257">
        <v>9.2933189348030663</v>
      </c>
      <c r="BV13" s="257">
        <v>7.5301019520652339</v>
      </c>
      <c r="BW13" s="257">
        <v>5.9499725490680717</v>
      </c>
    </row>
    <row r="14" spans="1:75" s="42" customFormat="1" x14ac:dyDescent="0.2">
      <c r="A14" s="40"/>
      <c r="B14" s="144" t="s">
        <v>539</v>
      </c>
      <c r="C14" s="320"/>
      <c r="D14" s="257">
        <v>0</v>
      </c>
      <c r="E14" s="257">
        <v>0</v>
      </c>
      <c r="F14" s="257">
        <v>0</v>
      </c>
      <c r="G14" s="257">
        <v>0</v>
      </c>
      <c r="H14" s="257">
        <v>0</v>
      </c>
      <c r="I14" s="257">
        <v>0</v>
      </c>
      <c r="J14" s="257">
        <v>0</v>
      </c>
      <c r="K14" s="257">
        <v>0</v>
      </c>
      <c r="L14" s="257">
        <v>0</v>
      </c>
      <c r="M14" s="257">
        <v>0</v>
      </c>
      <c r="N14" s="257">
        <v>0</v>
      </c>
      <c r="O14" s="257">
        <v>0</v>
      </c>
      <c r="P14" s="257">
        <v>0</v>
      </c>
      <c r="Q14" s="257">
        <v>0</v>
      </c>
      <c r="R14" s="257">
        <v>0</v>
      </c>
      <c r="S14" s="257">
        <v>0</v>
      </c>
      <c r="T14" s="257">
        <v>0</v>
      </c>
      <c r="U14" s="257">
        <v>0</v>
      </c>
      <c r="V14" s="257">
        <v>0</v>
      </c>
      <c r="W14" s="257">
        <v>0</v>
      </c>
      <c r="X14" s="257">
        <v>0</v>
      </c>
      <c r="Y14" s="257">
        <v>0</v>
      </c>
      <c r="Z14" s="257">
        <v>0</v>
      </c>
      <c r="AA14" s="257">
        <v>0</v>
      </c>
      <c r="AB14" s="257">
        <v>0</v>
      </c>
      <c r="AC14" s="257">
        <v>0</v>
      </c>
      <c r="AD14" s="257">
        <v>0</v>
      </c>
      <c r="AE14" s="257">
        <v>0</v>
      </c>
      <c r="AF14" s="257">
        <v>0</v>
      </c>
      <c r="AG14" s="257">
        <v>0</v>
      </c>
      <c r="AH14" s="257">
        <v>0</v>
      </c>
      <c r="AI14" s="257">
        <v>0</v>
      </c>
      <c r="AJ14" s="257">
        <v>0</v>
      </c>
      <c r="AK14" s="257">
        <v>0</v>
      </c>
      <c r="AL14" s="257">
        <v>0</v>
      </c>
      <c r="AM14" s="257">
        <v>0</v>
      </c>
      <c r="AN14" s="257">
        <v>0</v>
      </c>
      <c r="AO14" s="257">
        <v>0</v>
      </c>
      <c r="AP14" s="257">
        <v>0</v>
      </c>
      <c r="AQ14" s="257">
        <v>0</v>
      </c>
      <c r="AR14" s="257">
        <v>0</v>
      </c>
      <c r="AS14" s="257">
        <v>0</v>
      </c>
      <c r="AT14" s="257">
        <v>0</v>
      </c>
      <c r="AU14" s="257">
        <v>0</v>
      </c>
      <c r="AV14" s="257">
        <v>0</v>
      </c>
      <c r="AW14" s="257">
        <v>0</v>
      </c>
      <c r="AX14" s="257">
        <v>0</v>
      </c>
      <c r="AY14" s="257">
        <v>0</v>
      </c>
      <c r="AZ14" s="257">
        <v>0</v>
      </c>
      <c r="BA14" s="257">
        <v>0</v>
      </c>
      <c r="BB14" s="257">
        <v>0</v>
      </c>
      <c r="BC14" s="257">
        <v>0</v>
      </c>
      <c r="BD14" s="257" t="s">
        <v>407</v>
      </c>
      <c r="BE14" s="257" t="s">
        <v>407</v>
      </c>
      <c r="BF14" s="257" t="s">
        <v>407</v>
      </c>
      <c r="BG14" s="257" t="s">
        <v>407</v>
      </c>
      <c r="BH14" s="257">
        <v>26.714760036220948</v>
      </c>
      <c r="BI14" s="257">
        <v>21.956538917423945</v>
      </c>
      <c r="BJ14" s="257">
        <v>18.06167400881057</v>
      </c>
      <c r="BK14" s="257">
        <v>15.008615164740581</v>
      </c>
      <c r="BL14" s="257">
        <v>14.644056975556003</v>
      </c>
      <c r="BM14" s="257">
        <v>8.1914164021072455</v>
      </c>
      <c r="BN14" s="257">
        <v>7.1376212825039191</v>
      </c>
      <c r="BO14" s="257">
        <v>5.4817399669702063</v>
      </c>
      <c r="BP14" s="257">
        <v>4.8540701082483499</v>
      </c>
      <c r="BQ14" s="257">
        <v>2.6172019639712043</v>
      </c>
      <c r="BR14" s="257">
        <v>0.37472020816794871</v>
      </c>
      <c r="BS14" s="257">
        <v>0</v>
      </c>
      <c r="BT14" s="257">
        <v>0</v>
      </c>
      <c r="BU14" s="257">
        <v>0</v>
      </c>
      <c r="BV14" s="257">
        <v>0</v>
      </c>
      <c r="BW14" s="257">
        <v>0</v>
      </c>
    </row>
    <row r="15" spans="1:75" s="42" customFormat="1" ht="24.75" customHeight="1" x14ac:dyDescent="0.2">
      <c r="A15" s="40"/>
      <c r="B15" s="268" t="s">
        <v>541</v>
      </c>
      <c r="C15" s="43"/>
      <c r="D15" s="257">
        <f t="shared" ref="D15:AI15" si="3">SUM(D16:D19)</f>
        <v>0</v>
      </c>
      <c r="E15" s="257">
        <f t="shared" si="3"/>
        <v>0</v>
      </c>
      <c r="F15" s="257">
        <f t="shared" si="3"/>
        <v>0</v>
      </c>
      <c r="G15" s="257">
        <f t="shared" si="3"/>
        <v>0</v>
      </c>
      <c r="H15" s="257">
        <f t="shared" si="3"/>
        <v>0</v>
      </c>
      <c r="I15" s="257">
        <f t="shared" si="3"/>
        <v>0</v>
      </c>
      <c r="J15" s="257">
        <f t="shared" si="3"/>
        <v>0</v>
      </c>
      <c r="K15" s="257">
        <f t="shared" si="3"/>
        <v>0</v>
      </c>
      <c r="L15" s="257">
        <f t="shared" si="3"/>
        <v>0</v>
      </c>
      <c r="M15" s="257">
        <f t="shared" si="3"/>
        <v>0</v>
      </c>
      <c r="N15" s="257">
        <f t="shared" si="3"/>
        <v>0</v>
      </c>
      <c r="O15" s="257">
        <f t="shared" si="3"/>
        <v>0</v>
      </c>
      <c r="P15" s="257">
        <f t="shared" si="3"/>
        <v>0</v>
      </c>
      <c r="Q15" s="257">
        <f t="shared" si="3"/>
        <v>0</v>
      </c>
      <c r="R15" s="257">
        <f t="shared" si="3"/>
        <v>0</v>
      </c>
      <c r="S15" s="257">
        <f t="shared" si="3"/>
        <v>0</v>
      </c>
      <c r="T15" s="257">
        <f t="shared" si="3"/>
        <v>0</v>
      </c>
      <c r="U15" s="257">
        <f t="shared" si="3"/>
        <v>0</v>
      </c>
      <c r="V15" s="257">
        <f t="shared" si="3"/>
        <v>0</v>
      </c>
      <c r="W15" s="257">
        <f t="shared" si="3"/>
        <v>0</v>
      </c>
      <c r="X15" s="257">
        <f t="shared" si="3"/>
        <v>0</v>
      </c>
      <c r="Y15" s="257">
        <f t="shared" si="3"/>
        <v>0</v>
      </c>
      <c r="Z15" s="257">
        <f t="shared" si="3"/>
        <v>0</v>
      </c>
      <c r="AA15" s="257">
        <f t="shared" si="3"/>
        <v>0</v>
      </c>
      <c r="AB15" s="257">
        <f t="shared" si="3"/>
        <v>0</v>
      </c>
      <c r="AC15" s="257">
        <f t="shared" si="3"/>
        <v>0</v>
      </c>
      <c r="AD15" s="257">
        <f t="shared" si="3"/>
        <v>0</v>
      </c>
      <c r="AE15" s="257">
        <f t="shared" si="3"/>
        <v>0</v>
      </c>
      <c r="AF15" s="257">
        <f t="shared" si="3"/>
        <v>0</v>
      </c>
      <c r="AG15" s="257">
        <f t="shared" si="3"/>
        <v>0</v>
      </c>
      <c r="AH15" s="257">
        <f t="shared" si="3"/>
        <v>0</v>
      </c>
      <c r="AI15" s="257">
        <f t="shared" si="3"/>
        <v>0</v>
      </c>
      <c r="AJ15" s="257">
        <f t="shared" ref="AJ15:BO15" si="4">SUM(AJ16:AJ19)</f>
        <v>0</v>
      </c>
      <c r="AK15" s="257">
        <f t="shared" si="4"/>
        <v>0</v>
      </c>
      <c r="AL15" s="257">
        <f t="shared" si="4"/>
        <v>0</v>
      </c>
      <c r="AM15" s="257">
        <f t="shared" si="4"/>
        <v>0</v>
      </c>
      <c r="AN15" s="257">
        <f t="shared" si="4"/>
        <v>0</v>
      </c>
      <c r="AO15" s="257">
        <f t="shared" si="4"/>
        <v>0</v>
      </c>
      <c r="AP15" s="257">
        <f t="shared" si="4"/>
        <v>0</v>
      </c>
      <c r="AQ15" s="257">
        <f t="shared" si="4"/>
        <v>0</v>
      </c>
      <c r="AR15" s="257">
        <f t="shared" si="4"/>
        <v>0</v>
      </c>
      <c r="AS15" s="257">
        <f t="shared" si="4"/>
        <v>0</v>
      </c>
      <c r="AT15" s="257">
        <f t="shared" si="4"/>
        <v>0</v>
      </c>
      <c r="AU15" s="257">
        <f t="shared" si="4"/>
        <v>0</v>
      </c>
      <c r="AV15" s="257">
        <f t="shared" si="4"/>
        <v>0</v>
      </c>
      <c r="AW15" s="257">
        <f t="shared" si="4"/>
        <v>0</v>
      </c>
      <c r="AX15" s="257">
        <f t="shared" si="4"/>
        <v>0</v>
      </c>
      <c r="AY15" s="257">
        <f t="shared" si="4"/>
        <v>0</v>
      </c>
      <c r="AZ15" s="257">
        <f t="shared" si="4"/>
        <v>0</v>
      </c>
      <c r="BA15" s="257">
        <f t="shared" si="4"/>
        <v>0</v>
      </c>
      <c r="BB15" s="257">
        <f t="shared" si="4"/>
        <v>0</v>
      </c>
      <c r="BC15" s="257">
        <f t="shared" si="4"/>
        <v>0</v>
      </c>
      <c r="BD15" s="257">
        <f t="shared" si="4"/>
        <v>0</v>
      </c>
      <c r="BE15" s="257">
        <f t="shared" si="4"/>
        <v>0</v>
      </c>
      <c r="BF15" s="257">
        <f t="shared" si="4"/>
        <v>0</v>
      </c>
      <c r="BG15" s="257">
        <f t="shared" si="4"/>
        <v>0</v>
      </c>
      <c r="BH15" s="257">
        <f t="shared" si="4"/>
        <v>6750.9130000000005</v>
      </c>
      <c r="BI15" s="257">
        <f t="shared" si="4"/>
        <v>6623.9960046049991</v>
      </c>
      <c r="BJ15" s="257">
        <f t="shared" si="4"/>
        <v>6788.7708489099996</v>
      </c>
      <c r="BK15" s="257">
        <f t="shared" si="4"/>
        <v>7290.4738887753147</v>
      </c>
      <c r="BL15" s="257">
        <f t="shared" si="4"/>
        <v>7229.0433295422672</v>
      </c>
      <c r="BM15" s="257">
        <f t="shared" si="4"/>
        <v>7496.7875480742023</v>
      </c>
      <c r="BN15" s="257">
        <f t="shared" si="4"/>
        <v>7223.176291958669</v>
      </c>
      <c r="BO15" s="257">
        <f t="shared" si="4"/>
        <v>6546.1577277929009</v>
      </c>
      <c r="BP15" s="257">
        <f t="shared" ref="BP15:BU15" si="5">SUM(BP16:BP19)</f>
        <v>5016.6436444024612</v>
      </c>
      <c r="BQ15" s="257">
        <f t="shared" si="5"/>
        <v>3410.4050626592361</v>
      </c>
      <c r="BR15" s="257">
        <f t="shared" si="5"/>
        <v>2849.113838062015</v>
      </c>
      <c r="BS15" s="257">
        <f t="shared" si="5"/>
        <v>2716.0731775360309</v>
      </c>
      <c r="BT15" s="257">
        <f t="shared" si="5"/>
        <v>2621.7807116024237</v>
      </c>
      <c r="BU15" s="257">
        <f t="shared" si="5"/>
        <v>2659.4656897752911</v>
      </c>
      <c r="BV15" s="257">
        <f>SUM(BV16:BV19)</f>
        <v>2797.2780105707138</v>
      </c>
      <c r="BW15" s="257">
        <f>SUM(BW16:BW19)</f>
        <v>2891.0472452495146</v>
      </c>
    </row>
    <row r="16" spans="1:75" s="42" customFormat="1" x14ac:dyDescent="0.2">
      <c r="A16" s="40"/>
      <c r="B16" s="144" t="s">
        <v>537</v>
      </c>
      <c r="C16" s="320"/>
      <c r="D16" s="257" t="s">
        <v>407</v>
      </c>
      <c r="E16" s="257" t="s">
        <v>407</v>
      </c>
      <c r="F16" s="257" t="s">
        <v>407</v>
      </c>
      <c r="G16" s="257" t="s">
        <v>407</v>
      </c>
      <c r="H16" s="257" t="s">
        <v>407</v>
      </c>
      <c r="I16" s="257" t="s">
        <v>407</v>
      </c>
      <c r="J16" s="257" t="s">
        <v>407</v>
      </c>
      <c r="K16" s="257" t="s">
        <v>407</v>
      </c>
      <c r="L16" s="257" t="s">
        <v>407</v>
      </c>
      <c r="M16" s="257" t="s">
        <v>407</v>
      </c>
      <c r="N16" s="257" t="s">
        <v>407</v>
      </c>
      <c r="O16" s="257" t="s">
        <v>407</v>
      </c>
      <c r="P16" s="257" t="s">
        <v>407</v>
      </c>
      <c r="Q16" s="257" t="s">
        <v>407</v>
      </c>
      <c r="R16" s="257" t="s">
        <v>407</v>
      </c>
      <c r="S16" s="257" t="s">
        <v>407</v>
      </c>
      <c r="T16" s="257" t="s">
        <v>407</v>
      </c>
      <c r="U16" s="257" t="s">
        <v>407</v>
      </c>
      <c r="V16" s="257" t="s">
        <v>407</v>
      </c>
      <c r="W16" s="257" t="s">
        <v>407</v>
      </c>
      <c r="X16" s="257" t="s">
        <v>407</v>
      </c>
      <c r="Y16" s="257" t="s">
        <v>407</v>
      </c>
      <c r="Z16" s="257" t="s">
        <v>407</v>
      </c>
      <c r="AA16" s="257" t="s">
        <v>407</v>
      </c>
      <c r="AB16" s="257" t="s">
        <v>407</v>
      </c>
      <c r="AC16" s="257" t="s">
        <v>407</v>
      </c>
      <c r="AD16" s="257" t="s">
        <v>407</v>
      </c>
      <c r="AE16" s="257" t="s">
        <v>407</v>
      </c>
      <c r="AF16" s="257" t="s">
        <v>407</v>
      </c>
      <c r="AG16" s="257" t="s">
        <v>407</v>
      </c>
      <c r="AH16" s="257" t="s">
        <v>407</v>
      </c>
      <c r="AI16" s="257" t="s">
        <v>407</v>
      </c>
      <c r="AJ16" s="257" t="s">
        <v>407</v>
      </c>
      <c r="AK16" s="257" t="s">
        <v>407</v>
      </c>
      <c r="AL16" s="257" t="s">
        <v>407</v>
      </c>
      <c r="AM16" s="257" t="s">
        <v>407</v>
      </c>
      <c r="AN16" s="257" t="s">
        <v>407</v>
      </c>
      <c r="AO16" s="257" t="s">
        <v>407</v>
      </c>
      <c r="AP16" s="257" t="s">
        <v>407</v>
      </c>
      <c r="AQ16" s="257" t="s">
        <v>407</v>
      </c>
      <c r="AR16" s="257" t="s">
        <v>407</v>
      </c>
      <c r="AS16" s="257" t="s">
        <v>407</v>
      </c>
      <c r="AT16" s="257" t="s">
        <v>407</v>
      </c>
      <c r="AU16" s="257" t="s">
        <v>407</v>
      </c>
      <c r="AV16" s="257" t="s">
        <v>407</v>
      </c>
      <c r="AW16" s="257" t="s">
        <v>407</v>
      </c>
      <c r="AX16" s="257" t="s">
        <v>407</v>
      </c>
      <c r="AY16" s="257" t="s">
        <v>407</v>
      </c>
      <c r="AZ16" s="257" t="s">
        <v>407</v>
      </c>
      <c r="BA16" s="257" t="s">
        <v>407</v>
      </c>
      <c r="BB16" s="257" t="s">
        <v>407</v>
      </c>
      <c r="BC16" s="257" t="s">
        <v>407</v>
      </c>
      <c r="BD16" s="257" t="s">
        <v>407</v>
      </c>
      <c r="BE16" s="257" t="s">
        <v>407</v>
      </c>
      <c r="BF16" s="257" t="s">
        <v>407</v>
      </c>
      <c r="BG16" s="257" t="s">
        <v>407</v>
      </c>
      <c r="BH16" s="257">
        <f t="shared" ref="BH16:BU16" si="6">BH6-BH11</f>
        <v>3953.7842532317363</v>
      </c>
      <c r="BI16" s="257">
        <f t="shared" si="6"/>
        <v>3950.3417630533431</v>
      </c>
      <c r="BJ16" s="257">
        <f t="shared" si="6"/>
        <v>4100.6338335056571</v>
      </c>
      <c r="BK16" s="257">
        <f t="shared" si="6"/>
        <v>4642.9075633741932</v>
      </c>
      <c r="BL16" s="257">
        <f t="shared" si="6"/>
        <v>4736.7609194848892</v>
      </c>
      <c r="BM16" s="257">
        <f t="shared" si="6"/>
        <v>4727.4545740895683</v>
      </c>
      <c r="BN16" s="257">
        <f t="shared" si="6"/>
        <v>4429.407313899017</v>
      </c>
      <c r="BO16" s="257">
        <f t="shared" si="6"/>
        <v>3930.0303731120171</v>
      </c>
      <c r="BP16" s="257">
        <f t="shared" si="6"/>
        <v>2438.0285538061439</v>
      </c>
      <c r="BQ16" s="257">
        <f t="shared" si="6"/>
        <v>974.35403461289093</v>
      </c>
      <c r="BR16" s="257">
        <f t="shared" si="6"/>
        <v>391.15983967649333</v>
      </c>
      <c r="BS16" s="319">
        <f t="shared" si="6"/>
        <v>173.18670177769567</v>
      </c>
      <c r="BT16" s="319">
        <f t="shared" si="6"/>
        <v>38.851160373854555</v>
      </c>
      <c r="BU16" s="257">
        <f t="shared" si="6"/>
        <v>1.0382157384520446E-4</v>
      </c>
      <c r="BV16" s="257">
        <f t="shared" ref="BV16:BW19" si="7">BV6-BV11</f>
        <v>1.0382157384520446E-4</v>
      </c>
      <c r="BW16" s="257">
        <f t="shared" si="7"/>
        <v>0</v>
      </c>
    </row>
    <row r="17" spans="1:75" s="42" customFormat="1" x14ac:dyDescent="0.2">
      <c r="A17" s="40"/>
      <c r="B17" s="43" t="s">
        <v>538</v>
      </c>
      <c r="C17" s="48"/>
      <c r="D17" s="257" t="s">
        <v>407</v>
      </c>
      <c r="E17" s="257" t="s">
        <v>407</v>
      </c>
      <c r="F17" s="257" t="s">
        <v>407</v>
      </c>
      <c r="G17" s="257" t="s">
        <v>407</v>
      </c>
      <c r="H17" s="257" t="s">
        <v>407</v>
      </c>
      <c r="I17" s="257" t="s">
        <v>407</v>
      </c>
      <c r="J17" s="257" t="s">
        <v>407</v>
      </c>
      <c r="K17" s="257" t="s">
        <v>407</v>
      </c>
      <c r="L17" s="257" t="s">
        <v>407</v>
      </c>
      <c r="M17" s="257" t="s">
        <v>407</v>
      </c>
      <c r="N17" s="257" t="s">
        <v>407</v>
      </c>
      <c r="O17" s="257" t="s">
        <v>407</v>
      </c>
      <c r="P17" s="257" t="s">
        <v>407</v>
      </c>
      <c r="Q17" s="257" t="s">
        <v>407</v>
      </c>
      <c r="R17" s="257" t="s">
        <v>407</v>
      </c>
      <c r="S17" s="257" t="s">
        <v>407</v>
      </c>
      <c r="T17" s="257" t="s">
        <v>407</v>
      </c>
      <c r="U17" s="257" t="s">
        <v>407</v>
      </c>
      <c r="V17" s="257" t="s">
        <v>407</v>
      </c>
      <c r="W17" s="257" t="s">
        <v>407</v>
      </c>
      <c r="X17" s="257" t="s">
        <v>407</v>
      </c>
      <c r="Y17" s="257" t="s">
        <v>407</v>
      </c>
      <c r="Z17" s="257" t="s">
        <v>407</v>
      </c>
      <c r="AA17" s="257" t="s">
        <v>407</v>
      </c>
      <c r="AB17" s="257" t="s">
        <v>407</v>
      </c>
      <c r="AC17" s="257" t="s">
        <v>407</v>
      </c>
      <c r="AD17" s="257" t="s">
        <v>407</v>
      </c>
      <c r="AE17" s="257" t="s">
        <v>407</v>
      </c>
      <c r="AF17" s="257" t="s">
        <v>407</v>
      </c>
      <c r="AG17" s="257" t="s">
        <v>407</v>
      </c>
      <c r="AH17" s="257" t="s">
        <v>407</v>
      </c>
      <c r="AI17" s="257" t="s">
        <v>407</v>
      </c>
      <c r="AJ17" s="257" t="s">
        <v>407</v>
      </c>
      <c r="AK17" s="257" t="s">
        <v>407</v>
      </c>
      <c r="AL17" s="257" t="s">
        <v>407</v>
      </c>
      <c r="AM17" s="257" t="s">
        <v>407</v>
      </c>
      <c r="AN17" s="257" t="s">
        <v>407</v>
      </c>
      <c r="AO17" s="257" t="s">
        <v>407</v>
      </c>
      <c r="AP17" s="257" t="s">
        <v>407</v>
      </c>
      <c r="AQ17" s="257" t="s">
        <v>407</v>
      </c>
      <c r="AR17" s="257" t="s">
        <v>407</v>
      </c>
      <c r="AS17" s="257" t="s">
        <v>407</v>
      </c>
      <c r="AT17" s="257" t="s">
        <v>407</v>
      </c>
      <c r="AU17" s="257" t="s">
        <v>407</v>
      </c>
      <c r="AV17" s="257" t="s">
        <v>407</v>
      </c>
      <c r="AW17" s="257" t="s">
        <v>407</v>
      </c>
      <c r="AX17" s="257" t="s">
        <v>407</v>
      </c>
      <c r="AY17" s="257" t="s">
        <v>407</v>
      </c>
      <c r="AZ17" s="257" t="s">
        <v>407</v>
      </c>
      <c r="BA17" s="257" t="s">
        <v>407</v>
      </c>
      <c r="BB17" s="257" t="s">
        <v>407</v>
      </c>
      <c r="BC17" s="257" t="s">
        <v>407</v>
      </c>
      <c r="BD17" s="257" t="s">
        <v>407</v>
      </c>
      <c r="BE17" s="257" t="s">
        <v>407</v>
      </c>
      <c r="BF17" s="257" t="s">
        <v>407</v>
      </c>
      <c r="BG17" s="257" t="s">
        <v>407</v>
      </c>
      <c r="BH17" s="257">
        <f t="shared" ref="BH17:BU17" si="8">BH7-BH12</f>
        <v>2217.1601861909335</v>
      </c>
      <c r="BI17" s="257">
        <f t="shared" si="8"/>
        <v>2105.6454449380922</v>
      </c>
      <c r="BJ17" s="257">
        <f t="shared" si="8"/>
        <v>2116.3850352606423</v>
      </c>
      <c r="BK17" s="257">
        <f t="shared" si="8"/>
        <v>2145.6769502982315</v>
      </c>
      <c r="BL17" s="257">
        <f t="shared" si="8"/>
        <v>2042.0937964678544</v>
      </c>
      <c r="BM17" s="257">
        <f t="shared" si="8"/>
        <v>2268.9005564261197</v>
      </c>
      <c r="BN17" s="257">
        <f t="shared" si="8"/>
        <v>2200.6879547325525</v>
      </c>
      <c r="BO17" s="257">
        <f t="shared" si="8"/>
        <v>2005.6306715113412</v>
      </c>
      <c r="BP17" s="257">
        <f t="shared" si="8"/>
        <v>1903.3558896842624</v>
      </c>
      <c r="BQ17" s="257">
        <f t="shared" si="8"/>
        <v>1727.4053095707484</v>
      </c>
      <c r="BR17" s="257">
        <f t="shared" si="8"/>
        <v>1660.1738620815863</v>
      </c>
      <c r="BS17" s="257">
        <f t="shared" si="8"/>
        <v>1682.8286141409674</v>
      </c>
      <c r="BT17" s="257">
        <f t="shared" si="8"/>
        <v>1691.6068886259773</v>
      </c>
      <c r="BU17" s="257">
        <f t="shared" si="8"/>
        <v>1703.6135144243208</v>
      </c>
      <c r="BV17" s="257">
        <f t="shared" si="7"/>
        <v>1757.2403437711794</v>
      </c>
      <c r="BW17" s="257">
        <f t="shared" si="7"/>
        <v>1787.2318419805965</v>
      </c>
    </row>
    <row r="18" spans="1:75" s="42" customFormat="1" x14ac:dyDescent="0.2">
      <c r="A18" s="40"/>
      <c r="B18" s="144" t="s">
        <v>473</v>
      </c>
      <c r="C18" s="320"/>
      <c r="D18" s="257" t="s">
        <v>407</v>
      </c>
      <c r="E18" s="257" t="s">
        <v>407</v>
      </c>
      <c r="F18" s="257" t="s">
        <v>407</v>
      </c>
      <c r="G18" s="257" t="s">
        <v>407</v>
      </c>
      <c r="H18" s="257" t="s">
        <v>407</v>
      </c>
      <c r="I18" s="257" t="s">
        <v>407</v>
      </c>
      <c r="J18" s="257" t="s">
        <v>407</v>
      </c>
      <c r="K18" s="257" t="s">
        <v>407</v>
      </c>
      <c r="L18" s="257" t="s">
        <v>407</v>
      </c>
      <c r="M18" s="257" t="s">
        <v>407</v>
      </c>
      <c r="N18" s="257" t="s">
        <v>407</v>
      </c>
      <c r="O18" s="257" t="s">
        <v>407</v>
      </c>
      <c r="P18" s="257" t="s">
        <v>407</v>
      </c>
      <c r="Q18" s="257" t="s">
        <v>407</v>
      </c>
      <c r="R18" s="257" t="s">
        <v>407</v>
      </c>
      <c r="S18" s="257" t="s">
        <v>407</v>
      </c>
      <c r="T18" s="257" t="s">
        <v>407</v>
      </c>
      <c r="U18" s="257" t="s">
        <v>407</v>
      </c>
      <c r="V18" s="257" t="s">
        <v>407</v>
      </c>
      <c r="W18" s="257" t="s">
        <v>407</v>
      </c>
      <c r="X18" s="257" t="s">
        <v>407</v>
      </c>
      <c r="Y18" s="257" t="s">
        <v>407</v>
      </c>
      <c r="Z18" s="257" t="s">
        <v>407</v>
      </c>
      <c r="AA18" s="257" t="s">
        <v>407</v>
      </c>
      <c r="AB18" s="257" t="s">
        <v>407</v>
      </c>
      <c r="AC18" s="257" t="s">
        <v>407</v>
      </c>
      <c r="AD18" s="257" t="s">
        <v>407</v>
      </c>
      <c r="AE18" s="257" t="s">
        <v>407</v>
      </c>
      <c r="AF18" s="257" t="s">
        <v>407</v>
      </c>
      <c r="AG18" s="257" t="s">
        <v>407</v>
      </c>
      <c r="AH18" s="257" t="s">
        <v>407</v>
      </c>
      <c r="AI18" s="257" t="s">
        <v>407</v>
      </c>
      <c r="AJ18" s="257" t="s">
        <v>407</v>
      </c>
      <c r="AK18" s="257" t="s">
        <v>407</v>
      </c>
      <c r="AL18" s="257" t="s">
        <v>407</v>
      </c>
      <c r="AM18" s="257" t="s">
        <v>407</v>
      </c>
      <c r="AN18" s="257" t="s">
        <v>407</v>
      </c>
      <c r="AO18" s="257" t="s">
        <v>407</v>
      </c>
      <c r="AP18" s="257" t="s">
        <v>407</v>
      </c>
      <c r="AQ18" s="257" t="s">
        <v>407</v>
      </c>
      <c r="AR18" s="257" t="s">
        <v>407</v>
      </c>
      <c r="AS18" s="257" t="s">
        <v>407</v>
      </c>
      <c r="AT18" s="257" t="s">
        <v>407</v>
      </c>
      <c r="AU18" s="257" t="s">
        <v>407</v>
      </c>
      <c r="AV18" s="257" t="s">
        <v>407</v>
      </c>
      <c r="AW18" s="257" t="s">
        <v>407</v>
      </c>
      <c r="AX18" s="257" t="s">
        <v>407</v>
      </c>
      <c r="AY18" s="257" t="s">
        <v>407</v>
      </c>
      <c r="AZ18" s="257" t="s">
        <v>407</v>
      </c>
      <c r="BA18" s="257" t="s">
        <v>407</v>
      </c>
      <c r="BB18" s="257" t="s">
        <v>407</v>
      </c>
      <c r="BC18" s="257" t="s">
        <v>407</v>
      </c>
      <c r="BD18" s="257" t="s">
        <v>407</v>
      </c>
      <c r="BE18" s="257" t="s">
        <v>407</v>
      </c>
      <c r="BF18" s="257" t="s">
        <v>407</v>
      </c>
      <c r="BG18" s="257" t="s">
        <v>407</v>
      </c>
      <c r="BH18" s="257">
        <f t="shared" ref="BH18:BU18" si="9">BH8-BH13</f>
        <v>219.43185547506562</v>
      </c>
      <c r="BI18" s="257">
        <f t="shared" si="9"/>
        <v>211.47365936339611</v>
      </c>
      <c r="BJ18" s="257">
        <f t="shared" si="9"/>
        <v>220.24564364969797</v>
      </c>
      <c r="BK18" s="257">
        <f t="shared" si="9"/>
        <v>215.2442876571647</v>
      </c>
      <c r="BL18" s="257">
        <f t="shared" si="9"/>
        <v>217.12437521384268</v>
      </c>
      <c r="BM18" s="257">
        <f t="shared" si="9"/>
        <v>266.39427633286368</v>
      </c>
      <c r="BN18" s="257">
        <f t="shared" si="9"/>
        <v>353.35186463254763</v>
      </c>
      <c r="BO18" s="257">
        <f t="shared" si="9"/>
        <v>396.26439420981649</v>
      </c>
      <c r="BP18" s="257">
        <f t="shared" si="9"/>
        <v>478.52775774649604</v>
      </c>
      <c r="BQ18" s="257">
        <f t="shared" si="9"/>
        <v>534.6837770407659</v>
      </c>
      <c r="BR18" s="257">
        <f t="shared" si="9"/>
        <v>540.08105384632563</v>
      </c>
      <c r="BS18" s="257">
        <f t="shared" si="9"/>
        <v>597.61195962312695</v>
      </c>
      <c r="BT18" s="257">
        <f t="shared" si="9"/>
        <v>632.10015667090988</v>
      </c>
      <c r="BU18" s="257">
        <f t="shared" si="9"/>
        <v>688.69044973377504</v>
      </c>
      <c r="BV18" s="257">
        <f t="shared" si="7"/>
        <v>750.04563348823638</v>
      </c>
      <c r="BW18" s="257">
        <f t="shared" si="7"/>
        <v>804.87867263152714</v>
      </c>
    </row>
    <row r="19" spans="1:75" s="42" customFormat="1" x14ac:dyDescent="0.2">
      <c r="A19" s="40"/>
      <c r="B19" s="144" t="s">
        <v>539</v>
      </c>
      <c r="C19" s="320"/>
      <c r="D19" s="257" t="s">
        <v>407</v>
      </c>
      <c r="E19" s="257" t="s">
        <v>407</v>
      </c>
      <c r="F19" s="257" t="s">
        <v>407</v>
      </c>
      <c r="G19" s="257" t="s">
        <v>407</v>
      </c>
      <c r="H19" s="257" t="s">
        <v>407</v>
      </c>
      <c r="I19" s="257" t="s">
        <v>407</v>
      </c>
      <c r="J19" s="257" t="s">
        <v>407</v>
      </c>
      <c r="K19" s="257" t="s">
        <v>407</v>
      </c>
      <c r="L19" s="257" t="s">
        <v>407</v>
      </c>
      <c r="M19" s="257" t="s">
        <v>407</v>
      </c>
      <c r="N19" s="257" t="s">
        <v>407</v>
      </c>
      <c r="O19" s="257" t="s">
        <v>407</v>
      </c>
      <c r="P19" s="257" t="s">
        <v>407</v>
      </c>
      <c r="Q19" s="257" t="s">
        <v>407</v>
      </c>
      <c r="R19" s="257" t="s">
        <v>407</v>
      </c>
      <c r="S19" s="257" t="s">
        <v>407</v>
      </c>
      <c r="T19" s="257" t="s">
        <v>407</v>
      </c>
      <c r="U19" s="257" t="s">
        <v>407</v>
      </c>
      <c r="V19" s="257" t="s">
        <v>407</v>
      </c>
      <c r="W19" s="257" t="s">
        <v>407</v>
      </c>
      <c r="X19" s="257" t="s">
        <v>407</v>
      </c>
      <c r="Y19" s="257" t="s">
        <v>407</v>
      </c>
      <c r="Z19" s="257" t="s">
        <v>407</v>
      </c>
      <c r="AA19" s="257" t="s">
        <v>407</v>
      </c>
      <c r="AB19" s="257" t="s">
        <v>407</v>
      </c>
      <c r="AC19" s="257" t="s">
        <v>407</v>
      </c>
      <c r="AD19" s="257" t="s">
        <v>407</v>
      </c>
      <c r="AE19" s="257" t="s">
        <v>407</v>
      </c>
      <c r="AF19" s="257" t="s">
        <v>407</v>
      </c>
      <c r="AG19" s="257" t="s">
        <v>407</v>
      </c>
      <c r="AH19" s="257" t="s">
        <v>407</v>
      </c>
      <c r="AI19" s="257" t="s">
        <v>407</v>
      </c>
      <c r="AJ19" s="257" t="s">
        <v>407</v>
      </c>
      <c r="AK19" s="257" t="s">
        <v>407</v>
      </c>
      <c r="AL19" s="257" t="s">
        <v>407</v>
      </c>
      <c r="AM19" s="257" t="s">
        <v>407</v>
      </c>
      <c r="AN19" s="257" t="s">
        <v>407</v>
      </c>
      <c r="AO19" s="257" t="s">
        <v>407</v>
      </c>
      <c r="AP19" s="257" t="s">
        <v>407</v>
      </c>
      <c r="AQ19" s="257" t="s">
        <v>407</v>
      </c>
      <c r="AR19" s="257" t="s">
        <v>407</v>
      </c>
      <c r="AS19" s="257" t="s">
        <v>407</v>
      </c>
      <c r="AT19" s="257" t="s">
        <v>407</v>
      </c>
      <c r="AU19" s="257" t="s">
        <v>407</v>
      </c>
      <c r="AV19" s="257" t="s">
        <v>407</v>
      </c>
      <c r="AW19" s="257" t="s">
        <v>407</v>
      </c>
      <c r="AX19" s="257" t="s">
        <v>407</v>
      </c>
      <c r="AY19" s="257" t="s">
        <v>407</v>
      </c>
      <c r="AZ19" s="257" t="s">
        <v>407</v>
      </c>
      <c r="BA19" s="257" t="s">
        <v>407</v>
      </c>
      <c r="BB19" s="257" t="s">
        <v>407</v>
      </c>
      <c r="BC19" s="257" t="s">
        <v>407</v>
      </c>
      <c r="BD19" s="257" t="s">
        <v>407</v>
      </c>
      <c r="BE19" s="257" t="s">
        <v>407</v>
      </c>
      <c r="BF19" s="257" t="s">
        <v>407</v>
      </c>
      <c r="BG19" s="257" t="s">
        <v>407</v>
      </c>
      <c r="BH19" s="257">
        <f t="shared" ref="BH19:BU19" si="10">BH9-BH14</f>
        <v>360.53670510226539</v>
      </c>
      <c r="BI19" s="257">
        <f t="shared" si="10"/>
        <v>356.5351372501683</v>
      </c>
      <c r="BJ19" s="257">
        <f t="shared" si="10"/>
        <v>351.50633649400265</v>
      </c>
      <c r="BK19" s="257">
        <f t="shared" si="10"/>
        <v>286.64508744572544</v>
      </c>
      <c r="BL19" s="257">
        <f t="shared" si="10"/>
        <v>233.06423837568084</v>
      </c>
      <c r="BM19" s="257">
        <f t="shared" si="10"/>
        <v>234.03814122565032</v>
      </c>
      <c r="BN19" s="257">
        <f t="shared" si="10"/>
        <v>239.7291586945517</v>
      </c>
      <c r="BO19" s="257">
        <f t="shared" si="10"/>
        <v>214.23228895972639</v>
      </c>
      <c r="BP19" s="257">
        <f t="shared" si="10"/>
        <v>196.73144316555974</v>
      </c>
      <c r="BQ19" s="257">
        <f t="shared" si="10"/>
        <v>173.96194143483083</v>
      </c>
      <c r="BR19" s="257">
        <f t="shared" si="10"/>
        <v>257.69908245760968</v>
      </c>
      <c r="BS19" s="257">
        <f t="shared" si="10"/>
        <v>262.44590199424113</v>
      </c>
      <c r="BT19" s="257">
        <f t="shared" si="10"/>
        <v>259.22250593168189</v>
      </c>
      <c r="BU19" s="257">
        <f t="shared" si="10"/>
        <v>267.16162179562178</v>
      </c>
      <c r="BV19" s="257">
        <f t="shared" si="7"/>
        <v>289.99192948972387</v>
      </c>
      <c r="BW19" s="257">
        <f t="shared" si="7"/>
        <v>298.93673063739124</v>
      </c>
    </row>
    <row r="20" spans="1:75" s="132" customFormat="1" ht="24.75" customHeight="1" x14ac:dyDescent="0.2">
      <c r="A20" s="314"/>
      <c r="B20" s="43" t="s">
        <v>542</v>
      </c>
      <c r="C20" s="40"/>
      <c r="D20" s="257">
        <f t="shared" ref="D20:AI20" si="11">SUM(D25,D26,D27,D28,D23)</f>
        <v>0</v>
      </c>
      <c r="E20" s="257">
        <f t="shared" si="11"/>
        <v>0</v>
      </c>
      <c r="F20" s="257">
        <f t="shared" si="11"/>
        <v>0</v>
      </c>
      <c r="G20" s="257">
        <f t="shared" si="11"/>
        <v>0</v>
      </c>
      <c r="H20" s="257">
        <f t="shared" si="11"/>
        <v>0</v>
      </c>
      <c r="I20" s="257">
        <f t="shared" si="11"/>
        <v>0</v>
      </c>
      <c r="J20" s="257">
        <f t="shared" si="11"/>
        <v>0</v>
      </c>
      <c r="K20" s="257">
        <f t="shared" si="11"/>
        <v>0</v>
      </c>
      <c r="L20" s="257">
        <f t="shared" si="11"/>
        <v>0</v>
      </c>
      <c r="M20" s="257">
        <f t="shared" si="11"/>
        <v>0</v>
      </c>
      <c r="N20" s="257">
        <f t="shared" si="11"/>
        <v>0</v>
      </c>
      <c r="O20" s="257">
        <f t="shared" si="11"/>
        <v>0</v>
      </c>
      <c r="P20" s="257">
        <f t="shared" si="11"/>
        <v>0</v>
      </c>
      <c r="Q20" s="257">
        <f t="shared" si="11"/>
        <v>0</v>
      </c>
      <c r="R20" s="257">
        <f t="shared" si="11"/>
        <v>0</v>
      </c>
      <c r="S20" s="257">
        <f t="shared" si="11"/>
        <v>0</v>
      </c>
      <c r="T20" s="257">
        <f t="shared" si="11"/>
        <v>0</v>
      </c>
      <c r="U20" s="257">
        <f t="shared" si="11"/>
        <v>0</v>
      </c>
      <c r="V20" s="257">
        <f t="shared" si="11"/>
        <v>0</v>
      </c>
      <c r="W20" s="257">
        <f t="shared" si="11"/>
        <v>0</v>
      </c>
      <c r="X20" s="257">
        <f t="shared" si="11"/>
        <v>0</v>
      </c>
      <c r="Y20" s="257">
        <f t="shared" si="11"/>
        <v>0</v>
      </c>
      <c r="Z20" s="257">
        <f t="shared" si="11"/>
        <v>0</v>
      </c>
      <c r="AA20" s="257">
        <f t="shared" si="11"/>
        <v>0</v>
      </c>
      <c r="AB20" s="257">
        <f t="shared" si="11"/>
        <v>0</v>
      </c>
      <c r="AC20" s="257">
        <f t="shared" si="11"/>
        <v>0</v>
      </c>
      <c r="AD20" s="257">
        <f t="shared" si="11"/>
        <v>0</v>
      </c>
      <c r="AE20" s="257">
        <f t="shared" si="11"/>
        <v>0</v>
      </c>
      <c r="AF20" s="257">
        <f t="shared" si="11"/>
        <v>0</v>
      </c>
      <c r="AG20" s="257">
        <f t="shared" si="11"/>
        <v>0</v>
      </c>
      <c r="AH20" s="257">
        <f t="shared" si="11"/>
        <v>1000</v>
      </c>
      <c r="AI20" s="257">
        <f t="shared" si="11"/>
        <v>1051</v>
      </c>
      <c r="AJ20" s="257">
        <f t="shared" ref="AJ20:BO20" si="12">SUM(AJ25,AJ26,AJ27,AJ28,AJ23)</f>
        <v>1436</v>
      </c>
      <c r="AK20" s="257">
        <f t="shared" si="12"/>
        <v>2320.92</v>
      </c>
      <c r="AL20" s="257">
        <f t="shared" si="12"/>
        <v>3671</v>
      </c>
      <c r="AM20" s="257">
        <f t="shared" si="12"/>
        <v>4607</v>
      </c>
      <c r="AN20" s="257">
        <f t="shared" si="12"/>
        <v>5281</v>
      </c>
      <c r="AO20" s="257">
        <f t="shared" si="12"/>
        <v>6075</v>
      </c>
      <c r="AP20" s="257">
        <f t="shared" si="12"/>
        <v>6507</v>
      </c>
      <c r="AQ20" s="257">
        <f t="shared" si="12"/>
        <v>6382</v>
      </c>
      <c r="AR20" s="257">
        <f t="shared" si="12"/>
        <v>5728</v>
      </c>
      <c r="AS20" s="257">
        <f t="shared" si="12"/>
        <v>5625</v>
      </c>
      <c r="AT20" s="257">
        <f t="shared" si="12"/>
        <v>6590</v>
      </c>
      <c r="AU20" s="257">
        <f t="shared" si="12"/>
        <v>8888.0228995117304</v>
      </c>
      <c r="AV20" s="257">
        <f t="shared" si="12"/>
        <v>11061.988000000001</v>
      </c>
      <c r="AW20" s="257">
        <f t="shared" si="12"/>
        <v>12170.623</v>
      </c>
      <c r="AX20" s="257">
        <f t="shared" si="12"/>
        <v>12418.047999999999</v>
      </c>
      <c r="AY20" s="257">
        <f t="shared" si="12"/>
        <v>12804.532999999999</v>
      </c>
      <c r="AZ20" s="257">
        <f t="shared" si="12"/>
        <v>10629.695</v>
      </c>
      <c r="BA20" s="257">
        <f t="shared" si="12"/>
        <v>8192.3170000000009</v>
      </c>
      <c r="BB20" s="257">
        <f t="shared" si="12"/>
        <v>8171.6899999999987</v>
      </c>
      <c r="BC20" s="257">
        <f t="shared" si="12"/>
        <v>8301.3220000000001</v>
      </c>
      <c r="BD20" s="257">
        <f t="shared" si="12"/>
        <v>9026.226999999999</v>
      </c>
      <c r="BE20" s="257">
        <f t="shared" si="12"/>
        <v>9614.9071194121716</v>
      </c>
      <c r="BF20" s="257">
        <f t="shared" si="12"/>
        <v>9753.3147109525999</v>
      </c>
      <c r="BG20" s="257">
        <f t="shared" si="12"/>
        <v>10343.93625241993</v>
      </c>
      <c r="BH20" s="257">
        <f t="shared" si="12"/>
        <v>9900.2150000000001</v>
      </c>
      <c r="BI20" s="257">
        <f t="shared" si="12"/>
        <v>9067.7110046050002</v>
      </c>
      <c r="BJ20" s="257">
        <f t="shared" si="12"/>
        <v>8752.58984891</v>
      </c>
      <c r="BK20" s="257">
        <f t="shared" si="12"/>
        <v>8939.9078692587664</v>
      </c>
      <c r="BL20" s="257">
        <f t="shared" si="12"/>
        <v>8594.5344093899985</v>
      </c>
      <c r="BM20" s="257">
        <f t="shared" si="12"/>
        <v>8277.5189778200001</v>
      </c>
      <c r="BN20" s="257">
        <f t="shared" si="12"/>
        <v>0</v>
      </c>
      <c r="BO20" s="257">
        <f t="shared" si="12"/>
        <v>0</v>
      </c>
      <c r="BP20" s="257">
        <f t="shared" ref="BP20:BU20" si="13">SUM(BP25,BP26,BP27,BP28,BP23)</f>
        <v>0</v>
      </c>
      <c r="BQ20" s="257">
        <f t="shared" si="13"/>
        <v>0</v>
      </c>
      <c r="BR20" s="257">
        <f t="shared" si="13"/>
        <v>0</v>
      </c>
      <c r="BS20" s="257">
        <f t="shared" si="13"/>
        <v>0</v>
      </c>
      <c r="BT20" s="257">
        <f t="shared" si="13"/>
        <v>0</v>
      </c>
      <c r="BU20" s="257">
        <f t="shared" si="13"/>
        <v>0</v>
      </c>
      <c r="BV20" s="257">
        <f>SUM(BV25,BV26,BV27,BV28,BV23)</f>
        <v>0</v>
      </c>
      <c r="BW20" s="257">
        <f>SUM(BW25,BW26,BW27,BW28,BW23)</f>
        <v>0</v>
      </c>
    </row>
    <row r="21" spans="1:75" s="132" customFormat="1" x14ac:dyDescent="0.2">
      <c r="A21" s="314"/>
      <c r="B21" s="43" t="s">
        <v>543</v>
      </c>
      <c r="C21" s="40"/>
      <c r="D21" s="257">
        <f t="shared" ref="D21:AI21" si="14">SUM(D7:D9)</f>
        <v>0</v>
      </c>
      <c r="E21" s="257">
        <f t="shared" si="14"/>
        <v>0</v>
      </c>
      <c r="F21" s="257">
        <f t="shared" si="14"/>
        <v>0</v>
      </c>
      <c r="G21" s="257">
        <f t="shared" si="14"/>
        <v>0</v>
      </c>
      <c r="H21" s="257">
        <f t="shared" si="14"/>
        <v>0</v>
      </c>
      <c r="I21" s="257">
        <f t="shared" si="14"/>
        <v>0</v>
      </c>
      <c r="J21" s="257">
        <f t="shared" si="14"/>
        <v>0</v>
      </c>
      <c r="K21" s="257">
        <f t="shared" si="14"/>
        <v>0</v>
      </c>
      <c r="L21" s="257">
        <f t="shared" si="14"/>
        <v>0</v>
      </c>
      <c r="M21" s="257">
        <f t="shared" si="14"/>
        <v>0</v>
      </c>
      <c r="N21" s="257">
        <f t="shared" si="14"/>
        <v>0</v>
      </c>
      <c r="O21" s="257">
        <f t="shared" si="14"/>
        <v>0</v>
      </c>
      <c r="P21" s="257">
        <f t="shared" si="14"/>
        <v>0</v>
      </c>
      <c r="Q21" s="257">
        <f t="shared" si="14"/>
        <v>0</v>
      </c>
      <c r="R21" s="257">
        <f t="shared" si="14"/>
        <v>0</v>
      </c>
      <c r="S21" s="257">
        <f t="shared" si="14"/>
        <v>0</v>
      </c>
      <c r="T21" s="257">
        <f t="shared" si="14"/>
        <v>0</v>
      </c>
      <c r="U21" s="257">
        <f t="shared" si="14"/>
        <v>0</v>
      </c>
      <c r="V21" s="257">
        <f t="shared" si="14"/>
        <v>0</v>
      </c>
      <c r="W21" s="257">
        <f t="shared" si="14"/>
        <v>0</v>
      </c>
      <c r="X21" s="257">
        <f t="shared" si="14"/>
        <v>0</v>
      </c>
      <c r="Y21" s="257">
        <f t="shared" si="14"/>
        <v>0</v>
      </c>
      <c r="Z21" s="257">
        <f t="shared" si="14"/>
        <v>0</v>
      </c>
      <c r="AA21" s="257">
        <f t="shared" si="14"/>
        <v>0</v>
      </c>
      <c r="AB21" s="257">
        <f t="shared" si="14"/>
        <v>0</v>
      </c>
      <c r="AC21" s="257">
        <f t="shared" si="14"/>
        <v>0</v>
      </c>
      <c r="AD21" s="257">
        <f t="shared" si="14"/>
        <v>0</v>
      </c>
      <c r="AE21" s="257">
        <f t="shared" si="14"/>
        <v>0</v>
      </c>
      <c r="AF21" s="257">
        <f t="shared" si="14"/>
        <v>0</v>
      </c>
      <c r="AG21" s="257">
        <f t="shared" si="14"/>
        <v>0</v>
      </c>
      <c r="AH21" s="257">
        <f t="shared" si="14"/>
        <v>0</v>
      </c>
      <c r="AI21" s="257">
        <f t="shared" si="14"/>
        <v>0</v>
      </c>
      <c r="AJ21" s="257">
        <f t="shared" ref="AJ21:BO21" si="15">SUM(AJ7:AJ9)</f>
        <v>0</v>
      </c>
      <c r="AK21" s="257">
        <f t="shared" si="15"/>
        <v>0</v>
      </c>
      <c r="AL21" s="257">
        <f t="shared" si="15"/>
        <v>0</v>
      </c>
      <c r="AM21" s="257">
        <f t="shared" si="15"/>
        <v>0</v>
      </c>
      <c r="AN21" s="257">
        <f t="shared" si="15"/>
        <v>0</v>
      </c>
      <c r="AO21" s="257">
        <f t="shared" si="15"/>
        <v>0</v>
      </c>
      <c r="AP21" s="257">
        <f t="shared" si="15"/>
        <v>0</v>
      </c>
      <c r="AQ21" s="257">
        <f t="shared" si="15"/>
        <v>0</v>
      </c>
      <c r="AR21" s="257">
        <f t="shared" si="15"/>
        <v>0</v>
      </c>
      <c r="AS21" s="257">
        <f t="shared" si="15"/>
        <v>0</v>
      </c>
      <c r="AT21" s="257">
        <f t="shared" si="15"/>
        <v>0</v>
      </c>
      <c r="AU21" s="257">
        <f t="shared" si="15"/>
        <v>0</v>
      </c>
      <c r="AV21" s="257">
        <f t="shared" si="15"/>
        <v>0</v>
      </c>
      <c r="AW21" s="257">
        <f t="shared" si="15"/>
        <v>0</v>
      </c>
      <c r="AX21" s="257">
        <f t="shared" si="15"/>
        <v>0</v>
      </c>
      <c r="AY21" s="257">
        <f t="shared" si="15"/>
        <v>0</v>
      </c>
      <c r="AZ21" s="257">
        <f t="shared" si="15"/>
        <v>0</v>
      </c>
      <c r="BA21" s="257">
        <f t="shared" si="15"/>
        <v>0</v>
      </c>
      <c r="BB21" s="257">
        <f t="shared" si="15"/>
        <v>0</v>
      </c>
      <c r="BC21" s="257">
        <f t="shared" si="15"/>
        <v>0</v>
      </c>
      <c r="BD21" s="257">
        <f t="shared" si="15"/>
        <v>8499.8219521636747</v>
      </c>
      <c r="BE21" s="257">
        <f t="shared" si="15"/>
        <v>9047.9931149081458</v>
      </c>
      <c r="BF21" s="257">
        <f t="shared" si="15"/>
        <v>9198.9147719497341</v>
      </c>
      <c r="BG21" s="257">
        <f t="shared" si="15"/>
        <v>7808.3209050030337</v>
      </c>
      <c r="BH21" s="257">
        <f t="shared" si="15"/>
        <v>5312.2739324006216</v>
      </c>
      <c r="BI21" s="257">
        <f t="shared" si="15"/>
        <v>4617.8059602399226</v>
      </c>
      <c r="BJ21" s="257">
        <f t="shared" si="15"/>
        <v>4264.519785839977</v>
      </c>
      <c r="BK21" s="257">
        <f t="shared" si="15"/>
        <v>3971.1274642835479</v>
      </c>
      <c r="BL21" s="257">
        <f t="shared" si="15"/>
        <v>3585.9817299078341</v>
      </c>
      <c r="BM21" s="257">
        <f t="shared" si="15"/>
        <v>3388.8399151846811</v>
      </c>
      <c r="BN21" s="257">
        <f t="shared" si="15"/>
        <v>3221.384148668883</v>
      </c>
      <c r="BO21" s="257">
        <f t="shared" si="15"/>
        <v>2912.2820603505265</v>
      </c>
      <c r="BP21" s="257">
        <f t="shared" ref="BP21:BU21" si="16">SUM(BP7:BP9)</f>
        <v>2794.622472354255</v>
      </c>
      <c r="BQ21" s="257">
        <f t="shared" si="16"/>
        <v>2587.7348398398308</v>
      </c>
      <c r="BR21" s="257">
        <f t="shared" si="16"/>
        <v>2574.2641257578657</v>
      </c>
      <c r="BS21" s="257">
        <f t="shared" si="16"/>
        <v>2630.7166187468965</v>
      </c>
      <c r="BT21" s="257">
        <f t="shared" si="16"/>
        <v>2651.6983026278663</v>
      </c>
      <c r="BU21" s="257">
        <f t="shared" si="16"/>
        <v>2713.7974844495561</v>
      </c>
      <c r="BV21" s="257">
        <f>SUM(BV7:BV9)</f>
        <v>2840.7231939225821</v>
      </c>
      <c r="BW21" s="257">
        <f>SUM(BW7:BW9)</f>
        <v>2925.5179743625517</v>
      </c>
    </row>
    <row r="22" spans="1:75" s="132" customFormat="1" ht="24.75" customHeight="1" x14ac:dyDescent="0.2">
      <c r="A22" s="40"/>
      <c r="B22" s="268" t="s">
        <v>544</v>
      </c>
      <c r="C22" s="40"/>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row>
    <row r="23" spans="1:75" s="132" customFormat="1" x14ac:dyDescent="0.2">
      <c r="A23" s="314"/>
      <c r="B23" s="268" t="s">
        <v>545</v>
      </c>
      <c r="C23" s="43"/>
      <c r="D23" s="257">
        <v>0</v>
      </c>
      <c r="E23" s="257">
        <v>0</v>
      </c>
      <c r="F23" s="257">
        <v>0</v>
      </c>
      <c r="G23" s="257">
        <v>0</v>
      </c>
      <c r="H23" s="257">
        <v>0</v>
      </c>
      <c r="I23" s="257">
        <v>0</v>
      </c>
      <c r="J23" s="257">
        <v>0</v>
      </c>
      <c r="K23" s="257">
        <v>0</v>
      </c>
      <c r="L23" s="257">
        <v>0</v>
      </c>
      <c r="M23" s="257">
        <v>0</v>
      </c>
      <c r="N23" s="257">
        <v>0</v>
      </c>
      <c r="O23" s="257">
        <v>0</v>
      </c>
      <c r="P23" s="257">
        <v>0</v>
      </c>
      <c r="Q23" s="257">
        <v>0</v>
      </c>
      <c r="R23" s="257">
        <v>0</v>
      </c>
      <c r="S23" s="257">
        <v>0</v>
      </c>
      <c r="T23" s="257">
        <v>0</v>
      </c>
      <c r="U23" s="257">
        <v>0</v>
      </c>
      <c r="V23" s="257">
        <v>0</v>
      </c>
      <c r="W23" s="257">
        <v>0</v>
      </c>
      <c r="X23" s="257">
        <v>0</v>
      </c>
      <c r="Y23" s="257">
        <v>0</v>
      </c>
      <c r="Z23" s="257">
        <v>0</v>
      </c>
      <c r="AA23" s="257">
        <v>0</v>
      </c>
      <c r="AB23" s="257">
        <v>0</v>
      </c>
      <c r="AC23" s="257">
        <v>0</v>
      </c>
      <c r="AD23" s="257">
        <v>0</v>
      </c>
      <c r="AE23" s="257">
        <v>0</v>
      </c>
      <c r="AF23" s="257">
        <v>0</v>
      </c>
      <c r="AG23" s="257">
        <v>0</v>
      </c>
      <c r="AH23" s="257">
        <v>515</v>
      </c>
      <c r="AI23" s="257">
        <v>523</v>
      </c>
      <c r="AJ23" s="257">
        <v>794</v>
      </c>
      <c r="AK23" s="257">
        <v>1512.04</v>
      </c>
      <c r="AL23" s="257">
        <v>2567</v>
      </c>
      <c r="AM23" s="257">
        <v>3257</v>
      </c>
      <c r="AN23" s="257">
        <v>3730</v>
      </c>
      <c r="AO23" s="257">
        <v>4214</v>
      </c>
      <c r="AP23" s="257">
        <v>4336</v>
      </c>
      <c r="AQ23" s="257">
        <v>3985</v>
      </c>
      <c r="AR23" s="257">
        <v>3045</v>
      </c>
      <c r="AS23" s="257">
        <v>2631</v>
      </c>
      <c r="AT23" s="257">
        <v>2940.4780000000001</v>
      </c>
      <c r="AU23" s="257">
        <v>4200</v>
      </c>
      <c r="AV23" s="257">
        <v>5379</v>
      </c>
      <c r="AW23" s="257">
        <v>5737</v>
      </c>
      <c r="AX23" s="257">
        <v>5183</v>
      </c>
      <c r="AY23" s="257">
        <v>4823</v>
      </c>
      <c r="AZ23" s="257">
        <v>2359</v>
      </c>
      <c r="BA23" s="257">
        <v>0</v>
      </c>
      <c r="BB23" s="257">
        <v>0</v>
      </c>
      <c r="BC23" s="257">
        <v>0</v>
      </c>
      <c r="BD23" s="257">
        <v>0</v>
      </c>
      <c r="BE23" s="257">
        <v>0</v>
      </c>
      <c r="BF23" s="257">
        <v>0</v>
      </c>
      <c r="BG23" s="257">
        <v>0</v>
      </c>
      <c r="BH23" s="257">
        <v>0</v>
      </c>
      <c r="BI23" s="257">
        <v>0</v>
      </c>
      <c r="BJ23" s="257">
        <v>0</v>
      </c>
      <c r="BK23" s="257">
        <v>0</v>
      </c>
      <c r="BL23" s="257">
        <v>0</v>
      </c>
      <c r="BM23" s="257">
        <v>0</v>
      </c>
      <c r="BN23" s="257">
        <v>0</v>
      </c>
      <c r="BO23" s="257">
        <v>0</v>
      </c>
      <c r="BP23" s="257">
        <v>0</v>
      </c>
      <c r="BQ23" s="257">
        <v>0</v>
      </c>
      <c r="BR23" s="257">
        <v>0</v>
      </c>
      <c r="BS23" s="257">
        <v>0</v>
      </c>
      <c r="BT23" s="257">
        <v>0</v>
      </c>
      <c r="BU23" s="257">
        <v>0</v>
      </c>
      <c r="BV23" s="257">
        <v>0</v>
      </c>
      <c r="BW23" s="257">
        <v>0</v>
      </c>
    </row>
    <row r="24" spans="1:75" s="132" customFormat="1" x14ac:dyDescent="0.2">
      <c r="A24" s="314"/>
      <c r="B24" s="268" t="s">
        <v>546</v>
      </c>
      <c r="C24" s="43"/>
      <c r="D24" s="257">
        <v>0</v>
      </c>
      <c r="E24" s="257">
        <v>0</v>
      </c>
      <c r="F24" s="257">
        <v>0</v>
      </c>
      <c r="G24" s="257">
        <v>0</v>
      </c>
      <c r="H24" s="257">
        <v>0</v>
      </c>
      <c r="I24" s="257">
        <v>0</v>
      </c>
      <c r="J24" s="257">
        <v>0</v>
      </c>
      <c r="K24" s="257">
        <v>0</v>
      </c>
      <c r="L24" s="257">
        <v>0</v>
      </c>
      <c r="M24" s="257">
        <v>0</v>
      </c>
      <c r="N24" s="257">
        <v>0</v>
      </c>
      <c r="O24" s="257">
        <v>0</v>
      </c>
      <c r="P24" s="257">
        <v>0</v>
      </c>
      <c r="Q24" s="257">
        <v>0</v>
      </c>
      <c r="R24" s="257">
        <v>0</v>
      </c>
      <c r="S24" s="257">
        <v>0</v>
      </c>
      <c r="T24" s="257">
        <v>0</v>
      </c>
      <c r="U24" s="257">
        <v>0</v>
      </c>
      <c r="V24" s="257">
        <v>0</v>
      </c>
      <c r="W24" s="257">
        <v>0</v>
      </c>
      <c r="X24" s="257">
        <v>0</v>
      </c>
      <c r="Y24" s="257">
        <v>0</v>
      </c>
      <c r="Z24" s="257">
        <v>0</v>
      </c>
      <c r="AA24" s="257">
        <v>0</v>
      </c>
      <c r="AB24" s="257">
        <v>0</v>
      </c>
      <c r="AC24" s="257">
        <v>0</v>
      </c>
      <c r="AD24" s="257">
        <v>0</v>
      </c>
      <c r="AE24" s="257">
        <v>0</v>
      </c>
      <c r="AF24" s="257">
        <v>0</v>
      </c>
      <c r="AG24" s="257">
        <v>0</v>
      </c>
      <c r="AH24" s="257">
        <v>561</v>
      </c>
      <c r="AI24" s="257">
        <v>624</v>
      </c>
      <c r="AJ24" s="257">
        <v>729</v>
      </c>
      <c r="AK24" s="257">
        <v>924.13</v>
      </c>
      <c r="AL24" s="257">
        <v>941</v>
      </c>
      <c r="AM24" s="257">
        <v>985</v>
      </c>
      <c r="AN24" s="257">
        <v>1189</v>
      </c>
      <c r="AO24" s="257">
        <v>1371</v>
      </c>
      <c r="AP24" s="257">
        <v>1458</v>
      </c>
      <c r="AQ24" s="257">
        <v>1574</v>
      </c>
      <c r="AR24" s="257">
        <v>1853.9770000000001</v>
      </c>
      <c r="AS24" s="257">
        <v>2050.058</v>
      </c>
      <c r="AT24" s="257">
        <v>2305.1849999999999</v>
      </c>
      <c r="AU24" s="257">
        <v>2758</v>
      </c>
      <c r="AV24" s="257">
        <v>3728</v>
      </c>
      <c r="AW24" s="257">
        <v>3939</v>
      </c>
      <c r="AX24" s="257">
        <v>3969</v>
      </c>
      <c r="AY24" s="257">
        <v>3888</v>
      </c>
      <c r="AZ24" s="257">
        <v>3815</v>
      </c>
      <c r="BA24" s="257">
        <v>3773</v>
      </c>
      <c r="BB24" s="257">
        <v>3619</v>
      </c>
      <c r="BC24" s="257">
        <v>3781</v>
      </c>
      <c r="BD24" s="257">
        <v>4095</v>
      </c>
      <c r="BE24" s="257">
        <v>4486</v>
      </c>
      <c r="BF24" s="257">
        <v>4484</v>
      </c>
      <c r="BG24" s="257">
        <v>2515.0819999999999</v>
      </c>
      <c r="BH24" s="257">
        <v>128.69800000000001</v>
      </c>
      <c r="BI24" s="257">
        <v>82.284999999999997</v>
      </c>
      <c r="BJ24" s="257">
        <v>86.180999999999997</v>
      </c>
      <c r="BK24" s="257">
        <v>88.078000000000003</v>
      </c>
      <c r="BL24" s="257">
        <v>90.198999999999998</v>
      </c>
      <c r="BM24" s="257">
        <v>96.241</v>
      </c>
      <c r="BN24" s="257">
        <v>0</v>
      </c>
      <c r="BO24" s="257">
        <v>0</v>
      </c>
      <c r="BP24" s="257">
        <v>0</v>
      </c>
      <c r="BQ24" s="257">
        <v>0</v>
      </c>
      <c r="BR24" s="257">
        <v>0</v>
      </c>
      <c r="BS24" s="257">
        <v>0</v>
      </c>
      <c r="BT24" s="257">
        <v>0</v>
      </c>
      <c r="BU24" s="257">
        <v>0</v>
      </c>
      <c r="BV24" s="257">
        <v>0</v>
      </c>
      <c r="BW24" s="257">
        <v>0</v>
      </c>
    </row>
    <row r="25" spans="1:75" s="42" customFormat="1" x14ac:dyDescent="0.2">
      <c r="A25" s="40"/>
      <c r="B25" s="268" t="s">
        <v>547</v>
      </c>
      <c r="C25" s="43"/>
      <c r="D25" s="257">
        <v>0</v>
      </c>
      <c r="E25" s="257">
        <v>0</v>
      </c>
      <c r="F25" s="257">
        <v>0</v>
      </c>
      <c r="G25" s="257">
        <v>0</v>
      </c>
      <c r="H25" s="257">
        <v>0</v>
      </c>
      <c r="I25" s="257">
        <v>0</v>
      </c>
      <c r="J25" s="257">
        <v>0</v>
      </c>
      <c r="K25" s="257">
        <v>0</v>
      </c>
      <c r="L25" s="257">
        <v>0</v>
      </c>
      <c r="M25" s="257">
        <v>0</v>
      </c>
      <c r="N25" s="257">
        <v>0</v>
      </c>
      <c r="O25" s="257">
        <v>0</v>
      </c>
      <c r="P25" s="257">
        <v>0</v>
      </c>
      <c r="Q25" s="257">
        <v>0</v>
      </c>
      <c r="R25" s="257">
        <v>0</v>
      </c>
      <c r="S25" s="257">
        <v>0</v>
      </c>
      <c r="T25" s="257">
        <v>0</v>
      </c>
      <c r="U25" s="257">
        <v>0</v>
      </c>
      <c r="V25" s="257">
        <v>0</v>
      </c>
      <c r="W25" s="257">
        <v>0</v>
      </c>
      <c r="X25" s="257">
        <v>0</v>
      </c>
      <c r="Y25" s="257">
        <v>0</v>
      </c>
      <c r="Z25" s="257">
        <v>0</v>
      </c>
      <c r="AA25" s="257">
        <v>0</v>
      </c>
      <c r="AB25" s="257">
        <v>0</v>
      </c>
      <c r="AC25" s="257">
        <v>0</v>
      </c>
      <c r="AD25" s="257">
        <v>0</v>
      </c>
      <c r="AE25" s="257">
        <v>0</v>
      </c>
      <c r="AF25" s="257">
        <v>0</v>
      </c>
      <c r="AG25" s="257">
        <v>0</v>
      </c>
      <c r="AH25" s="257">
        <v>99</v>
      </c>
      <c r="AI25" s="257">
        <v>112</v>
      </c>
      <c r="AJ25" s="257">
        <v>131</v>
      </c>
      <c r="AK25" s="257">
        <v>151</v>
      </c>
      <c r="AL25" s="257">
        <v>198</v>
      </c>
      <c r="AM25" s="257">
        <v>233</v>
      </c>
      <c r="AN25" s="257">
        <v>270</v>
      </c>
      <c r="AO25" s="257">
        <v>331</v>
      </c>
      <c r="AP25" s="257">
        <v>412</v>
      </c>
      <c r="AQ25" s="257">
        <v>449</v>
      </c>
      <c r="AR25" s="257">
        <v>590</v>
      </c>
      <c r="AS25" s="257">
        <v>704</v>
      </c>
      <c r="AT25" s="257">
        <v>918.399</v>
      </c>
      <c r="AU25" s="257">
        <v>1130</v>
      </c>
      <c r="AV25" s="257">
        <v>1632</v>
      </c>
      <c r="AW25" s="257">
        <v>2094</v>
      </c>
      <c r="AX25" s="257">
        <v>2473</v>
      </c>
      <c r="AY25" s="257">
        <v>2858</v>
      </c>
      <c r="AZ25" s="257">
        <v>3010</v>
      </c>
      <c r="BA25" s="257">
        <v>3163</v>
      </c>
      <c r="BB25" s="257">
        <v>3396</v>
      </c>
      <c r="BC25" s="257">
        <v>3604</v>
      </c>
      <c r="BD25" s="257">
        <v>3952</v>
      </c>
      <c r="BE25" s="257">
        <v>4332</v>
      </c>
      <c r="BF25" s="257">
        <v>4346</v>
      </c>
      <c r="BG25" s="257">
        <v>4567</v>
      </c>
      <c r="BH25" s="257">
        <v>4659</v>
      </c>
      <c r="BI25" s="257">
        <v>4720</v>
      </c>
      <c r="BJ25" s="257">
        <v>4790</v>
      </c>
      <c r="BK25" s="257">
        <v>5049</v>
      </c>
      <c r="BL25" s="257">
        <v>5055</v>
      </c>
      <c r="BM25" s="257">
        <v>5136</v>
      </c>
      <c r="BN25" s="257">
        <v>0</v>
      </c>
      <c r="BO25" s="257">
        <v>0</v>
      </c>
      <c r="BP25" s="257">
        <v>0</v>
      </c>
      <c r="BQ25" s="257">
        <v>0</v>
      </c>
      <c r="BR25" s="257">
        <v>0</v>
      </c>
      <c r="BS25" s="257">
        <v>0</v>
      </c>
      <c r="BT25" s="257">
        <v>0</v>
      </c>
      <c r="BU25" s="257">
        <v>0</v>
      </c>
      <c r="BV25" s="257">
        <v>0</v>
      </c>
      <c r="BW25" s="257">
        <v>0</v>
      </c>
    </row>
    <row r="26" spans="1:75" s="42" customFormat="1" x14ac:dyDescent="0.2">
      <c r="A26" s="40"/>
      <c r="B26" s="268" t="s">
        <v>548</v>
      </c>
      <c r="C26" s="43"/>
      <c r="D26" s="257">
        <v>0</v>
      </c>
      <c r="E26" s="257">
        <v>0</v>
      </c>
      <c r="F26" s="257">
        <v>0</v>
      </c>
      <c r="G26" s="257">
        <v>0</v>
      </c>
      <c r="H26" s="257">
        <v>0</v>
      </c>
      <c r="I26" s="257">
        <v>0</v>
      </c>
      <c r="J26" s="257">
        <v>0</v>
      </c>
      <c r="K26" s="257">
        <v>0</v>
      </c>
      <c r="L26" s="257">
        <v>0</v>
      </c>
      <c r="M26" s="257">
        <v>0</v>
      </c>
      <c r="N26" s="257">
        <v>0</v>
      </c>
      <c r="O26" s="257">
        <v>0</v>
      </c>
      <c r="P26" s="257">
        <v>0</v>
      </c>
      <c r="Q26" s="257">
        <v>0</v>
      </c>
      <c r="R26" s="257">
        <v>0</v>
      </c>
      <c r="S26" s="257">
        <v>0</v>
      </c>
      <c r="T26" s="257">
        <v>0</v>
      </c>
      <c r="U26" s="257">
        <v>0</v>
      </c>
      <c r="V26" s="257">
        <v>0</v>
      </c>
      <c r="W26" s="257">
        <v>0</v>
      </c>
      <c r="X26" s="257">
        <v>0</v>
      </c>
      <c r="Y26" s="257">
        <v>0</v>
      </c>
      <c r="Z26" s="257">
        <v>0</v>
      </c>
      <c r="AA26" s="257">
        <v>0</v>
      </c>
      <c r="AB26" s="257">
        <v>0</v>
      </c>
      <c r="AC26" s="257">
        <v>0</v>
      </c>
      <c r="AD26" s="257">
        <v>0</v>
      </c>
      <c r="AE26" s="257">
        <v>0</v>
      </c>
      <c r="AF26" s="257">
        <v>0</v>
      </c>
      <c r="AG26" s="257">
        <v>0</v>
      </c>
      <c r="AH26" s="257">
        <v>334</v>
      </c>
      <c r="AI26" s="257">
        <v>355</v>
      </c>
      <c r="AJ26" s="257">
        <v>436</v>
      </c>
      <c r="AK26" s="257">
        <v>564.62</v>
      </c>
      <c r="AL26" s="257">
        <v>780</v>
      </c>
      <c r="AM26" s="257">
        <v>956</v>
      </c>
      <c r="AN26" s="257">
        <v>1086</v>
      </c>
      <c r="AO26" s="257">
        <v>1313</v>
      </c>
      <c r="AP26" s="257">
        <v>1483</v>
      </c>
      <c r="AQ26" s="257">
        <v>1596</v>
      </c>
      <c r="AR26" s="257">
        <v>1762</v>
      </c>
      <c r="AS26" s="257">
        <v>1930</v>
      </c>
      <c r="AT26" s="257">
        <v>2286.4560000000001</v>
      </c>
      <c r="AU26" s="257">
        <v>2860</v>
      </c>
      <c r="AV26" s="257">
        <v>3448</v>
      </c>
      <c r="AW26" s="257">
        <v>3735</v>
      </c>
      <c r="AX26" s="257">
        <v>4051</v>
      </c>
      <c r="AY26" s="257">
        <v>4265</v>
      </c>
      <c r="AZ26" s="257">
        <v>4313</v>
      </c>
      <c r="BA26" s="257">
        <v>4106</v>
      </c>
      <c r="BB26" s="257">
        <v>3941</v>
      </c>
      <c r="BC26" s="257">
        <v>3963</v>
      </c>
      <c r="BD26" s="257">
        <v>4334</v>
      </c>
      <c r="BE26" s="257">
        <v>4520</v>
      </c>
      <c r="BF26" s="257">
        <v>4626</v>
      </c>
      <c r="BG26" s="257">
        <v>4854</v>
      </c>
      <c r="BH26" s="257">
        <v>4452</v>
      </c>
      <c r="BI26" s="257">
        <v>3786</v>
      </c>
      <c r="BJ26" s="257">
        <v>3415</v>
      </c>
      <c r="BK26" s="257">
        <v>3313</v>
      </c>
      <c r="BL26" s="257">
        <v>3060</v>
      </c>
      <c r="BM26" s="257">
        <v>2782</v>
      </c>
      <c r="BN26" s="257">
        <v>0</v>
      </c>
      <c r="BO26" s="257">
        <v>0</v>
      </c>
      <c r="BP26" s="257">
        <v>0</v>
      </c>
      <c r="BQ26" s="257">
        <v>0</v>
      </c>
      <c r="BR26" s="257">
        <v>0</v>
      </c>
      <c r="BS26" s="257">
        <v>0</v>
      </c>
      <c r="BT26" s="257">
        <v>0</v>
      </c>
      <c r="BU26" s="257">
        <v>0</v>
      </c>
      <c r="BV26" s="257">
        <v>0</v>
      </c>
      <c r="BW26" s="257">
        <v>0</v>
      </c>
    </row>
    <row r="27" spans="1:75" s="42" customFormat="1" x14ac:dyDescent="0.2">
      <c r="A27" s="40"/>
      <c r="B27" s="268" t="s">
        <v>549</v>
      </c>
      <c r="C27" s="43"/>
      <c r="D27" s="257">
        <v>0</v>
      </c>
      <c r="E27" s="257">
        <v>0</v>
      </c>
      <c r="F27" s="257">
        <v>0</v>
      </c>
      <c r="G27" s="257">
        <v>0</v>
      </c>
      <c r="H27" s="257">
        <v>0</v>
      </c>
      <c r="I27" s="257">
        <v>0</v>
      </c>
      <c r="J27" s="257">
        <v>0</v>
      </c>
      <c r="K27" s="257">
        <v>0</v>
      </c>
      <c r="L27" s="257">
        <v>0</v>
      </c>
      <c r="M27" s="257">
        <v>0</v>
      </c>
      <c r="N27" s="257">
        <v>0</v>
      </c>
      <c r="O27" s="257">
        <v>0</v>
      </c>
      <c r="P27" s="257">
        <v>0</v>
      </c>
      <c r="Q27" s="257">
        <v>0</v>
      </c>
      <c r="R27" s="257">
        <v>0</v>
      </c>
      <c r="S27" s="257">
        <v>0</v>
      </c>
      <c r="T27" s="257">
        <v>0</v>
      </c>
      <c r="U27" s="257">
        <v>0</v>
      </c>
      <c r="V27" s="257">
        <v>0</v>
      </c>
      <c r="W27" s="257">
        <v>0</v>
      </c>
      <c r="X27" s="257">
        <v>0</v>
      </c>
      <c r="Y27" s="257">
        <v>0</v>
      </c>
      <c r="Z27" s="257">
        <v>0</v>
      </c>
      <c r="AA27" s="257">
        <v>0</v>
      </c>
      <c r="AB27" s="257">
        <v>0</v>
      </c>
      <c r="AC27" s="257">
        <v>0</v>
      </c>
      <c r="AD27" s="257">
        <v>0</v>
      </c>
      <c r="AE27" s="257">
        <v>0</v>
      </c>
      <c r="AF27" s="257">
        <v>0</v>
      </c>
      <c r="AG27" s="257">
        <v>0</v>
      </c>
      <c r="AH27" s="257">
        <v>31</v>
      </c>
      <c r="AI27" s="257">
        <v>34</v>
      </c>
      <c r="AJ27" s="257">
        <v>41</v>
      </c>
      <c r="AK27" s="257">
        <v>47</v>
      </c>
      <c r="AL27" s="257">
        <v>61</v>
      </c>
      <c r="AM27" s="257">
        <v>72</v>
      </c>
      <c r="AN27" s="257">
        <v>83</v>
      </c>
      <c r="AO27" s="257">
        <v>101</v>
      </c>
      <c r="AP27" s="257">
        <v>127</v>
      </c>
      <c r="AQ27" s="257">
        <v>138</v>
      </c>
      <c r="AR27" s="257">
        <v>182</v>
      </c>
      <c r="AS27" s="257">
        <v>198</v>
      </c>
      <c r="AT27" s="257">
        <v>163.59299999999999</v>
      </c>
      <c r="AU27" s="257">
        <v>269</v>
      </c>
      <c r="AV27" s="257">
        <v>267</v>
      </c>
      <c r="AW27" s="257">
        <v>264</v>
      </c>
      <c r="AX27" s="257">
        <v>285</v>
      </c>
      <c r="AY27" s="257">
        <v>364</v>
      </c>
      <c r="AZ27" s="257">
        <v>497</v>
      </c>
      <c r="BA27" s="257">
        <v>516</v>
      </c>
      <c r="BB27" s="257">
        <v>452</v>
      </c>
      <c r="BC27" s="257">
        <v>447</v>
      </c>
      <c r="BD27" s="257">
        <v>448</v>
      </c>
      <c r="BE27" s="257">
        <v>437</v>
      </c>
      <c r="BF27" s="257">
        <v>427</v>
      </c>
      <c r="BG27" s="257">
        <v>438</v>
      </c>
      <c r="BH27" s="257">
        <v>407</v>
      </c>
      <c r="BI27" s="257">
        <v>308</v>
      </c>
      <c r="BJ27" s="257">
        <v>304</v>
      </c>
      <c r="BK27" s="257">
        <v>348</v>
      </c>
      <c r="BL27" s="257">
        <v>267</v>
      </c>
      <c r="BM27" s="257">
        <v>75</v>
      </c>
      <c r="BN27" s="257">
        <v>0</v>
      </c>
      <c r="BO27" s="257">
        <v>0</v>
      </c>
      <c r="BP27" s="257">
        <v>0</v>
      </c>
      <c r="BQ27" s="257">
        <v>0</v>
      </c>
      <c r="BR27" s="257">
        <v>0</v>
      </c>
      <c r="BS27" s="257">
        <v>0</v>
      </c>
      <c r="BT27" s="257">
        <v>0</v>
      </c>
      <c r="BU27" s="257">
        <v>0</v>
      </c>
      <c r="BV27" s="257">
        <v>0</v>
      </c>
      <c r="BW27" s="257">
        <v>0</v>
      </c>
    </row>
    <row r="28" spans="1:75" s="42" customFormat="1" x14ac:dyDescent="0.2">
      <c r="A28" s="40"/>
      <c r="B28" s="279" t="s">
        <v>550</v>
      </c>
      <c r="C28" s="144"/>
      <c r="D28" s="257">
        <v>0</v>
      </c>
      <c r="E28" s="257">
        <v>0</v>
      </c>
      <c r="F28" s="257">
        <v>0</v>
      </c>
      <c r="G28" s="257">
        <v>0</v>
      </c>
      <c r="H28" s="257">
        <v>0</v>
      </c>
      <c r="I28" s="257">
        <v>0</v>
      </c>
      <c r="J28" s="257">
        <v>0</v>
      </c>
      <c r="K28" s="257">
        <v>0</v>
      </c>
      <c r="L28" s="257">
        <v>0</v>
      </c>
      <c r="M28" s="257">
        <v>0</v>
      </c>
      <c r="N28" s="257">
        <v>0</v>
      </c>
      <c r="O28" s="257">
        <v>0</v>
      </c>
      <c r="P28" s="257">
        <v>0</v>
      </c>
      <c r="Q28" s="257">
        <v>0</v>
      </c>
      <c r="R28" s="257">
        <v>0</v>
      </c>
      <c r="S28" s="257">
        <v>0</v>
      </c>
      <c r="T28" s="257">
        <v>0</v>
      </c>
      <c r="U28" s="257">
        <v>0</v>
      </c>
      <c r="V28" s="257">
        <v>0</v>
      </c>
      <c r="W28" s="257">
        <v>0</v>
      </c>
      <c r="X28" s="257">
        <v>0</v>
      </c>
      <c r="Y28" s="257">
        <v>0</v>
      </c>
      <c r="Z28" s="257">
        <v>0</v>
      </c>
      <c r="AA28" s="257">
        <v>0</v>
      </c>
      <c r="AB28" s="257">
        <v>0</v>
      </c>
      <c r="AC28" s="257">
        <v>0</v>
      </c>
      <c r="AD28" s="257">
        <v>0</v>
      </c>
      <c r="AE28" s="257">
        <v>0</v>
      </c>
      <c r="AF28" s="257">
        <v>0</v>
      </c>
      <c r="AG28" s="257">
        <v>0</v>
      </c>
      <c r="AH28" s="257">
        <v>21</v>
      </c>
      <c r="AI28" s="257">
        <v>27</v>
      </c>
      <c r="AJ28" s="257">
        <v>34</v>
      </c>
      <c r="AK28" s="257">
        <v>46.26</v>
      </c>
      <c r="AL28" s="257">
        <v>65</v>
      </c>
      <c r="AM28" s="257">
        <v>89</v>
      </c>
      <c r="AN28" s="257">
        <v>112</v>
      </c>
      <c r="AO28" s="257">
        <v>116</v>
      </c>
      <c r="AP28" s="257">
        <v>149</v>
      </c>
      <c r="AQ28" s="257">
        <v>214</v>
      </c>
      <c r="AR28" s="257">
        <v>149</v>
      </c>
      <c r="AS28" s="257">
        <v>162</v>
      </c>
      <c r="AT28" s="257">
        <v>281.07400000000001</v>
      </c>
      <c r="AU28" s="257">
        <v>429.02289951173043</v>
      </c>
      <c r="AV28" s="257">
        <v>335.98800000000119</v>
      </c>
      <c r="AW28" s="257">
        <v>340.62299999999959</v>
      </c>
      <c r="AX28" s="257">
        <v>426.04799999999886</v>
      </c>
      <c r="AY28" s="257">
        <v>494.53299999999945</v>
      </c>
      <c r="AZ28" s="257">
        <v>450.69499999999999</v>
      </c>
      <c r="BA28" s="257">
        <v>407.31700000000092</v>
      </c>
      <c r="BB28" s="257">
        <v>382.68999999999869</v>
      </c>
      <c r="BC28" s="257">
        <v>287.32200000000012</v>
      </c>
      <c r="BD28" s="257">
        <v>292.22699999999895</v>
      </c>
      <c r="BE28" s="257">
        <v>325.9071194121716</v>
      </c>
      <c r="BF28" s="257">
        <v>354.31471095259985</v>
      </c>
      <c r="BG28" s="257">
        <v>484.93625241992959</v>
      </c>
      <c r="BH28" s="257">
        <v>382.21499999999997</v>
      </c>
      <c r="BI28" s="257">
        <v>253.7110046050002</v>
      </c>
      <c r="BJ28" s="257">
        <v>243.58984891</v>
      </c>
      <c r="BK28" s="257">
        <v>229.90786925876637</v>
      </c>
      <c r="BL28" s="257">
        <v>212.53440938999847</v>
      </c>
      <c r="BM28" s="257">
        <v>284.51897782000015</v>
      </c>
      <c r="BN28" s="257">
        <v>0</v>
      </c>
      <c r="BO28" s="257">
        <v>0</v>
      </c>
      <c r="BP28" s="257">
        <v>0</v>
      </c>
      <c r="BQ28" s="257">
        <v>0</v>
      </c>
      <c r="BR28" s="257">
        <v>0</v>
      </c>
      <c r="BS28" s="257">
        <v>0</v>
      </c>
      <c r="BT28" s="257">
        <v>0</v>
      </c>
      <c r="BU28" s="257">
        <v>0</v>
      </c>
      <c r="BV28" s="257">
        <v>0</v>
      </c>
      <c r="BW28" s="257">
        <v>0</v>
      </c>
    </row>
    <row r="29" spans="1:75" s="42" customFormat="1" ht="25.5" customHeight="1" x14ac:dyDescent="0.2">
      <c r="A29" s="40"/>
      <c r="B29" s="43" t="s">
        <v>551</v>
      </c>
      <c r="C29" s="59"/>
      <c r="D29" s="257">
        <f t="shared" ref="D29:AI29" si="17">SUM(D30:D35)</f>
        <v>0</v>
      </c>
      <c r="E29" s="257">
        <f t="shared" si="17"/>
        <v>0</v>
      </c>
      <c r="F29" s="257">
        <f t="shared" si="17"/>
        <v>0</v>
      </c>
      <c r="G29" s="257">
        <f t="shared" si="17"/>
        <v>0</v>
      </c>
      <c r="H29" s="257">
        <f t="shared" si="17"/>
        <v>0</v>
      </c>
      <c r="I29" s="257">
        <f t="shared" si="17"/>
        <v>0</v>
      </c>
      <c r="J29" s="257">
        <f t="shared" si="17"/>
        <v>0</v>
      </c>
      <c r="K29" s="257">
        <f t="shared" si="17"/>
        <v>0</v>
      </c>
      <c r="L29" s="257">
        <f t="shared" si="17"/>
        <v>0</v>
      </c>
      <c r="M29" s="257">
        <f t="shared" si="17"/>
        <v>0</v>
      </c>
      <c r="N29" s="257">
        <f t="shared" si="17"/>
        <v>0</v>
      </c>
      <c r="O29" s="257">
        <f t="shared" si="17"/>
        <v>0</v>
      </c>
      <c r="P29" s="257">
        <f t="shared" si="17"/>
        <v>0</v>
      </c>
      <c r="Q29" s="257">
        <f t="shared" si="17"/>
        <v>0</v>
      </c>
      <c r="R29" s="257">
        <f t="shared" si="17"/>
        <v>0</v>
      </c>
      <c r="S29" s="257">
        <f t="shared" si="17"/>
        <v>0</v>
      </c>
      <c r="T29" s="257">
        <f t="shared" si="17"/>
        <v>0</v>
      </c>
      <c r="U29" s="257">
        <f t="shared" si="17"/>
        <v>0</v>
      </c>
      <c r="V29" s="257">
        <f t="shared" si="17"/>
        <v>0</v>
      </c>
      <c r="W29" s="257">
        <f t="shared" si="17"/>
        <v>0</v>
      </c>
      <c r="X29" s="257">
        <f t="shared" si="17"/>
        <v>0</v>
      </c>
      <c r="Y29" s="257">
        <f t="shared" si="17"/>
        <v>0</v>
      </c>
      <c r="Z29" s="257">
        <f t="shared" si="17"/>
        <v>0</v>
      </c>
      <c r="AA29" s="257">
        <f t="shared" si="17"/>
        <v>0</v>
      </c>
      <c r="AB29" s="257">
        <f t="shared" si="17"/>
        <v>0</v>
      </c>
      <c r="AC29" s="257">
        <f t="shared" si="17"/>
        <v>0</v>
      </c>
      <c r="AD29" s="257">
        <f t="shared" si="17"/>
        <v>0</v>
      </c>
      <c r="AE29" s="257">
        <f t="shared" si="17"/>
        <v>0</v>
      </c>
      <c r="AF29" s="257">
        <f t="shared" si="17"/>
        <v>0</v>
      </c>
      <c r="AG29" s="257">
        <f t="shared" si="17"/>
        <v>0</v>
      </c>
      <c r="AH29" s="257">
        <f t="shared" si="17"/>
        <v>287.50626379634298</v>
      </c>
      <c r="AI29" s="257">
        <f t="shared" si="17"/>
        <v>302.08045600000003</v>
      </c>
      <c r="AJ29" s="257">
        <f t="shared" ref="AJ29:BO29" si="18">SUM(AJ30:AJ35)</f>
        <v>395.88564615384615</v>
      </c>
      <c r="AK29" s="257">
        <f t="shared" si="18"/>
        <v>564.3645305</v>
      </c>
      <c r="AL29" s="257">
        <f t="shared" si="18"/>
        <v>755.4666057500001</v>
      </c>
      <c r="AM29" s="257">
        <f t="shared" si="18"/>
        <v>882.96256549999987</v>
      </c>
      <c r="AN29" s="257">
        <f t="shared" si="18"/>
        <v>1020.7705977499999</v>
      </c>
      <c r="AO29" s="257">
        <f t="shared" si="18"/>
        <v>1172.1197127142857</v>
      </c>
      <c r="AP29" s="257">
        <f t="shared" si="18"/>
        <v>1245.5755610666668</v>
      </c>
      <c r="AQ29" s="257">
        <f t="shared" si="18"/>
        <v>1291.2906329999998</v>
      </c>
      <c r="AR29" s="257">
        <f t="shared" si="18"/>
        <v>1322.3629533333335</v>
      </c>
      <c r="AS29" s="257">
        <f t="shared" si="18"/>
        <v>1417.252283333333</v>
      </c>
      <c r="AT29" s="257">
        <f t="shared" si="18"/>
        <v>1601.3146243333333</v>
      </c>
      <c r="AU29" s="257">
        <f t="shared" si="18"/>
        <v>2084.0561549999998</v>
      </c>
      <c r="AV29" s="257">
        <f t="shared" si="18"/>
        <v>2588.9620103333332</v>
      </c>
      <c r="AW29" s="257">
        <f t="shared" si="18"/>
        <v>2871.8776219999995</v>
      </c>
      <c r="AX29" s="257">
        <f t="shared" si="18"/>
        <v>2785.9169999999999</v>
      </c>
      <c r="AY29" s="257">
        <f t="shared" si="18"/>
        <v>2744.35</v>
      </c>
      <c r="AZ29" s="257">
        <f t="shared" si="18"/>
        <v>2438.2424801734269</v>
      </c>
      <c r="BA29" s="257">
        <f t="shared" si="18"/>
        <v>2154.4810000000002</v>
      </c>
      <c r="BB29" s="257">
        <f t="shared" si="18"/>
        <v>2160.527</v>
      </c>
      <c r="BC29" s="257">
        <f t="shared" si="18"/>
        <v>2384.0059999999999</v>
      </c>
      <c r="BD29" s="257">
        <f t="shared" si="18"/>
        <v>2944.4639999999999</v>
      </c>
      <c r="BE29" s="257">
        <f t="shared" si="18"/>
        <v>3325.067</v>
      </c>
      <c r="BF29" s="257">
        <f t="shared" si="18"/>
        <v>3655.0069999999996</v>
      </c>
      <c r="BG29" s="257">
        <f t="shared" si="18"/>
        <v>3752.7889999999998</v>
      </c>
      <c r="BH29" s="257">
        <f t="shared" si="18"/>
        <v>3278.0000000000005</v>
      </c>
      <c r="BI29" s="257">
        <f t="shared" si="18"/>
        <v>2525.9999999999995</v>
      </c>
      <c r="BJ29" s="257">
        <f t="shared" si="18"/>
        <v>2050</v>
      </c>
      <c r="BK29" s="257">
        <f t="shared" si="18"/>
        <v>1737.5119804834528</v>
      </c>
      <c r="BL29" s="257">
        <f t="shared" si="18"/>
        <v>1455.6900798477316</v>
      </c>
      <c r="BM29" s="257">
        <f t="shared" si="18"/>
        <v>877.14850322825873</v>
      </c>
      <c r="BN29" s="257">
        <f t="shared" si="18"/>
        <v>0</v>
      </c>
      <c r="BO29" s="257">
        <f t="shared" si="18"/>
        <v>0</v>
      </c>
      <c r="BP29" s="257">
        <f t="shared" ref="BP29:BU29" si="19">SUM(BP30:BP35)</f>
        <v>0</v>
      </c>
      <c r="BQ29" s="257">
        <f t="shared" si="19"/>
        <v>0</v>
      </c>
      <c r="BR29" s="257">
        <f t="shared" si="19"/>
        <v>0</v>
      </c>
      <c r="BS29" s="257">
        <f t="shared" si="19"/>
        <v>0</v>
      </c>
      <c r="BT29" s="257">
        <f t="shared" si="19"/>
        <v>0</v>
      </c>
      <c r="BU29" s="257">
        <f t="shared" si="19"/>
        <v>0</v>
      </c>
      <c r="BV29" s="257">
        <f>SUM(BV30:BV35)</f>
        <v>0</v>
      </c>
      <c r="BW29" s="257">
        <f>SUM(BW30:BW35)</f>
        <v>0</v>
      </c>
    </row>
    <row r="30" spans="1:75" s="42" customFormat="1" x14ac:dyDescent="0.2">
      <c r="A30" s="40"/>
      <c r="B30" s="43" t="s">
        <v>545</v>
      </c>
      <c r="C30" s="43"/>
      <c r="D30" s="257">
        <v>0</v>
      </c>
      <c r="E30" s="257">
        <v>0</v>
      </c>
      <c r="F30" s="257">
        <v>0</v>
      </c>
      <c r="G30" s="257">
        <v>0</v>
      </c>
      <c r="H30" s="257">
        <v>0</v>
      </c>
      <c r="I30" s="257">
        <v>0</v>
      </c>
      <c r="J30" s="257">
        <v>0</v>
      </c>
      <c r="K30" s="257">
        <v>0</v>
      </c>
      <c r="L30" s="257">
        <v>0</v>
      </c>
      <c r="M30" s="257">
        <v>0</v>
      </c>
      <c r="N30" s="257">
        <v>0</v>
      </c>
      <c r="O30" s="257">
        <v>0</v>
      </c>
      <c r="P30" s="257">
        <v>0</v>
      </c>
      <c r="Q30" s="257">
        <v>0</v>
      </c>
      <c r="R30" s="257">
        <v>0</v>
      </c>
      <c r="S30" s="257">
        <v>0</v>
      </c>
      <c r="T30" s="257">
        <v>0</v>
      </c>
      <c r="U30" s="257">
        <v>0</v>
      </c>
      <c r="V30" s="257">
        <v>0</v>
      </c>
      <c r="W30" s="257">
        <v>0</v>
      </c>
      <c r="X30" s="257">
        <v>0</v>
      </c>
      <c r="Y30" s="257">
        <v>0</v>
      </c>
      <c r="Z30" s="257">
        <v>0</v>
      </c>
      <c r="AA30" s="257">
        <v>0</v>
      </c>
      <c r="AB30" s="257">
        <v>0</v>
      </c>
      <c r="AC30" s="257">
        <v>0</v>
      </c>
      <c r="AD30" s="257">
        <v>0</v>
      </c>
      <c r="AE30" s="257">
        <v>0</v>
      </c>
      <c r="AF30" s="257">
        <v>0</v>
      </c>
      <c r="AG30" s="257">
        <v>0</v>
      </c>
      <c r="AH30" s="257">
        <v>93.471266166347988</v>
      </c>
      <c r="AI30" s="257">
        <v>94.923246999999989</v>
      </c>
      <c r="AJ30" s="257">
        <v>133.38773399999999</v>
      </c>
      <c r="AK30" s="257">
        <v>247.07490900000002</v>
      </c>
      <c r="AL30" s="257">
        <v>357.58954</v>
      </c>
      <c r="AM30" s="257">
        <v>431.42880574999998</v>
      </c>
      <c r="AN30" s="257">
        <v>509.44051474999986</v>
      </c>
      <c r="AO30" s="257">
        <v>568.12316771428561</v>
      </c>
      <c r="AP30" s="257">
        <v>574.2704686666666</v>
      </c>
      <c r="AQ30" s="257">
        <v>536.17211133333342</v>
      </c>
      <c r="AR30" s="257">
        <v>433.57405600000004</v>
      </c>
      <c r="AS30" s="257">
        <v>354.685723</v>
      </c>
      <c r="AT30" s="257">
        <v>376.53609799999998</v>
      </c>
      <c r="AU30" s="257">
        <v>563.69445233333329</v>
      </c>
      <c r="AV30" s="257">
        <v>715.69305299999996</v>
      </c>
      <c r="AW30" s="257">
        <v>769.72457333333318</v>
      </c>
      <c r="AX30" s="257">
        <v>820</v>
      </c>
      <c r="AY30" s="257">
        <v>660</v>
      </c>
      <c r="AZ30" s="257">
        <v>275.71548017342661</v>
      </c>
      <c r="BA30" s="257">
        <v>0</v>
      </c>
      <c r="BB30" s="257">
        <v>0</v>
      </c>
      <c r="BC30" s="257">
        <v>0</v>
      </c>
      <c r="BD30" s="257">
        <v>0</v>
      </c>
      <c r="BE30" s="257">
        <v>0</v>
      </c>
      <c r="BF30" s="257">
        <v>0</v>
      </c>
      <c r="BG30" s="257">
        <v>0</v>
      </c>
      <c r="BH30" s="257">
        <v>0</v>
      </c>
      <c r="BI30" s="257">
        <v>0</v>
      </c>
      <c r="BJ30" s="257">
        <v>0</v>
      </c>
      <c r="BK30" s="257">
        <v>0</v>
      </c>
      <c r="BL30" s="257">
        <v>0</v>
      </c>
      <c r="BM30" s="257">
        <v>0</v>
      </c>
      <c r="BN30" s="257">
        <v>0</v>
      </c>
      <c r="BO30" s="257">
        <v>0</v>
      </c>
      <c r="BP30" s="257">
        <v>0</v>
      </c>
      <c r="BQ30" s="257">
        <v>0</v>
      </c>
      <c r="BR30" s="257">
        <v>0</v>
      </c>
      <c r="BS30" s="257">
        <v>0</v>
      </c>
      <c r="BT30" s="257">
        <v>0</v>
      </c>
      <c r="BU30" s="257">
        <v>0</v>
      </c>
      <c r="BV30" s="257">
        <v>0</v>
      </c>
      <c r="BW30" s="257">
        <v>0</v>
      </c>
    </row>
    <row r="31" spans="1:75" s="42" customFormat="1" x14ac:dyDescent="0.2">
      <c r="A31" s="40"/>
      <c r="B31" s="43" t="s">
        <v>546</v>
      </c>
      <c r="C31" s="43"/>
      <c r="D31" s="257">
        <v>0</v>
      </c>
      <c r="E31" s="257">
        <v>0</v>
      </c>
      <c r="F31" s="257">
        <v>0</v>
      </c>
      <c r="G31" s="257">
        <v>0</v>
      </c>
      <c r="H31" s="257">
        <v>0</v>
      </c>
      <c r="I31" s="257">
        <v>0</v>
      </c>
      <c r="J31" s="257">
        <v>0</v>
      </c>
      <c r="K31" s="257">
        <v>0</v>
      </c>
      <c r="L31" s="257">
        <v>0</v>
      </c>
      <c r="M31" s="257">
        <v>0</v>
      </c>
      <c r="N31" s="257">
        <v>0</v>
      </c>
      <c r="O31" s="257">
        <v>0</v>
      </c>
      <c r="P31" s="257">
        <v>0</v>
      </c>
      <c r="Q31" s="257">
        <v>0</v>
      </c>
      <c r="R31" s="257">
        <v>0</v>
      </c>
      <c r="S31" s="257">
        <v>0</v>
      </c>
      <c r="T31" s="257">
        <v>0</v>
      </c>
      <c r="U31" s="257">
        <v>0</v>
      </c>
      <c r="V31" s="257">
        <v>0</v>
      </c>
      <c r="W31" s="257">
        <v>0</v>
      </c>
      <c r="X31" s="257">
        <v>0</v>
      </c>
      <c r="Y31" s="257">
        <v>0</v>
      </c>
      <c r="Z31" s="257">
        <v>0</v>
      </c>
      <c r="AA31" s="257">
        <v>0</v>
      </c>
      <c r="AB31" s="257">
        <v>0</v>
      </c>
      <c r="AC31" s="257">
        <v>0</v>
      </c>
      <c r="AD31" s="257">
        <v>0</v>
      </c>
      <c r="AE31" s="257">
        <v>0</v>
      </c>
      <c r="AF31" s="257">
        <v>0</v>
      </c>
      <c r="AG31" s="257">
        <v>0</v>
      </c>
      <c r="AH31" s="257">
        <v>2.8029816586538465</v>
      </c>
      <c r="AI31" s="257">
        <v>3.1177550000000003</v>
      </c>
      <c r="AJ31" s="257">
        <v>4.417237692307693</v>
      </c>
      <c r="AK31" s="257">
        <v>3.0525300000000004</v>
      </c>
      <c r="AL31" s="257">
        <v>5.1579929999999994</v>
      </c>
      <c r="AM31" s="257">
        <v>4.8207797499999998</v>
      </c>
      <c r="AN31" s="257">
        <v>5.9772190000000007</v>
      </c>
      <c r="AO31" s="257">
        <v>6.0103905714285712</v>
      </c>
      <c r="AP31" s="257">
        <v>6.2181166666666661</v>
      </c>
      <c r="AQ31" s="257">
        <v>11.184782999999999</v>
      </c>
      <c r="AR31" s="257">
        <v>20.375420333333334</v>
      </c>
      <c r="AS31" s="257">
        <v>23.223578666666668</v>
      </c>
      <c r="AT31" s="257">
        <v>27.424068666666663</v>
      </c>
      <c r="AU31" s="257">
        <v>33.173434999999991</v>
      </c>
      <c r="AV31" s="257">
        <v>38.794090666666669</v>
      </c>
      <c r="AW31" s="257">
        <v>43.345056333333332</v>
      </c>
      <c r="AX31" s="257">
        <v>43.463999999999999</v>
      </c>
      <c r="AY31" s="257">
        <v>46.861000000000004</v>
      </c>
      <c r="AZ31" s="257">
        <v>50.704000000000001</v>
      </c>
      <c r="BA31" s="257">
        <v>51.632000000000005</v>
      </c>
      <c r="BB31" s="257">
        <v>53.134</v>
      </c>
      <c r="BC31" s="257">
        <v>55.036000000000001</v>
      </c>
      <c r="BD31" s="257">
        <v>63.141999999999996</v>
      </c>
      <c r="BE31" s="257">
        <v>69.936000000000007</v>
      </c>
      <c r="BF31" s="257">
        <v>78.903000000000006</v>
      </c>
      <c r="BG31" s="257">
        <v>44.26</v>
      </c>
      <c r="BH31" s="257">
        <v>0</v>
      </c>
      <c r="BI31" s="257">
        <v>0</v>
      </c>
      <c r="BJ31" s="257">
        <v>0</v>
      </c>
      <c r="BK31" s="257">
        <v>0</v>
      </c>
      <c r="BL31" s="257">
        <v>0</v>
      </c>
      <c r="BM31" s="257">
        <v>0</v>
      </c>
      <c r="BN31" s="257">
        <v>0</v>
      </c>
      <c r="BO31" s="257">
        <v>0</v>
      </c>
      <c r="BP31" s="257">
        <v>0</v>
      </c>
      <c r="BQ31" s="257">
        <v>0</v>
      </c>
      <c r="BR31" s="257">
        <v>0</v>
      </c>
      <c r="BS31" s="257">
        <v>0</v>
      </c>
      <c r="BT31" s="257">
        <v>0</v>
      </c>
      <c r="BU31" s="257">
        <v>0</v>
      </c>
      <c r="BV31" s="257">
        <v>0</v>
      </c>
      <c r="BW31" s="257">
        <v>0</v>
      </c>
    </row>
    <row r="32" spans="1:75" s="42" customFormat="1" x14ac:dyDescent="0.2">
      <c r="A32" s="40"/>
      <c r="B32" s="43" t="s">
        <v>547</v>
      </c>
      <c r="C32" s="43"/>
      <c r="D32" s="257">
        <v>0</v>
      </c>
      <c r="E32" s="257">
        <v>0</v>
      </c>
      <c r="F32" s="257">
        <v>0</v>
      </c>
      <c r="G32" s="257">
        <v>0</v>
      </c>
      <c r="H32" s="257">
        <v>0</v>
      </c>
      <c r="I32" s="257">
        <v>0</v>
      </c>
      <c r="J32" s="257">
        <v>0</v>
      </c>
      <c r="K32" s="257">
        <v>0</v>
      </c>
      <c r="L32" s="257">
        <v>0</v>
      </c>
      <c r="M32" s="257">
        <v>0</v>
      </c>
      <c r="N32" s="257">
        <v>0</v>
      </c>
      <c r="O32" s="257">
        <v>0</v>
      </c>
      <c r="P32" s="257">
        <v>0</v>
      </c>
      <c r="Q32" s="257">
        <v>0</v>
      </c>
      <c r="R32" s="257">
        <v>0</v>
      </c>
      <c r="S32" s="257">
        <v>0</v>
      </c>
      <c r="T32" s="257">
        <v>0</v>
      </c>
      <c r="U32" s="257">
        <v>0</v>
      </c>
      <c r="V32" s="257">
        <v>0</v>
      </c>
      <c r="W32" s="257">
        <v>0</v>
      </c>
      <c r="X32" s="257">
        <v>0</v>
      </c>
      <c r="Y32" s="257">
        <v>0</v>
      </c>
      <c r="Z32" s="257">
        <v>0</v>
      </c>
      <c r="AA32" s="257">
        <v>0</v>
      </c>
      <c r="AB32" s="257">
        <v>0</v>
      </c>
      <c r="AC32" s="257">
        <v>0</v>
      </c>
      <c r="AD32" s="257">
        <v>0</v>
      </c>
      <c r="AE32" s="257">
        <v>0</v>
      </c>
      <c r="AF32" s="257">
        <v>0</v>
      </c>
      <c r="AG32" s="257">
        <v>0</v>
      </c>
      <c r="AH32" s="257">
        <v>5.1934940357142851</v>
      </c>
      <c r="AI32" s="257">
        <v>5.8754679999999997</v>
      </c>
      <c r="AJ32" s="257">
        <v>6.4494479999999994</v>
      </c>
      <c r="AK32" s="257">
        <v>7.7735155000000002</v>
      </c>
      <c r="AL32" s="257">
        <v>8.1048584999999989</v>
      </c>
      <c r="AM32" s="257">
        <v>11.847468999999998</v>
      </c>
      <c r="AN32" s="257">
        <v>12.584511500000001</v>
      </c>
      <c r="AO32" s="257">
        <v>15.318929857142857</v>
      </c>
      <c r="AP32" s="257">
        <v>21.204908400000001</v>
      </c>
      <c r="AQ32" s="257">
        <v>26.817910999999995</v>
      </c>
      <c r="AR32" s="257">
        <v>31.576727000000005</v>
      </c>
      <c r="AS32" s="257">
        <v>44.142540666666669</v>
      </c>
      <c r="AT32" s="257">
        <v>70.518660999999994</v>
      </c>
      <c r="AU32" s="257">
        <v>130.53000933333331</v>
      </c>
      <c r="AV32" s="257">
        <v>189.23076999999998</v>
      </c>
      <c r="AW32" s="257">
        <v>255.07671199999996</v>
      </c>
      <c r="AX32" s="257">
        <v>255.15199999999999</v>
      </c>
      <c r="AY32" s="257">
        <v>297.05799999999999</v>
      </c>
      <c r="AZ32" s="257">
        <v>327.88400000000001</v>
      </c>
      <c r="BA32" s="257">
        <v>354.95100000000002</v>
      </c>
      <c r="BB32" s="257">
        <v>382.50900000000001</v>
      </c>
      <c r="BC32" s="257">
        <v>453.77700000000004</v>
      </c>
      <c r="BD32" s="257">
        <v>582.23099999999999</v>
      </c>
      <c r="BE32" s="257">
        <v>697.84500000000003</v>
      </c>
      <c r="BF32" s="257">
        <v>800.66499999999996</v>
      </c>
      <c r="BG32" s="257">
        <v>866.86699999999996</v>
      </c>
      <c r="BH32" s="257">
        <v>824.20128892350272</v>
      </c>
      <c r="BI32" s="257">
        <v>660.22746358750726</v>
      </c>
      <c r="BJ32" s="257">
        <v>551.92517870773702</v>
      </c>
      <c r="BK32" s="257">
        <v>473.66156547405154</v>
      </c>
      <c r="BL32" s="257">
        <v>417.08510670184251</v>
      </c>
      <c r="BM32" s="257">
        <v>302.41702124496578</v>
      </c>
      <c r="BN32" s="257">
        <v>0</v>
      </c>
      <c r="BO32" s="257">
        <v>0</v>
      </c>
      <c r="BP32" s="257">
        <v>0</v>
      </c>
      <c r="BQ32" s="257">
        <v>0</v>
      </c>
      <c r="BR32" s="257">
        <v>0</v>
      </c>
      <c r="BS32" s="257">
        <v>0</v>
      </c>
      <c r="BT32" s="257">
        <v>0</v>
      </c>
      <c r="BU32" s="257">
        <v>0</v>
      </c>
      <c r="BV32" s="257">
        <v>0</v>
      </c>
      <c r="BW32" s="257">
        <v>0</v>
      </c>
    </row>
    <row r="33" spans="1:75" s="42" customFormat="1" x14ac:dyDescent="0.2">
      <c r="A33" s="40"/>
      <c r="B33" s="43" t="s">
        <v>548</v>
      </c>
      <c r="C33" s="43"/>
      <c r="D33" s="257">
        <v>0</v>
      </c>
      <c r="E33" s="257">
        <v>0</v>
      </c>
      <c r="F33" s="257">
        <v>0</v>
      </c>
      <c r="G33" s="257">
        <v>0</v>
      </c>
      <c r="H33" s="257">
        <v>0</v>
      </c>
      <c r="I33" s="257">
        <v>0</v>
      </c>
      <c r="J33" s="257">
        <v>0</v>
      </c>
      <c r="K33" s="257">
        <v>0</v>
      </c>
      <c r="L33" s="257">
        <v>0</v>
      </c>
      <c r="M33" s="257">
        <v>0</v>
      </c>
      <c r="N33" s="257">
        <v>0</v>
      </c>
      <c r="O33" s="257">
        <v>0</v>
      </c>
      <c r="P33" s="257">
        <v>0</v>
      </c>
      <c r="Q33" s="257">
        <v>0</v>
      </c>
      <c r="R33" s="257">
        <v>0</v>
      </c>
      <c r="S33" s="257">
        <v>0</v>
      </c>
      <c r="T33" s="257">
        <v>0</v>
      </c>
      <c r="U33" s="257">
        <v>0</v>
      </c>
      <c r="V33" s="257">
        <v>0</v>
      </c>
      <c r="W33" s="257">
        <v>0</v>
      </c>
      <c r="X33" s="257">
        <v>0</v>
      </c>
      <c r="Y33" s="257">
        <v>0</v>
      </c>
      <c r="Z33" s="257">
        <v>0</v>
      </c>
      <c r="AA33" s="257">
        <v>0</v>
      </c>
      <c r="AB33" s="257">
        <v>0</v>
      </c>
      <c r="AC33" s="257">
        <v>0</v>
      </c>
      <c r="AD33" s="257">
        <v>0</v>
      </c>
      <c r="AE33" s="257">
        <v>0</v>
      </c>
      <c r="AF33" s="257">
        <v>0</v>
      </c>
      <c r="AG33" s="257">
        <v>0</v>
      </c>
      <c r="AH33" s="257">
        <v>182.15085531267607</v>
      </c>
      <c r="AI33" s="257">
        <v>193.603454</v>
      </c>
      <c r="AJ33" s="257">
        <v>246.08449246153847</v>
      </c>
      <c r="AK33" s="257">
        <v>298.00780700000001</v>
      </c>
      <c r="AL33" s="257">
        <v>372.96242025000004</v>
      </c>
      <c r="AM33" s="257">
        <v>418.66883899999999</v>
      </c>
      <c r="AN33" s="257">
        <v>472.97908750000005</v>
      </c>
      <c r="AO33" s="257">
        <v>559.46277857142854</v>
      </c>
      <c r="AP33" s="257">
        <v>619.10317680000003</v>
      </c>
      <c r="AQ33" s="257">
        <v>687.23668999999995</v>
      </c>
      <c r="AR33" s="257">
        <v>786.62654500000008</v>
      </c>
      <c r="AS33" s="257">
        <v>914.84584999999981</v>
      </c>
      <c r="AT33" s="257">
        <v>1031.7429646666667</v>
      </c>
      <c r="AU33" s="257">
        <v>1238.1339973333331</v>
      </c>
      <c r="AV33" s="257">
        <v>1496.1980143333333</v>
      </c>
      <c r="AW33" s="257">
        <v>1640.7096546666664</v>
      </c>
      <c r="AX33" s="257">
        <v>1565.194</v>
      </c>
      <c r="AY33" s="257">
        <v>1620.7080000000001</v>
      </c>
      <c r="AZ33" s="257">
        <v>1655.7110000000002</v>
      </c>
      <c r="BA33" s="257">
        <v>1620.1309999999999</v>
      </c>
      <c r="BB33" s="257">
        <v>1603.6470000000002</v>
      </c>
      <c r="BC33" s="257">
        <v>1767.1590000000001</v>
      </c>
      <c r="BD33" s="257">
        <v>2165.7539999999999</v>
      </c>
      <c r="BE33" s="257">
        <v>2410.0329999999999</v>
      </c>
      <c r="BF33" s="257">
        <v>2614.94</v>
      </c>
      <c r="BG33" s="257">
        <v>2692.2280000000001</v>
      </c>
      <c r="BH33" s="257">
        <v>2340.126238103408</v>
      </c>
      <c r="BI33" s="257">
        <v>1796.9867403600622</v>
      </c>
      <c r="BJ33" s="257">
        <v>1440.1638339966985</v>
      </c>
      <c r="BK33" s="257">
        <v>1213.3319089372128</v>
      </c>
      <c r="BL33" s="257">
        <v>1007.6875486858021</v>
      </c>
      <c r="BM33" s="257">
        <v>545.2825045729727</v>
      </c>
      <c r="BN33" s="257">
        <v>0</v>
      </c>
      <c r="BO33" s="257">
        <v>0</v>
      </c>
      <c r="BP33" s="257">
        <v>0</v>
      </c>
      <c r="BQ33" s="257">
        <v>0</v>
      </c>
      <c r="BR33" s="257">
        <v>0</v>
      </c>
      <c r="BS33" s="257">
        <v>0</v>
      </c>
      <c r="BT33" s="257">
        <v>0</v>
      </c>
      <c r="BU33" s="257">
        <v>0</v>
      </c>
      <c r="BV33" s="257">
        <v>0</v>
      </c>
      <c r="BW33" s="257">
        <v>0</v>
      </c>
    </row>
    <row r="34" spans="1:75" s="42" customFormat="1" x14ac:dyDescent="0.2">
      <c r="A34" s="40"/>
      <c r="B34" s="43" t="s">
        <v>549</v>
      </c>
      <c r="C34" s="43"/>
      <c r="D34" s="257">
        <v>0</v>
      </c>
      <c r="E34" s="257">
        <v>0</v>
      </c>
      <c r="F34" s="257">
        <v>0</v>
      </c>
      <c r="G34" s="257">
        <v>0</v>
      </c>
      <c r="H34" s="257">
        <v>0</v>
      </c>
      <c r="I34" s="257">
        <v>0</v>
      </c>
      <c r="J34" s="257">
        <v>0</v>
      </c>
      <c r="K34" s="257">
        <v>0</v>
      </c>
      <c r="L34" s="257">
        <v>0</v>
      </c>
      <c r="M34" s="257">
        <v>0</v>
      </c>
      <c r="N34" s="257">
        <v>0</v>
      </c>
      <c r="O34" s="257">
        <v>0</v>
      </c>
      <c r="P34" s="257">
        <v>0</v>
      </c>
      <c r="Q34" s="257">
        <v>0</v>
      </c>
      <c r="R34" s="257">
        <v>0</v>
      </c>
      <c r="S34" s="257">
        <v>0</v>
      </c>
      <c r="T34" s="257">
        <v>0</v>
      </c>
      <c r="U34" s="257">
        <v>0</v>
      </c>
      <c r="V34" s="257">
        <v>0</v>
      </c>
      <c r="W34" s="257">
        <v>0</v>
      </c>
      <c r="X34" s="257">
        <v>0</v>
      </c>
      <c r="Y34" s="257">
        <v>0</v>
      </c>
      <c r="Z34" s="257">
        <v>0</v>
      </c>
      <c r="AA34" s="257">
        <v>0</v>
      </c>
      <c r="AB34" s="257">
        <v>0</v>
      </c>
      <c r="AC34" s="257">
        <v>0</v>
      </c>
      <c r="AD34" s="257">
        <v>0</v>
      </c>
      <c r="AE34" s="257">
        <v>0</v>
      </c>
      <c r="AF34" s="257">
        <v>0</v>
      </c>
      <c r="AG34" s="257">
        <v>0</v>
      </c>
      <c r="AH34" s="257">
        <v>2.3176474098360655</v>
      </c>
      <c r="AI34" s="257">
        <v>2.5419358688524589</v>
      </c>
      <c r="AJ34" s="257">
        <v>3.032214586666667</v>
      </c>
      <c r="AK34" s="257">
        <v>4.2614319429551788</v>
      </c>
      <c r="AL34" s="257">
        <v>5.6409478888888893</v>
      </c>
      <c r="AM34" s="257">
        <v>7.2432321987577657</v>
      </c>
      <c r="AN34" s="257">
        <v>8.4231230512820527</v>
      </c>
      <c r="AO34" s="257">
        <v>10.800226018433181</v>
      </c>
      <c r="AP34" s="257">
        <v>11.40188078888889</v>
      </c>
      <c r="AQ34" s="257">
        <v>11.713980107954544</v>
      </c>
      <c r="AR34" s="257">
        <v>27.608028126888218</v>
      </c>
      <c r="AS34" s="257">
        <v>44.195025049999991</v>
      </c>
      <c r="AT34" s="257">
        <v>34.984655181014098</v>
      </c>
      <c r="AU34" s="257">
        <v>45.762173703336863</v>
      </c>
      <c r="AV34" s="257">
        <v>66.131657658259329</v>
      </c>
      <c r="AW34" s="257">
        <v>71.191566821895719</v>
      </c>
      <c r="AX34" s="257">
        <v>45.959000000000003</v>
      </c>
      <c r="AY34" s="257">
        <v>52.497</v>
      </c>
      <c r="AZ34" s="257">
        <v>55.951000000000001</v>
      </c>
      <c r="BA34" s="257">
        <v>55.793000000000006</v>
      </c>
      <c r="BB34" s="257">
        <v>48.305</v>
      </c>
      <c r="BC34" s="257">
        <v>50.900999999999996</v>
      </c>
      <c r="BD34" s="257">
        <v>63.215000000000003</v>
      </c>
      <c r="BE34" s="257">
        <v>64.663000000000011</v>
      </c>
      <c r="BF34" s="257">
        <v>67.364999999999995</v>
      </c>
      <c r="BG34" s="257">
        <v>55.756</v>
      </c>
      <c r="BH34" s="257">
        <v>32.408347331744444</v>
      </c>
      <c r="BI34" s="257">
        <v>13.401102736940748</v>
      </c>
      <c r="BJ34" s="257">
        <v>12.776731585820285</v>
      </c>
      <c r="BK34" s="257">
        <v>2.5333533332640377</v>
      </c>
      <c r="BL34" s="257">
        <v>0</v>
      </c>
      <c r="BM34" s="257">
        <v>0</v>
      </c>
      <c r="BN34" s="257">
        <v>0</v>
      </c>
      <c r="BO34" s="257">
        <v>0</v>
      </c>
      <c r="BP34" s="257">
        <v>0</v>
      </c>
      <c r="BQ34" s="257">
        <v>0</v>
      </c>
      <c r="BR34" s="257">
        <v>0</v>
      </c>
      <c r="BS34" s="257">
        <v>0</v>
      </c>
      <c r="BT34" s="257">
        <v>0</v>
      </c>
      <c r="BU34" s="257">
        <v>0</v>
      </c>
      <c r="BV34" s="257">
        <v>0</v>
      </c>
      <c r="BW34" s="257">
        <v>0</v>
      </c>
    </row>
    <row r="35" spans="1:75" s="42" customFormat="1" x14ac:dyDescent="0.2">
      <c r="A35" s="40"/>
      <c r="B35" s="144" t="s">
        <v>550</v>
      </c>
      <c r="C35" s="144"/>
      <c r="D35" s="257">
        <v>0</v>
      </c>
      <c r="E35" s="257">
        <v>0</v>
      </c>
      <c r="F35" s="257">
        <v>0</v>
      </c>
      <c r="G35" s="257">
        <v>0</v>
      </c>
      <c r="H35" s="257">
        <v>0</v>
      </c>
      <c r="I35" s="257">
        <v>0</v>
      </c>
      <c r="J35" s="257">
        <v>0</v>
      </c>
      <c r="K35" s="257">
        <v>0</v>
      </c>
      <c r="L35" s="257">
        <v>0</v>
      </c>
      <c r="M35" s="257">
        <v>0</v>
      </c>
      <c r="N35" s="257">
        <v>0</v>
      </c>
      <c r="O35" s="257">
        <v>0</v>
      </c>
      <c r="P35" s="257">
        <v>0</v>
      </c>
      <c r="Q35" s="257">
        <v>0</v>
      </c>
      <c r="R35" s="257">
        <v>0</v>
      </c>
      <c r="S35" s="257">
        <v>0</v>
      </c>
      <c r="T35" s="257">
        <v>0</v>
      </c>
      <c r="U35" s="257">
        <v>0</v>
      </c>
      <c r="V35" s="257">
        <v>0</v>
      </c>
      <c r="W35" s="257">
        <v>0</v>
      </c>
      <c r="X35" s="257">
        <v>0</v>
      </c>
      <c r="Y35" s="257">
        <v>0</v>
      </c>
      <c r="Z35" s="257">
        <v>0</v>
      </c>
      <c r="AA35" s="257">
        <v>0</v>
      </c>
      <c r="AB35" s="257">
        <v>0</v>
      </c>
      <c r="AC35" s="257">
        <v>0</v>
      </c>
      <c r="AD35" s="257">
        <v>0</v>
      </c>
      <c r="AE35" s="257">
        <v>0</v>
      </c>
      <c r="AF35" s="257">
        <v>0</v>
      </c>
      <c r="AG35" s="257">
        <v>0</v>
      </c>
      <c r="AH35" s="257">
        <v>1.5700192131147541</v>
      </c>
      <c r="AI35" s="257">
        <v>2.0185961311475409</v>
      </c>
      <c r="AJ35" s="257">
        <v>2.5145194133333337</v>
      </c>
      <c r="AK35" s="257">
        <v>4.1943370570448213</v>
      </c>
      <c r="AL35" s="257">
        <v>6.0108461111111113</v>
      </c>
      <c r="AM35" s="257">
        <v>8.9534398012422383</v>
      </c>
      <c r="AN35" s="257">
        <v>11.366141948717949</v>
      </c>
      <c r="AO35" s="257">
        <v>12.40421998156682</v>
      </c>
      <c r="AP35" s="257">
        <v>13.377009744444447</v>
      </c>
      <c r="AQ35" s="257">
        <v>18.165157558712117</v>
      </c>
      <c r="AR35" s="257">
        <v>22.602176873111784</v>
      </c>
      <c r="AS35" s="257">
        <v>36.159565949999994</v>
      </c>
      <c r="AT35" s="257">
        <v>60.108176818985882</v>
      </c>
      <c r="AU35" s="257">
        <v>72.762087296663097</v>
      </c>
      <c r="AV35" s="257">
        <v>82.914424675073988</v>
      </c>
      <c r="AW35" s="257">
        <v>91.830058844770917</v>
      </c>
      <c r="AX35" s="257">
        <v>56.148000000000003</v>
      </c>
      <c r="AY35" s="257">
        <v>67.225999999999999</v>
      </c>
      <c r="AZ35" s="257">
        <v>72.277000000000001</v>
      </c>
      <c r="BA35" s="257">
        <v>71.974000000000004</v>
      </c>
      <c r="BB35" s="257">
        <v>72.932000000000002</v>
      </c>
      <c r="BC35" s="257">
        <v>57.133000000000003</v>
      </c>
      <c r="BD35" s="257">
        <v>70.122000000000014</v>
      </c>
      <c r="BE35" s="257">
        <v>82.59</v>
      </c>
      <c r="BF35" s="257">
        <v>93.134</v>
      </c>
      <c r="BG35" s="257">
        <v>93.677999999999997</v>
      </c>
      <c r="BH35" s="257">
        <v>81.264125641345288</v>
      </c>
      <c r="BI35" s="257">
        <v>55.384693315489791</v>
      </c>
      <c r="BJ35" s="257">
        <v>45.134255709744181</v>
      </c>
      <c r="BK35" s="257">
        <v>47.98515273892432</v>
      </c>
      <c r="BL35" s="257">
        <v>30.917424460086963</v>
      </c>
      <c r="BM35" s="257">
        <v>29.448977410320264</v>
      </c>
      <c r="BN35" s="257">
        <v>0</v>
      </c>
      <c r="BO35" s="257">
        <v>0</v>
      </c>
      <c r="BP35" s="257">
        <v>0</v>
      </c>
      <c r="BQ35" s="257">
        <v>0</v>
      </c>
      <c r="BR35" s="257">
        <v>0</v>
      </c>
      <c r="BS35" s="257">
        <v>0</v>
      </c>
      <c r="BT35" s="257">
        <v>0</v>
      </c>
      <c r="BU35" s="257">
        <v>0</v>
      </c>
      <c r="BV35" s="257">
        <v>0</v>
      </c>
      <c r="BW35" s="257">
        <v>0</v>
      </c>
    </row>
    <row r="36" spans="1:75" s="42" customFormat="1" ht="25.5" customHeight="1" x14ac:dyDescent="0.2">
      <c r="A36" s="40"/>
      <c r="B36" s="144" t="s">
        <v>552</v>
      </c>
      <c r="C36" s="144"/>
      <c r="D36" s="257" t="s">
        <v>123</v>
      </c>
      <c r="E36" s="257" t="s">
        <v>123</v>
      </c>
      <c r="F36" s="257" t="s">
        <v>123</v>
      </c>
      <c r="G36" s="257" t="s">
        <v>123</v>
      </c>
      <c r="H36" s="257" t="s">
        <v>123</v>
      </c>
      <c r="I36" s="257" t="s">
        <v>123</v>
      </c>
      <c r="J36" s="257" t="s">
        <v>123</v>
      </c>
      <c r="K36" s="257" t="s">
        <v>123</v>
      </c>
      <c r="L36" s="257" t="s">
        <v>123</v>
      </c>
      <c r="M36" s="257" t="s">
        <v>123</v>
      </c>
      <c r="N36" s="257" t="s">
        <v>123</v>
      </c>
      <c r="O36" s="257" t="s">
        <v>123</v>
      </c>
      <c r="P36" s="257" t="s">
        <v>123</v>
      </c>
      <c r="Q36" s="257" t="s">
        <v>123</v>
      </c>
      <c r="R36" s="257" t="s">
        <v>123</v>
      </c>
      <c r="S36" s="257" t="s">
        <v>123</v>
      </c>
      <c r="T36" s="257" t="s">
        <v>123</v>
      </c>
      <c r="U36" s="257" t="s">
        <v>123</v>
      </c>
      <c r="V36" s="257" t="s">
        <v>123</v>
      </c>
      <c r="W36" s="257" t="s">
        <v>123</v>
      </c>
      <c r="X36" s="257" t="s">
        <v>123</v>
      </c>
      <c r="Y36" s="257" t="s">
        <v>123</v>
      </c>
      <c r="Z36" s="257" t="s">
        <v>123</v>
      </c>
      <c r="AA36" s="257" t="s">
        <v>123</v>
      </c>
      <c r="AB36" s="257" t="s">
        <v>123</v>
      </c>
      <c r="AC36" s="257" t="s">
        <v>123</v>
      </c>
      <c r="AD36" s="257" t="s">
        <v>123</v>
      </c>
      <c r="AE36" s="257" t="s">
        <v>123</v>
      </c>
      <c r="AF36" s="257" t="s">
        <v>123</v>
      </c>
      <c r="AG36" s="257" t="s">
        <v>123</v>
      </c>
      <c r="AH36" s="257" t="s">
        <v>123</v>
      </c>
      <c r="AI36" s="257" t="s">
        <v>123</v>
      </c>
      <c r="AJ36" s="257" t="s">
        <v>123</v>
      </c>
      <c r="AK36" s="257" t="s">
        <v>123</v>
      </c>
      <c r="AL36" s="257" t="s">
        <v>123</v>
      </c>
      <c r="AM36" s="257" t="s">
        <v>123</v>
      </c>
      <c r="AN36" s="257" t="s">
        <v>123</v>
      </c>
      <c r="AO36" s="257" t="s">
        <v>123</v>
      </c>
      <c r="AP36" s="257" t="s">
        <v>123</v>
      </c>
      <c r="AQ36" s="257" t="s">
        <v>123</v>
      </c>
      <c r="AR36" s="257" t="s">
        <v>123</v>
      </c>
      <c r="AS36" s="257" t="s">
        <v>123</v>
      </c>
      <c r="AT36" s="257" t="s">
        <v>123</v>
      </c>
      <c r="AU36" s="257" t="s">
        <v>123</v>
      </c>
      <c r="AV36" s="257" t="s">
        <v>123</v>
      </c>
      <c r="AW36" s="257" t="s">
        <v>123</v>
      </c>
      <c r="AX36" s="257" t="s">
        <v>123</v>
      </c>
      <c r="AY36" s="257" t="s">
        <v>123</v>
      </c>
      <c r="AZ36" s="257" t="s">
        <v>123</v>
      </c>
      <c r="BA36" s="257" t="s">
        <v>123</v>
      </c>
      <c r="BB36" s="257" t="s">
        <v>123</v>
      </c>
      <c r="BC36" s="257" t="s">
        <v>123</v>
      </c>
      <c r="BD36" s="257" t="s">
        <v>123</v>
      </c>
      <c r="BE36" s="257" t="s">
        <v>123</v>
      </c>
      <c r="BF36" s="257" t="s">
        <v>123</v>
      </c>
      <c r="BG36" s="257" t="s">
        <v>123</v>
      </c>
      <c r="BH36" s="257" t="s">
        <v>123</v>
      </c>
      <c r="BI36" s="257" t="s">
        <v>123</v>
      </c>
      <c r="BJ36" s="257" t="s">
        <v>123</v>
      </c>
      <c r="BK36" s="257" t="s">
        <v>123</v>
      </c>
      <c r="BL36" s="257" t="s">
        <v>123</v>
      </c>
      <c r="BM36" s="257" t="s">
        <v>123</v>
      </c>
      <c r="BN36" s="257" t="s">
        <v>123</v>
      </c>
      <c r="BO36" s="257" t="s">
        <v>123</v>
      </c>
      <c r="BP36" s="257" t="s">
        <v>123</v>
      </c>
      <c r="BQ36" s="257" t="s">
        <v>123</v>
      </c>
      <c r="BR36" s="257" t="s">
        <v>123</v>
      </c>
      <c r="BS36" s="257" t="s">
        <v>123</v>
      </c>
      <c r="BT36" s="257" t="s">
        <v>123</v>
      </c>
      <c r="BU36" s="257" t="s">
        <v>123</v>
      </c>
      <c r="BV36" s="257" t="s">
        <v>123</v>
      </c>
      <c r="BW36" s="257" t="s">
        <v>123</v>
      </c>
    </row>
    <row r="37" spans="1:75" s="42" customFormat="1" x14ac:dyDescent="0.2">
      <c r="A37" s="40"/>
      <c r="B37" s="144" t="s">
        <v>553</v>
      </c>
      <c r="C37" s="144"/>
      <c r="D37" s="257">
        <v>0</v>
      </c>
      <c r="E37" s="257">
        <v>0</v>
      </c>
      <c r="F37" s="257">
        <v>0</v>
      </c>
      <c r="G37" s="257">
        <v>0</v>
      </c>
      <c r="H37" s="257">
        <v>0</v>
      </c>
      <c r="I37" s="257">
        <v>0</v>
      </c>
      <c r="J37" s="257">
        <v>0</v>
      </c>
      <c r="K37" s="257">
        <v>0</v>
      </c>
      <c r="L37" s="257">
        <v>0</v>
      </c>
      <c r="M37" s="257">
        <v>0</v>
      </c>
      <c r="N37" s="257">
        <v>0</v>
      </c>
      <c r="O37" s="257">
        <v>0</v>
      </c>
      <c r="P37" s="257">
        <v>0</v>
      </c>
      <c r="Q37" s="257">
        <v>0</v>
      </c>
      <c r="R37" s="257">
        <v>0</v>
      </c>
      <c r="S37" s="257">
        <v>0</v>
      </c>
      <c r="T37" s="257">
        <v>0</v>
      </c>
      <c r="U37" s="257">
        <v>0</v>
      </c>
      <c r="V37" s="257">
        <v>0</v>
      </c>
      <c r="W37" s="257">
        <v>0</v>
      </c>
      <c r="X37" s="257">
        <v>0</v>
      </c>
      <c r="Y37" s="257">
        <v>0</v>
      </c>
      <c r="Z37" s="257">
        <v>0</v>
      </c>
      <c r="AA37" s="257">
        <v>0</v>
      </c>
      <c r="AB37" s="257">
        <v>0</v>
      </c>
      <c r="AC37" s="257">
        <v>0</v>
      </c>
      <c r="AD37" s="257">
        <v>0</v>
      </c>
      <c r="AE37" s="257">
        <v>0</v>
      </c>
      <c r="AF37" s="257">
        <v>0</v>
      </c>
      <c r="AG37" s="257">
        <v>0</v>
      </c>
      <c r="AH37" s="257">
        <v>0</v>
      </c>
      <c r="AI37" s="257">
        <v>7.9208541951414011</v>
      </c>
      <c r="AJ37" s="257">
        <v>14.257537551254522</v>
      </c>
      <c r="AK37" s="257">
        <v>18.217964648825223</v>
      </c>
      <c r="AL37" s="257">
        <v>30.891331361051463</v>
      </c>
      <c r="AM37" s="257">
        <v>82.376883629470569</v>
      </c>
      <c r="AN37" s="257">
        <v>158.41708390282801</v>
      </c>
      <c r="AO37" s="257">
        <v>275.64572599092071</v>
      </c>
      <c r="AP37" s="257">
        <v>396.04270975706999</v>
      </c>
      <c r="AQ37" s="257">
        <v>531.48931649398799</v>
      </c>
      <c r="AR37" s="257">
        <v>695.45099833341499</v>
      </c>
      <c r="AS37" s="257">
        <v>875.25438856312473</v>
      </c>
      <c r="AT37" s="257">
        <v>1012.7680845889809</v>
      </c>
      <c r="AU37" s="257">
        <v>1284.9325956024427</v>
      </c>
      <c r="AV37" s="257">
        <v>1549.3917064717893</v>
      </c>
      <c r="AW37" s="257">
        <v>1694.465297394725</v>
      </c>
      <c r="AX37" s="257">
        <v>1703.4202564991706</v>
      </c>
      <c r="AY37" s="257">
        <v>1500.1314740626374</v>
      </c>
      <c r="AZ37" s="257">
        <v>1421.519831098472</v>
      </c>
      <c r="BA37" s="257">
        <v>1299.9456455967315</v>
      </c>
      <c r="BB37" s="257">
        <v>1181.8139462800841</v>
      </c>
      <c r="BC37" s="257">
        <v>1112.7124440704331</v>
      </c>
      <c r="BD37" s="257">
        <v>1077.816952234662</v>
      </c>
      <c r="BE37" s="257">
        <v>1056.9938777475572</v>
      </c>
      <c r="BF37" s="257">
        <v>607.92077511202979</v>
      </c>
      <c r="BG37" s="257">
        <v>239.26332801532695</v>
      </c>
      <c r="BH37" s="257">
        <v>0</v>
      </c>
      <c r="BI37" s="257">
        <v>0</v>
      </c>
      <c r="BJ37" s="257">
        <v>0</v>
      </c>
      <c r="BK37" s="257">
        <v>0</v>
      </c>
      <c r="BL37" s="257">
        <v>0</v>
      </c>
      <c r="BM37" s="257">
        <v>0</v>
      </c>
      <c r="BN37" s="257">
        <v>0</v>
      </c>
      <c r="BO37" s="257">
        <v>0</v>
      </c>
      <c r="BP37" s="257">
        <v>0</v>
      </c>
      <c r="BQ37" s="257">
        <v>0</v>
      </c>
      <c r="BR37" s="257">
        <v>0</v>
      </c>
      <c r="BS37" s="257">
        <v>0</v>
      </c>
      <c r="BT37" s="257">
        <v>0</v>
      </c>
      <c r="BU37" s="257">
        <v>0</v>
      </c>
      <c r="BV37" s="257">
        <v>0</v>
      </c>
      <c r="BW37" s="257">
        <v>0</v>
      </c>
    </row>
    <row r="38" spans="1:75" s="42" customFormat="1" x14ac:dyDescent="0.2">
      <c r="A38" s="40"/>
      <c r="B38" s="144" t="s">
        <v>554</v>
      </c>
      <c r="C38" s="144"/>
      <c r="D38" s="257">
        <v>0</v>
      </c>
      <c r="E38" s="257">
        <v>0</v>
      </c>
      <c r="F38" s="257">
        <v>0</v>
      </c>
      <c r="G38" s="257">
        <v>0</v>
      </c>
      <c r="H38" s="257">
        <v>0</v>
      </c>
      <c r="I38" s="257">
        <v>0</v>
      </c>
      <c r="J38" s="257">
        <v>0</v>
      </c>
      <c r="K38" s="257">
        <v>0</v>
      </c>
      <c r="L38" s="257">
        <v>0</v>
      </c>
      <c r="M38" s="257">
        <v>0</v>
      </c>
      <c r="N38" s="257">
        <v>0</v>
      </c>
      <c r="O38" s="257">
        <v>0</v>
      </c>
      <c r="P38" s="257">
        <v>0</v>
      </c>
      <c r="Q38" s="257">
        <v>0</v>
      </c>
      <c r="R38" s="257">
        <v>0</v>
      </c>
      <c r="S38" s="257">
        <v>0</v>
      </c>
      <c r="T38" s="257">
        <v>0</v>
      </c>
      <c r="U38" s="257">
        <v>0</v>
      </c>
      <c r="V38" s="257">
        <v>0</v>
      </c>
      <c r="W38" s="257">
        <v>0</v>
      </c>
      <c r="X38" s="257">
        <v>0</v>
      </c>
      <c r="Y38" s="257">
        <v>0</v>
      </c>
      <c r="Z38" s="257">
        <v>0</v>
      </c>
      <c r="AA38" s="257">
        <v>0</v>
      </c>
      <c r="AB38" s="257">
        <v>0</v>
      </c>
      <c r="AC38" s="257">
        <v>0</v>
      </c>
      <c r="AD38" s="257">
        <v>0</v>
      </c>
      <c r="AE38" s="257">
        <v>0</v>
      </c>
      <c r="AF38" s="257">
        <v>0</v>
      </c>
      <c r="AG38" s="257">
        <v>0</v>
      </c>
      <c r="AH38" s="257">
        <v>0</v>
      </c>
      <c r="AI38" s="257">
        <v>2.0791458048585989</v>
      </c>
      <c r="AJ38" s="257">
        <v>3.7424624487454778</v>
      </c>
      <c r="AK38" s="257">
        <v>4.7820353511747768</v>
      </c>
      <c r="AL38" s="257">
        <v>8.1086686389485365</v>
      </c>
      <c r="AM38" s="257">
        <v>21.623116370529431</v>
      </c>
      <c r="AN38" s="257">
        <v>41.582916097171989</v>
      </c>
      <c r="AO38" s="257">
        <v>72.35427400907929</v>
      </c>
      <c r="AP38" s="257">
        <v>103.95729024293001</v>
      </c>
      <c r="AQ38" s="257">
        <v>139.51068350601201</v>
      </c>
      <c r="AR38" s="257">
        <v>182.54900166658501</v>
      </c>
      <c r="AS38" s="257">
        <v>229.74561143687527</v>
      </c>
      <c r="AT38" s="257">
        <v>251.9138825897187</v>
      </c>
      <c r="AU38" s="257">
        <v>322.46952062524298</v>
      </c>
      <c r="AV38" s="257">
        <v>389.73388162224228</v>
      </c>
      <c r="AW38" s="257">
        <v>462.72661970850959</v>
      </c>
      <c r="AX38" s="257">
        <v>478.80049192921024</v>
      </c>
      <c r="AY38" s="257">
        <v>480.76420050781519</v>
      </c>
      <c r="AZ38" s="257">
        <v>487.18098724935635</v>
      </c>
      <c r="BA38" s="257">
        <v>493.93324999863</v>
      </c>
      <c r="BB38" s="257">
        <v>496.25659195105163</v>
      </c>
      <c r="BC38" s="257">
        <v>496.5127764741809</v>
      </c>
      <c r="BD38" s="257">
        <v>485.25471579187501</v>
      </c>
      <c r="BE38" s="257">
        <v>489.04849039406668</v>
      </c>
      <c r="BF38" s="257">
        <v>147.12428187369665</v>
      </c>
      <c r="BG38" s="257">
        <v>64.975747559198723</v>
      </c>
      <c r="BH38" s="257">
        <v>0</v>
      </c>
      <c r="BI38" s="257">
        <v>0</v>
      </c>
      <c r="BJ38" s="257">
        <v>0</v>
      </c>
      <c r="BK38" s="257">
        <v>0</v>
      </c>
      <c r="BL38" s="257">
        <v>0</v>
      </c>
      <c r="BM38" s="257">
        <v>0</v>
      </c>
      <c r="BN38" s="257">
        <v>0</v>
      </c>
      <c r="BO38" s="257">
        <v>0</v>
      </c>
      <c r="BP38" s="257">
        <v>0</v>
      </c>
      <c r="BQ38" s="257">
        <v>0</v>
      </c>
      <c r="BR38" s="257">
        <v>0</v>
      </c>
      <c r="BS38" s="257">
        <v>0</v>
      </c>
      <c r="BT38" s="257">
        <v>0</v>
      </c>
      <c r="BU38" s="257">
        <v>0</v>
      </c>
      <c r="BV38" s="257">
        <v>0</v>
      </c>
      <c r="BW38" s="257">
        <v>0</v>
      </c>
    </row>
    <row r="39" spans="1:75" s="42" customFormat="1" ht="26.1" customHeight="1" x14ac:dyDescent="0.2">
      <c r="A39" s="40"/>
      <c r="B39" s="321" t="s">
        <v>555</v>
      </c>
      <c r="C39" s="59"/>
      <c r="D39" s="257">
        <f t="shared" ref="D39:AI39" si="20">SUM(D40:D45)</f>
        <v>0</v>
      </c>
      <c r="E39" s="257">
        <f t="shared" si="20"/>
        <v>0</v>
      </c>
      <c r="F39" s="257">
        <f t="shared" si="20"/>
        <v>0</v>
      </c>
      <c r="G39" s="257">
        <f t="shared" si="20"/>
        <v>0</v>
      </c>
      <c r="H39" s="257">
        <f t="shared" si="20"/>
        <v>0</v>
      </c>
      <c r="I39" s="257">
        <f t="shared" si="20"/>
        <v>0</v>
      </c>
      <c r="J39" s="257">
        <f t="shared" si="20"/>
        <v>0</v>
      </c>
      <c r="K39" s="257">
        <f t="shared" si="20"/>
        <v>0</v>
      </c>
      <c r="L39" s="257">
        <f t="shared" si="20"/>
        <v>0</v>
      </c>
      <c r="M39" s="257">
        <f t="shared" si="20"/>
        <v>0</v>
      </c>
      <c r="N39" s="257">
        <f t="shared" si="20"/>
        <v>0</v>
      </c>
      <c r="O39" s="257">
        <f t="shared" si="20"/>
        <v>0</v>
      </c>
      <c r="P39" s="257">
        <f t="shared" si="20"/>
        <v>0</v>
      </c>
      <c r="Q39" s="257">
        <f t="shared" si="20"/>
        <v>0</v>
      </c>
      <c r="R39" s="257">
        <f t="shared" si="20"/>
        <v>0</v>
      </c>
      <c r="S39" s="257">
        <f t="shared" si="20"/>
        <v>0</v>
      </c>
      <c r="T39" s="257">
        <f t="shared" si="20"/>
        <v>0</v>
      </c>
      <c r="U39" s="257">
        <f t="shared" si="20"/>
        <v>0</v>
      </c>
      <c r="V39" s="257">
        <f t="shared" si="20"/>
        <v>0</v>
      </c>
      <c r="W39" s="257">
        <f t="shared" si="20"/>
        <v>0</v>
      </c>
      <c r="X39" s="257">
        <f t="shared" si="20"/>
        <v>0</v>
      </c>
      <c r="Y39" s="257">
        <f t="shared" si="20"/>
        <v>0</v>
      </c>
      <c r="Z39" s="257">
        <f t="shared" si="20"/>
        <v>0</v>
      </c>
      <c r="AA39" s="257">
        <f t="shared" si="20"/>
        <v>0</v>
      </c>
      <c r="AB39" s="257">
        <f t="shared" si="20"/>
        <v>0</v>
      </c>
      <c r="AC39" s="257">
        <f t="shared" si="20"/>
        <v>0</v>
      </c>
      <c r="AD39" s="257">
        <f t="shared" si="20"/>
        <v>0</v>
      </c>
      <c r="AE39" s="257">
        <f t="shared" si="20"/>
        <v>0</v>
      </c>
      <c r="AF39" s="257">
        <f t="shared" si="20"/>
        <v>0</v>
      </c>
      <c r="AG39" s="257">
        <f t="shared" si="20"/>
        <v>0</v>
      </c>
      <c r="AH39" s="257">
        <f t="shared" si="20"/>
        <v>1273.4937362036569</v>
      </c>
      <c r="AI39" s="257">
        <f t="shared" si="20"/>
        <v>1362.9195440000001</v>
      </c>
      <c r="AJ39" s="257">
        <f t="shared" ref="AJ39:BO39" si="21">SUM(AJ40:AJ45)</f>
        <v>1751.1143538461538</v>
      </c>
      <c r="AK39" s="257">
        <f t="shared" si="21"/>
        <v>2657.6854694999993</v>
      </c>
      <c r="AL39" s="257">
        <f t="shared" si="21"/>
        <v>3817.5333942499997</v>
      </c>
      <c r="AM39" s="257">
        <f t="shared" si="21"/>
        <v>4605.0374345</v>
      </c>
      <c r="AN39" s="257">
        <f t="shared" si="21"/>
        <v>5249.22940225</v>
      </c>
      <c r="AO39" s="257">
        <f t="shared" si="21"/>
        <v>5925.880287285715</v>
      </c>
      <c r="AP39" s="257">
        <f t="shared" si="21"/>
        <v>6219.4244389333326</v>
      </c>
      <c r="AQ39" s="257">
        <f t="shared" si="21"/>
        <v>5993.7093669999995</v>
      </c>
      <c r="AR39" s="257">
        <f t="shared" si="21"/>
        <v>5381.6140466666675</v>
      </c>
      <c r="AS39" s="257">
        <f t="shared" si="21"/>
        <v>5152.8057166666667</v>
      </c>
      <c r="AT39" s="257">
        <f t="shared" si="21"/>
        <v>6029.1884084879675</v>
      </c>
      <c r="AU39" s="257">
        <f t="shared" si="21"/>
        <v>7954.5646282840453</v>
      </c>
      <c r="AV39" s="257">
        <f t="shared" si="21"/>
        <v>10261.900401572635</v>
      </c>
      <c r="AW39" s="257">
        <f t="shared" si="21"/>
        <v>11080.553460896766</v>
      </c>
      <c r="AX39" s="257">
        <f t="shared" si="21"/>
        <v>11418.910251571619</v>
      </c>
      <c r="AY39" s="257">
        <f t="shared" si="21"/>
        <v>11967.287325429546</v>
      </c>
      <c r="AZ39" s="257">
        <f t="shared" si="21"/>
        <v>10097.751701478743</v>
      </c>
      <c r="BA39" s="257">
        <f t="shared" si="21"/>
        <v>8016.9571044046406</v>
      </c>
      <c r="BB39" s="257">
        <f t="shared" si="21"/>
        <v>7952.0924617688634</v>
      </c>
      <c r="BC39" s="257">
        <f t="shared" si="21"/>
        <v>8089.0907794553859</v>
      </c>
      <c r="BD39" s="257">
        <f t="shared" si="21"/>
        <v>8613.6913319734631</v>
      </c>
      <c r="BE39" s="257">
        <f t="shared" si="21"/>
        <v>9229.7977512705475</v>
      </c>
      <c r="BF39" s="257">
        <f t="shared" si="21"/>
        <v>9827.2626539668727</v>
      </c>
      <c r="BG39" s="257">
        <f t="shared" si="21"/>
        <v>8801.9901768454038</v>
      </c>
      <c r="BH39" s="257">
        <f t="shared" si="21"/>
        <v>6750.9129999999996</v>
      </c>
      <c r="BI39" s="257">
        <f t="shared" si="21"/>
        <v>6623.9960046050001</v>
      </c>
      <c r="BJ39" s="257">
        <f t="shared" si="21"/>
        <v>6788.7708489099996</v>
      </c>
      <c r="BK39" s="257">
        <f t="shared" si="21"/>
        <v>7290.4738887753138</v>
      </c>
      <c r="BL39" s="257">
        <f t="shared" si="21"/>
        <v>7229.0433295422663</v>
      </c>
      <c r="BM39" s="257">
        <f t="shared" si="21"/>
        <v>7496.6114745917403</v>
      </c>
      <c r="BN39" s="257">
        <f t="shared" si="21"/>
        <v>0</v>
      </c>
      <c r="BO39" s="257">
        <f t="shared" si="21"/>
        <v>0</v>
      </c>
      <c r="BP39" s="257">
        <f t="shared" ref="BP39:BU39" si="22">SUM(BP40:BP45)</f>
        <v>0</v>
      </c>
      <c r="BQ39" s="257">
        <f t="shared" si="22"/>
        <v>0</v>
      </c>
      <c r="BR39" s="257">
        <f t="shared" si="22"/>
        <v>0</v>
      </c>
      <c r="BS39" s="257">
        <f t="shared" si="22"/>
        <v>0</v>
      </c>
      <c r="BT39" s="257">
        <f t="shared" si="22"/>
        <v>0</v>
      </c>
      <c r="BU39" s="257">
        <f t="shared" si="22"/>
        <v>0</v>
      </c>
      <c r="BV39" s="257">
        <f>SUM(BV40:BV45)</f>
        <v>0</v>
      </c>
      <c r="BW39" s="257">
        <f>SUM(BW40:BW45)</f>
        <v>0</v>
      </c>
    </row>
    <row r="40" spans="1:75" s="42" customFormat="1" x14ac:dyDescent="0.2">
      <c r="A40" s="40"/>
      <c r="B40" s="268" t="s">
        <v>545</v>
      </c>
      <c r="C40" s="43"/>
      <c r="D40" s="257">
        <f t="shared" ref="D40:AI40" si="23">D23-D30</f>
        <v>0</v>
      </c>
      <c r="E40" s="257">
        <f t="shared" si="23"/>
        <v>0</v>
      </c>
      <c r="F40" s="257">
        <f t="shared" si="23"/>
        <v>0</v>
      </c>
      <c r="G40" s="257">
        <f t="shared" si="23"/>
        <v>0</v>
      </c>
      <c r="H40" s="257">
        <f t="shared" si="23"/>
        <v>0</v>
      </c>
      <c r="I40" s="257">
        <f t="shared" si="23"/>
        <v>0</v>
      </c>
      <c r="J40" s="257">
        <f t="shared" si="23"/>
        <v>0</v>
      </c>
      <c r="K40" s="257">
        <f t="shared" si="23"/>
        <v>0</v>
      </c>
      <c r="L40" s="257">
        <f t="shared" si="23"/>
        <v>0</v>
      </c>
      <c r="M40" s="257">
        <f t="shared" si="23"/>
        <v>0</v>
      </c>
      <c r="N40" s="257">
        <f t="shared" si="23"/>
        <v>0</v>
      </c>
      <c r="O40" s="257">
        <f t="shared" si="23"/>
        <v>0</v>
      </c>
      <c r="P40" s="257">
        <f t="shared" si="23"/>
        <v>0</v>
      </c>
      <c r="Q40" s="257">
        <f t="shared" si="23"/>
        <v>0</v>
      </c>
      <c r="R40" s="257">
        <f t="shared" si="23"/>
        <v>0</v>
      </c>
      <c r="S40" s="257">
        <f t="shared" si="23"/>
        <v>0</v>
      </c>
      <c r="T40" s="257">
        <f t="shared" si="23"/>
        <v>0</v>
      </c>
      <c r="U40" s="257">
        <f t="shared" si="23"/>
        <v>0</v>
      </c>
      <c r="V40" s="257">
        <f t="shared" si="23"/>
        <v>0</v>
      </c>
      <c r="W40" s="257">
        <f t="shared" si="23"/>
        <v>0</v>
      </c>
      <c r="X40" s="257">
        <f t="shared" si="23"/>
        <v>0</v>
      </c>
      <c r="Y40" s="257">
        <f t="shared" si="23"/>
        <v>0</v>
      </c>
      <c r="Z40" s="257">
        <f t="shared" si="23"/>
        <v>0</v>
      </c>
      <c r="AA40" s="257">
        <f t="shared" si="23"/>
        <v>0</v>
      </c>
      <c r="AB40" s="257">
        <f t="shared" si="23"/>
        <v>0</v>
      </c>
      <c r="AC40" s="257">
        <f t="shared" si="23"/>
        <v>0</v>
      </c>
      <c r="AD40" s="257">
        <f t="shared" si="23"/>
        <v>0</v>
      </c>
      <c r="AE40" s="257">
        <f t="shared" si="23"/>
        <v>0</v>
      </c>
      <c r="AF40" s="257">
        <f t="shared" si="23"/>
        <v>0</v>
      </c>
      <c r="AG40" s="257">
        <f t="shared" si="23"/>
        <v>0</v>
      </c>
      <c r="AH40" s="257">
        <f t="shared" si="23"/>
        <v>421.52873383365204</v>
      </c>
      <c r="AI40" s="257">
        <f t="shared" si="23"/>
        <v>428.076753</v>
      </c>
      <c r="AJ40" s="257">
        <f t="shared" ref="AJ40:BM40" si="24">AJ23-AJ30</f>
        <v>660.61226599999998</v>
      </c>
      <c r="AK40" s="257">
        <f t="shared" si="24"/>
        <v>1264.965091</v>
      </c>
      <c r="AL40" s="257">
        <f t="shared" si="24"/>
        <v>2209.4104600000001</v>
      </c>
      <c r="AM40" s="257">
        <f t="shared" si="24"/>
        <v>2825.5711942500002</v>
      </c>
      <c r="AN40" s="257">
        <f t="shared" si="24"/>
        <v>3220.5594852500003</v>
      </c>
      <c r="AO40" s="257">
        <f t="shared" si="24"/>
        <v>3645.8768322857145</v>
      </c>
      <c r="AP40" s="257">
        <f t="shared" si="24"/>
        <v>3761.7295313333334</v>
      </c>
      <c r="AQ40" s="257">
        <f t="shared" si="24"/>
        <v>3448.8278886666667</v>
      </c>
      <c r="AR40" s="257">
        <f t="shared" si="24"/>
        <v>2611.4259440000001</v>
      </c>
      <c r="AS40" s="257">
        <f t="shared" si="24"/>
        <v>2276.3142769999999</v>
      </c>
      <c r="AT40" s="257">
        <f t="shared" si="24"/>
        <v>2563.941902</v>
      </c>
      <c r="AU40" s="257">
        <f t="shared" si="24"/>
        <v>3636.3055476666668</v>
      </c>
      <c r="AV40" s="257">
        <f t="shared" si="24"/>
        <v>4663.306947</v>
      </c>
      <c r="AW40" s="257">
        <f t="shared" si="24"/>
        <v>4967.275426666667</v>
      </c>
      <c r="AX40" s="257">
        <f t="shared" si="24"/>
        <v>4363</v>
      </c>
      <c r="AY40" s="257">
        <f t="shared" si="24"/>
        <v>4163</v>
      </c>
      <c r="AZ40" s="257">
        <f t="shared" si="24"/>
        <v>2083.2845198265732</v>
      </c>
      <c r="BA40" s="257">
        <f t="shared" si="24"/>
        <v>0</v>
      </c>
      <c r="BB40" s="257">
        <f t="shared" si="24"/>
        <v>0</v>
      </c>
      <c r="BC40" s="257">
        <f t="shared" si="24"/>
        <v>0</v>
      </c>
      <c r="BD40" s="257">
        <f t="shared" si="24"/>
        <v>0</v>
      </c>
      <c r="BE40" s="257">
        <f t="shared" si="24"/>
        <v>0</v>
      </c>
      <c r="BF40" s="257">
        <f t="shared" si="24"/>
        <v>0</v>
      </c>
      <c r="BG40" s="257">
        <f t="shared" si="24"/>
        <v>0</v>
      </c>
      <c r="BH40" s="257">
        <f t="shared" si="24"/>
        <v>0</v>
      </c>
      <c r="BI40" s="257">
        <f t="shared" si="24"/>
        <v>0</v>
      </c>
      <c r="BJ40" s="257">
        <f t="shared" si="24"/>
        <v>0</v>
      </c>
      <c r="BK40" s="257">
        <f t="shared" si="24"/>
        <v>0</v>
      </c>
      <c r="BL40" s="257">
        <f t="shared" si="24"/>
        <v>0</v>
      </c>
      <c r="BM40" s="257">
        <f t="shared" si="24"/>
        <v>0</v>
      </c>
      <c r="BN40" s="257"/>
      <c r="BO40" s="257"/>
      <c r="BP40" s="257"/>
      <c r="BQ40" s="257"/>
      <c r="BR40" s="257"/>
      <c r="BS40" s="257"/>
      <c r="BT40" s="257"/>
      <c r="BU40" s="257"/>
      <c r="BV40" s="257"/>
      <c r="BW40" s="257"/>
    </row>
    <row r="41" spans="1:75" s="42" customFormat="1" x14ac:dyDescent="0.2">
      <c r="A41" s="40"/>
      <c r="B41" s="268" t="s">
        <v>546</v>
      </c>
      <c r="C41" s="43"/>
      <c r="D41" s="257">
        <f t="shared" ref="D41:AI41" si="25">D24-D31-D37</f>
        <v>0</v>
      </c>
      <c r="E41" s="257">
        <f t="shared" si="25"/>
        <v>0</v>
      </c>
      <c r="F41" s="257">
        <f t="shared" si="25"/>
        <v>0</v>
      </c>
      <c r="G41" s="257">
        <f t="shared" si="25"/>
        <v>0</v>
      </c>
      <c r="H41" s="257">
        <f t="shared" si="25"/>
        <v>0</v>
      </c>
      <c r="I41" s="257">
        <f t="shared" si="25"/>
        <v>0</v>
      </c>
      <c r="J41" s="257">
        <f t="shared" si="25"/>
        <v>0</v>
      </c>
      <c r="K41" s="257">
        <f t="shared" si="25"/>
        <v>0</v>
      </c>
      <c r="L41" s="257">
        <f t="shared" si="25"/>
        <v>0</v>
      </c>
      <c r="M41" s="257">
        <f t="shared" si="25"/>
        <v>0</v>
      </c>
      <c r="N41" s="257">
        <f t="shared" si="25"/>
        <v>0</v>
      </c>
      <c r="O41" s="257">
        <f t="shared" si="25"/>
        <v>0</v>
      </c>
      <c r="P41" s="257">
        <f t="shared" si="25"/>
        <v>0</v>
      </c>
      <c r="Q41" s="257">
        <f t="shared" si="25"/>
        <v>0</v>
      </c>
      <c r="R41" s="257">
        <f t="shared" si="25"/>
        <v>0</v>
      </c>
      <c r="S41" s="257">
        <f t="shared" si="25"/>
        <v>0</v>
      </c>
      <c r="T41" s="257">
        <f t="shared" si="25"/>
        <v>0</v>
      </c>
      <c r="U41" s="257">
        <f t="shared" si="25"/>
        <v>0</v>
      </c>
      <c r="V41" s="257">
        <f t="shared" si="25"/>
        <v>0</v>
      </c>
      <c r="W41" s="257">
        <f t="shared" si="25"/>
        <v>0</v>
      </c>
      <c r="X41" s="257">
        <f t="shared" si="25"/>
        <v>0</v>
      </c>
      <c r="Y41" s="257">
        <f t="shared" si="25"/>
        <v>0</v>
      </c>
      <c r="Z41" s="257">
        <f t="shared" si="25"/>
        <v>0</v>
      </c>
      <c r="AA41" s="257">
        <f t="shared" si="25"/>
        <v>0</v>
      </c>
      <c r="AB41" s="257">
        <f t="shared" si="25"/>
        <v>0</v>
      </c>
      <c r="AC41" s="257">
        <f t="shared" si="25"/>
        <v>0</v>
      </c>
      <c r="AD41" s="257">
        <f t="shared" si="25"/>
        <v>0</v>
      </c>
      <c r="AE41" s="257">
        <f t="shared" si="25"/>
        <v>0</v>
      </c>
      <c r="AF41" s="257">
        <f t="shared" si="25"/>
        <v>0</v>
      </c>
      <c r="AG41" s="257">
        <f t="shared" si="25"/>
        <v>0</v>
      </c>
      <c r="AH41" s="257">
        <f t="shared" si="25"/>
        <v>558.19701834134617</v>
      </c>
      <c r="AI41" s="257">
        <f t="shared" si="25"/>
        <v>612.96139080485864</v>
      </c>
      <c r="AJ41" s="257">
        <f t="shared" ref="AJ41:BM41" si="26">AJ24-AJ31-AJ37</f>
        <v>710.32522475643782</v>
      </c>
      <c r="AK41" s="257">
        <f t="shared" si="26"/>
        <v>902.85950535117468</v>
      </c>
      <c r="AL41" s="257">
        <f t="shared" si="26"/>
        <v>904.9506756389485</v>
      </c>
      <c r="AM41" s="257">
        <f t="shared" si="26"/>
        <v>897.80233662052933</v>
      </c>
      <c r="AN41" s="257">
        <f t="shared" si="26"/>
        <v>1024.605697097172</v>
      </c>
      <c r="AO41" s="257">
        <f t="shared" si="26"/>
        <v>1089.3438834376507</v>
      </c>
      <c r="AP41" s="257">
        <f t="shared" si="26"/>
        <v>1055.7391735762633</v>
      </c>
      <c r="AQ41" s="257">
        <f t="shared" si="26"/>
        <v>1031.3259005060122</v>
      </c>
      <c r="AR41" s="257">
        <f t="shared" si="26"/>
        <v>1138.1505813332519</v>
      </c>
      <c r="AS41" s="257">
        <f t="shared" si="26"/>
        <v>1151.5800327702086</v>
      </c>
      <c r="AT41" s="257">
        <f t="shared" si="26"/>
        <v>1264.9928467443524</v>
      </c>
      <c r="AU41" s="257">
        <f t="shared" si="26"/>
        <v>1439.8939693975572</v>
      </c>
      <c r="AV41" s="257">
        <f t="shared" si="26"/>
        <v>2139.8142028615439</v>
      </c>
      <c r="AW41" s="257">
        <f t="shared" si="26"/>
        <v>2201.1896462719415</v>
      </c>
      <c r="AX41" s="257">
        <f t="shared" si="26"/>
        <v>2222.1157435008295</v>
      </c>
      <c r="AY41" s="257">
        <f t="shared" si="26"/>
        <v>2341.0075259373625</v>
      </c>
      <c r="AZ41" s="257">
        <f t="shared" si="26"/>
        <v>2342.7761689015279</v>
      </c>
      <c r="BA41" s="257">
        <f t="shared" si="26"/>
        <v>2421.4223544032684</v>
      </c>
      <c r="BB41" s="257">
        <f t="shared" si="26"/>
        <v>2384.0520537199159</v>
      </c>
      <c r="BC41" s="257">
        <f t="shared" si="26"/>
        <v>2613.2515559295671</v>
      </c>
      <c r="BD41" s="257">
        <f t="shared" si="26"/>
        <v>2954.0410477653381</v>
      </c>
      <c r="BE41" s="257">
        <f t="shared" si="26"/>
        <v>3359.0701222524431</v>
      </c>
      <c r="BF41" s="257">
        <f t="shared" si="26"/>
        <v>3797.17622488797</v>
      </c>
      <c r="BG41" s="257">
        <f t="shared" si="26"/>
        <v>2231.5586719846729</v>
      </c>
      <c r="BH41" s="257">
        <f t="shared" si="26"/>
        <v>128.69800000000001</v>
      </c>
      <c r="BI41" s="257">
        <f t="shared" si="26"/>
        <v>82.284999999999997</v>
      </c>
      <c r="BJ41" s="257">
        <f t="shared" si="26"/>
        <v>86.180999999999997</v>
      </c>
      <c r="BK41" s="257">
        <f t="shared" si="26"/>
        <v>88.078000000000003</v>
      </c>
      <c r="BL41" s="257">
        <f t="shared" si="26"/>
        <v>90.198999999999998</v>
      </c>
      <c r="BM41" s="257">
        <f t="shared" si="26"/>
        <v>96.241</v>
      </c>
      <c r="BN41" s="257"/>
      <c r="BO41" s="257"/>
      <c r="BP41" s="257"/>
      <c r="BQ41" s="257"/>
      <c r="BR41" s="257"/>
      <c r="BS41" s="257"/>
      <c r="BT41" s="257"/>
      <c r="BU41" s="257"/>
      <c r="BV41" s="257"/>
      <c r="BW41" s="257"/>
    </row>
    <row r="42" spans="1:75" s="42" customFormat="1" x14ac:dyDescent="0.2">
      <c r="A42" s="40"/>
      <c r="B42" s="268" t="s">
        <v>547</v>
      </c>
      <c r="C42" s="43"/>
      <c r="D42" s="257">
        <f t="shared" ref="D42:AI42" si="27">D25-D32-D38</f>
        <v>0</v>
      </c>
      <c r="E42" s="257">
        <f t="shared" si="27"/>
        <v>0</v>
      </c>
      <c r="F42" s="257">
        <f t="shared" si="27"/>
        <v>0</v>
      </c>
      <c r="G42" s="257">
        <f t="shared" si="27"/>
        <v>0</v>
      </c>
      <c r="H42" s="257">
        <f t="shared" si="27"/>
        <v>0</v>
      </c>
      <c r="I42" s="257">
        <f t="shared" si="27"/>
        <v>0</v>
      </c>
      <c r="J42" s="257">
        <f t="shared" si="27"/>
        <v>0</v>
      </c>
      <c r="K42" s="257">
        <f t="shared" si="27"/>
        <v>0</v>
      </c>
      <c r="L42" s="257">
        <f t="shared" si="27"/>
        <v>0</v>
      </c>
      <c r="M42" s="257">
        <f t="shared" si="27"/>
        <v>0</v>
      </c>
      <c r="N42" s="257">
        <f t="shared" si="27"/>
        <v>0</v>
      </c>
      <c r="O42" s="257">
        <f t="shared" si="27"/>
        <v>0</v>
      </c>
      <c r="P42" s="257">
        <f t="shared" si="27"/>
        <v>0</v>
      </c>
      <c r="Q42" s="257">
        <f t="shared" si="27"/>
        <v>0</v>
      </c>
      <c r="R42" s="257">
        <f t="shared" si="27"/>
        <v>0</v>
      </c>
      <c r="S42" s="257">
        <f t="shared" si="27"/>
        <v>0</v>
      </c>
      <c r="T42" s="257">
        <f t="shared" si="27"/>
        <v>0</v>
      </c>
      <c r="U42" s="257">
        <f t="shared" si="27"/>
        <v>0</v>
      </c>
      <c r="V42" s="257">
        <f t="shared" si="27"/>
        <v>0</v>
      </c>
      <c r="W42" s="257">
        <f t="shared" si="27"/>
        <v>0</v>
      </c>
      <c r="X42" s="257">
        <f t="shared" si="27"/>
        <v>0</v>
      </c>
      <c r="Y42" s="257">
        <f t="shared" si="27"/>
        <v>0</v>
      </c>
      <c r="Z42" s="257">
        <f t="shared" si="27"/>
        <v>0</v>
      </c>
      <c r="AA42" s="257">
        <f t="shared" si="27"/>
        <v>0</v>
      </c>
      <c r="AB42" s="257">
        <f t="shared" si="27"/>
        <v>0</v>
      </c>
      <c r="AC42" s="257">
        <f t="shared" si="27"/>
        <v>0</v>
      </c>
      <c r="AD42" s="257">
        <f t="shared" si="27"/>
        <v>0</v>
      </c>
      <c r="AE42" s="257">
        <f t="shared" si="27"/>
        <v>0</v>
      </c>
      <c r="AF42" s="257">
        <f t="shared" si="27"/>
        <v>0</v>
      </c>
      <c r="AG42" s="257">
        <f t="shared" si="27"/>
        <v>0</v>
      </c>
      <c r="AH42" s="257">
        <f t="shared" si="27"/>
        <v>93.806505964285719</v>
      </c>
      <c r="AI42" s="257">
        <f t="shared" si="27"/>
        <v>104.0453861951414</v>
      </c>
      <c r="AJ42" s="257">
        <f t="shared" ref="AJ42:BM42" si="28">AJ25-AJ32-AJ38</f>
        <v>120.80808955125451</v>
      </c>
      <c r="AK42" s="257">
        <f t="shared" si="28"/>
        <v>138.44444914882521</v>
      </c>
      <c r="AL42" s="257">
        <f t="shared" si="28"/>
        <v>181.78647286105146</v>
      </c>
      <c r="AM42" s="257">
        <f t="shared" si="28"/>
        <v>199.52941462947058</v>
      </c>
      <c r="AN42" s="257">
        <f t="shared" si="28"/>
        <v>215.83257240282799</v>
      </c>
      <c r="AO42" s="257">
        <f t="shared" si="28"/>
        <v>243.32679613377786</v>
      </c>
      <c r="AP42" s="257">
        <f t="shared" si="28"/>
        <v>286.83780135706996</v>
      </c>
      <c r="AQ42" s="257">
        <f t="shared" si="28"/>
        <v>282.671405493988</v>
      </c>
      <c r="AR42" s="257">
        <f t="shared" si="28"/>
        <v>375.87427133341498</v>
      </c>
      <c r="AS42" s="257">
        <f t="shared" si="28"/>
        <v>430.11184789645802</v>
      </c>
      <c r="AT42" s="257">
        <f t="shared" si="28"/>
        <v>595.96645641028135</v>
      </c>
      <c r="AU42" s="257">
        <f t="shared" si="28"/>
        <v>677.0004700414238</v>
      </c>
      <c r="AV42" s="257">
        <f t="shared" si="28"/>
        <v>1053.0353483777578</v>
      </c>
      <c r="AW42" s="257">
        <f t="shared" si="28"/>
        <v>1376.1966682914904</v>
      </c>
      <c r="AX42" s="257">
        <f t="shared" si="28"/>
        <v>1739.0475080707897</v>
      </c>
      <c r="AY42" s="257">
        <f t="shared" si="28"/>
        <v>2080.1777994921849</v>
      </c>
      <c r="AZ42" s="257">
        <f t="shared" si="28"/>
        <v>2194.9350127506436</v>
      </c>
      <c r="BA42" s="257">
        <f t="shared" si="28"/>
        <v>2314.1157500013701</v>
      </c>
      <c r="BB42" s="257">
        <f t="shared" si="28"/>
        <v>2517.2344080489484</v>
      </c>
      <c r="BC42" s="257">
        <f t="shared" si="28"/>
        <v>2653.7102235258189</v>
      </c>
      <c r="BD42" s="257">
        <f t="shared" si="28"/>
        <v>2884.514284208125</v>
      </c>
      <c r="BE42" s="257">
        <f t="shared" si="28"/>
        <v>3145.1065096059328</v>
      </c>
      <c r="BF42" s="257">
        <f t="shared" si="28"/>
        <v>3398.2107181263036</v>
      </c>
      <c r="BG42" s="257">
        <f t="shared" si="28"/>
        <v>3635.1572524408011</v>
      </c>
      <c r="BH42" s="257">
        <f t="shared" si="28"/>
        <v>3834.7987110764971</v>
      </c>
      <c r="BI42" s="257">
        <f t="shared" si="28"/>
        <v>4059.7725364124926</v>
      </c>
      <c r="BJ42" s="257">
        <f t="shared" si="28"/>
        <v>4238.0748212922626</v>
      </c>
      <c r="BK42" s="257">
        <f t="shared" si="28"/>
        <v>4575.3384345259483</v>
      </c>
      <c r="BL42" s="257">
        <f t="shared" si="28"/>
        <v>4637.914893298157</v>
      </c>
      <c r="BM42" s="257">
        <f t="shared" si="28"/>
        <v>4833.5829787550338</v>
      </c>
      <c r="BN42" s="257">
        <f t="shared" ref="BN42:BU42" si="29">BN32</f>
        <v>0</v>
      </c>
      <c r="BO42" s="257">
        <f t="shared" si="29"/>
        <v>0</v>
      </c>
      <c r="BP42" s="257">
        <f t="shared" si="29"/>
        <v>0</v>
      </c>
      <c r="BQ42" s="257">
        <f t="shared" si="29"/>
        <v>0</v>
      </c>
      <c r="BR42" s="257">
        <f t="shared" si="29"/>
        <v>0</v>
      </c>
      <c r="BS42" s="257">
        <f t="shared" si="29"/>
        <v>0</v>
      </c>
      <c r="BT42" s="257">
        <f t="shared" si="29"/>
        <v>0</v>
      </c>
      <c r="BU42" s="257">
        <f t="shared" si="29"/>
        <v>0</v>
      </c>
      <c r="BV42" s="257">
        <f t="shared" ref="BV42:BW45" si="30">BV32</f>
        <v>0</v>
      </c>
      <c r="BW42" s="257">
        <f t="shared" si="30"/>
        <v>0</v>
      </c>
    </row>
    <row r="43" spans="1:75" s="42" customFormat="1" x14ac:dyDescent="0.2">
      <c r="A43" s="40"/>
      <c r="B43" s="268" t="s">
        <v>548</v>
      </c>
      <c r="C43" s="43"/>
      <c r="D43" s="257">
        <f t="shared" ref="D43:AI43" si="31">D26-D33</f>
        <v>0</v>
      </c>
      <c r="E43" s="257">
        <f t="shared" si="31"/>
        <v>0</v>
      </c>
      <c r="F43" s="257">
        <f t="shared" si="31"/>
        <v>0</v>
      </c>
      <c r="G43" s="257">
        <f t="shared" si="31"/>
        <v>0</v>
      </c>
      <c r="H43" s="257">
        <f t="shared" si="31"/>
        <v>0</v>
      </c>
      <c r="I43" s="257">
        <f t="shared" si="31"/>
        <v>0</v>
      </c>
      <c r="J43" s="257">
        <f t="shared" si="31"/>
        <v>0</v>
      </c>
      <c r="K43" s="257">
        <f t="shared" si="31"/>
        <v>0</v>
      </c>
      <c r="L43" s="257">
        <f t="shared" si="31"/>
        <v>0</v>
      </c>
      <c r="M43" s="257">
        <f t="shared" si="31"/>
        <v>0</v>
      </c>
      <c r="N43" s="257">
        <f t="shared" si="31"/>
        <v>0</v>
      </c>
      <c r="O43" s="257">
        <f t="shared" si="31"/>
        <v>0</v>
      </c>
      <c r="P43" s="257">
        <f t="shared" si="31"/>
        <v>0</v>
      </c>
      <c r="Q43" s="257">
        <f t="shared" si="31"/>
        <v>0</v>
      </c>
      <c r="R43" s="257">
        <f t="shared" si="31"/>
        <v>0</v>
      </c>
      <c r="S43" s="257">
        <f t="shared" si="31"/>
        <v>0</v>
      </c>
      <c r="T43" s="257">
        <f t="shared" si="31"/>
        <v>0</v>
      </c>
      <c r="U43" s="257">
        <f t="shared" si="31"/>
        <v>0</v>
      </c>
      <c r="V43" s="257">
        <f t="shared" si="31"/>
        <v>0</v>
      </c>
      <c r="W43" s="257">
        <f t="shared" si="31"/>
        <v>0</v>
      </c>
      <c r="X43" s="257">
        <f t="shared" si="31"/>
        <v>0</v>
      </c>
      <c r="Y43" s="257">
        <f t="shared" si="31"/>
        <v>0</v>
      </c>
      <c r="Z43" s="257">
        <f t="shared" si="31"/>
        <v>0</v>
      </c>
      <c r="AA43" s="257">
        <f t="shared" si="31"/>
        <v>0</v>
      </c>
      <c r="AB43" s="257">
        <f t="shared" si="31"/>
        <v>0</v>
      </c>
      <c r="AC43" s="257">
        <f t="shared" si="31"/>
        <v>0</v>
      </c>
      <c r="AD43" s="257">
        <f t="shared" si="31"/>
        <v>0</v>
      </c>
      <c r="AE43" s="257">
        <f t="shared" si="31"/>
        <v>0</v>
      </c>
      <c r="AF43" s="257">
        <f t="shared" si="31"/>
        <v>0</v>
      </c>
      <c r="AG43" s="257">
        <f t="shared" si="31"/>
        <v>0</v>
      </c>
      <c r="AH43" s="257">
        <f t="shared" si="31"/>
        <v>151.84914468732393</v>
      </c>
      <c r="AI43" s="257">
        <f t="shared" si="31"/>
        <v>161.396546</v>
      </c>
      <c r="AJ43" s="257">
        <f t="shared" ref="AJ43:BM43" si="32">AJ26-AJ33</f>
        <v>189.91550753846153</v>
      </c>
      <c r="AK43" s="257">
        <f t="shared" si="32"/>
        <v>266.61219299999999</v>
      </c>
      <c r="AL43" s="257">
        <f t="shared" si="32"/>
        <v>407.03757974999996</v>
      </c>
      <c r="AM43" s="257">
        <f t="shared" si="32"/>
        <v>537.33116100000007</v>
      </c>
      <c r="AN43" s="257">
        <f t="shared" si="32"/>
        <v>613.02091249999989</v>
      </c>
      <c r="AO43" s="257">
        <f t="shared" si="32"/>
        <v>753.53722142857146</v>
      </c>
      <c r="AP43" s="257">
        <f t="shared" si="32"/>
        <v>863.89682319999997</v>
      </c>
      <c r="AQ43" s="257">
        <f t="shared" si="32"/>
        <v>908.76331000000005</v>
      </c>
      <c r="AR43" s="257">
        <f t="shared" si="32"/>
        <v>975.37345499999992</v>
      </c>
      <c r="AS43" s="257">
        <f t="shared" si="32"/>
        <v>1015.1541500000002</v>
      </c>
      <c r="AT43" s="257">
        <f t="shared" si="32"/>
        <v>1254.7130353333334</v>
      </c>
      <c r="AU43" s="257">
        <f t="shared" si="32"/>
        <v>1621.8660026666669</v>
      </c>
      <c r="AV43" s="257">
        <f t="shared" si="32"/>
        <v>1951.8019856666667</v>
      </c>
      <c r="AW43" s="257">
        <f t="shared" si="32"/>
        <v>2094.2903453333338</v>
      </c>
      <c r="AX43" s="257">
        <f t="shared" si="32"/>
        <v>2485.806</v>
      </c>
      <c r="AY43" s="257">
        <f t="shared" si="32"/>
        <v>2644.2919999999999</v>
      </c>
      <c r="AZ43" s="257">
        <f t="shared" si="32"/>
        <v>2657.2889999999998</v>
      </c>
      <c r="BA43" s="257">
        <f t="shared" si="32"/>
        <v>2485.8690000000001</v>
      </c>
      <c r="BB43" s="257">
        <f t="shared" si="32"/>
        <v>2337.3530000000001</v>
      </c>
      <c r="BC43" s="257">
        <f t="shared" si="32"/>
        <v>2195.8409999999999</v>
      </c>
      <c r="BD43" s="257">
        <f t="shared" si="32"/>
        <v>2168.2460000000001</v>
      </c>
      <c r="BE43" s="257">
        <f t="shared" si="32"/>
        <v>2109.9670000000001</v>
      </c>
      <c r="BF43" s="257">
        <f t="shared" si="32"/>
        <v>2011.06</v>
      </c>
      <c r="BG43" s="257">
        <f t="shared" si="32"/>
        <v>2161.7719999999999</v>
      </c>
      <c r="BH43" s="257">
        <f t="shared" si="32"/>
        <v>2111.873761896592</v>
      </c>
      <c r="BI43" s="257">
        <f t="shared" si="32"/>
        <v>1989.0132596399378</v>
      </c>
      <c r="BJ43" s="257">
        <f t="shared" si="32"/>
        <v>1974.8361660033015</v>
      </c>
      <c r="BK43" s="257">
        <f t="shared" si="32"/>
        <v>2099.6680910627874</v>
      </c>
      <c r="BL43" s="257">
        <f t="shared" si="32"/>
        <v>2052.3124513141979</v>
      </c>
      <c r="BM43" s="257">
        <f t="shared" si="32"/>
        <v>2236.7174954270272</v>
      </c>
      <c r="BN43" s="257">
        <f t="shared" ref="BN43:BU43" si="33">BN33</f>
        <v>0</v>
      </c>
      <c r="BO43" s="257">
        <f t="shared" si="33"/>
        <v>0</v>
      </c>
      <c r="BP43" s="257">
        <f t="shared" si="33"/>
        <v>0</v>
      </c>
      <c r="BQ43" s="257">
        <f t="shared" si="33"/>
        <v>0</v>
      </c>
      <c r="BR43" s="257">
        <f t="shared" si="33"/>
        <v>0</v>
      </c>
      <c r="BS43" s="257">
        <f t="shared" si="33"/>
        <v>0</v>
      </c>
      <c r="BT43" s="257">
        <f t="shared" si="33"/>
        <v>0</v>
      </c>
      <c r="BU43" s="257">
        <f t="shared" si="33"/>
        <v>0</v>
      </c>
      <c r="BV43" s="257">
        <f t="shared" si="30"/>
        <v>0</v>
      </c>
      <c r="BW43" s="257">
        <f t="shared" si="30"/>
        <v>0</v>
      </c>
    </row>
    <row r="44" spans="1:75" s="42" customFormat="1" x14ac:dyDescent="0.2">
      <c r="A44" s="40"/>
      <c r="B44" s="268" t="s">
        <v>549</v>
      </c>
      <c r="C44" s="43"/>
      <c r="D44" s="257">
        <f t="shared" ref="D44:AI44" si="34">D27-D34</f>
        <v>0</v>
      </c>
      <c r="E44" s="257">
        <f t="shared" si="34"/>
        <v>0</v>
      </c>
      <c r="F44" s="257">
        <f t="shared" si="34"/>
        <v>0</v>
      </c>
      <c r="G44" s="257">
        <f t="shared" si="34"/>
        <v>0</v>
      </c>
      <c r="H44" s="257">
        <f t="shared" si="34"/>
        <v>0</v>
      </c>
      <c r="I44" s="257">
        <f t="shared" si="34"/>
        <v>0</v>
      </c>
      <c r="J44" s="257">
        <f t="shared" si="34"/>
        <v>0</v>
      </c>
      <c r="K44" s="257">
        <f t="shared" si="34"/>
        <v>0</v>
      </c>
      <c r="L44" s="257">
        <f t="shared" si="34"/>
        <v>0</v>
      </c>
      <c r="M44" s="257">
        <f t="shared" si="34"/>
        <v>0</v>
      </c>
      <c r="N44" s="257">
        <f t="shared" si="34"/>
        <v>0</v>
      </c>
      <c r="O44" s="257">
        <f t="shared" si="34"/>
        <v>0</v>
      </c>
      <c r="P44" s="257">
        <f t="shared" si="34"/>
        <v>0</v>
      </c>
      <c r="Q44" s="257">
        <f t="shared" si="34"/>
        <v>0</v>
      </c>
      <c r="R44" s="257">
        <f t="shared" si="34"/>
        <v>0</v>
      </c>
      <c r="S44" s="257">
        <f t="shared" si="34"/>
        <v>0</v>
      </c>
      <c r="T44" s="257">
        <f t="shared" si="34"/>
        <v>0</v>
      </c>
      <c r="U44" s="257">
        <f t="shared" si="34"/>
        <v>0</v>
      </c>
      <c r="V44" s="257">
        <f t="shared" si="34"/>
        <v>0</v>
      </c>
      <c r="W44" s="257">
        <f t="shared" si="34"/>
        <v>0</v>
      </c>
      <c r="X44" s="257">
        <f t="shared" si="34"/>
        <v>0</v>
      </c>
      <c r="Y44" s="257">
        <f t="shared" si="34"/>
        <v>0</v>
      </c>
      <c r="Z44" s="257">
        <f t="shared" si="34"/>
        <v>0</v>
      </c>
      <c r="AA44" s="257">
        <f t="shared" si="34"/>
        <v>0</v>
      </c>
      <c r="AB44" s="257">
        <f t="shared" si="34"/>
        <v>0</v>
      </c>
      <c r="AC44" s="257">
        <f t="shared" si="34"/>
        <v>0</v>
      </c>
      <c r="AD44" s="257">
        <f t="shared" si="34"/>
        <v>0</v>
      </c>
      <c r="AE44" s="257">
        <f t="shared" si="34"/>
        <v>0</v>
      </c>
      <c r="AF44" s="257">
        <f t="shared" si="34"/>
        <v>0</v>
      </c>
      <c r="AG44" s="257">
        <f t="shared" si="34"/>
        <v>0</v>
      </c>
      <c r="AH44" s="257">
        <f t="shared" si="34"/>
        <v>28.682352590163934</v>
      </c>
      <c r="AI44" s="257">
        <f t="shared" si="34"/>
        <v>31.458064131147541</v>
      </c>
      <c r="AJ44" s="257">
        <f t="shared" ref="AJ44:BM44" si="35">AJ27-AJ34</f>
        <v>37.967785413333331</v>
      </c>
      <c r="AK44" s="257">
        <f t="shared" si="35"/>
        <v>42.738568057044823</v>
      </c>
      <c r="AL44" s="257">
        <f t="shared" si="35"/>
        <v>55.359052111111112</v>
      </c>
      <c r="AM44" s="257">
        <f t="shared" si="35"/>
        <v>64.756767801242233</v>
      </c>
      <c r="AN44" s="257">
        <f t="shared" si="35"/>
        <v>74.576876948717953</v>
      </c>
      <c r="AO44" s="257">
        <f t="shared" si="35"/>
        <v>90.199773981566821</v>
      </c>
      <c r="AP44" s="257">
        <f t="shared" si="35"/>
        <v>115.59811921111111</v>
      </c>
      <c r="AQ44" s="257">
        <f t="shared" si="35"/>
        <v>126.28601989204546</v>
      </c>
      <c r="AR44" s="257">
        <f t="shared" si="35"/>
        <v>154.39197187311177</v>
      </c>
      <c r="AS44" s="257">
        <f t="shared" si="35"/>
        <v>153.80497495</v>
      </c>
      <c r="AT44" s="257">
        <f t="shared" si="35"/>
        <v>128.6083448189859</v>
      </c>
      <c r="AU44" s="257">
        <f t="shared" si="35"/>
        <v>223.23782629666314</v>
      </c>
      <c r="AV44" s="257">
        <f t="shared" si="35"/>
        <v>200.86834234174069</v>
      </c>
      <c r="AW44" s="257">
        <f t="shared" si="35"/>
        <v>192.80843317810428</v>
      </c>
      <c r="AX44" s="257">
        <f t="shared" si="35"/>
        <v>239.041</v>
      </c>
      <c r="AY44" s="257">
        <f t="shared" si="35"/>
        <v>311.50299999999999</v>
      </c>
      <c r="AZ44" s="257">
        <f t="shared" si="35"/>
        <v>441.04899999999998</v>
      </c>
      <c r="BA44" s="257">
        <f t="shared" si="35"/>
        <v>460.20699999999999</v>
      </c>
      <c r="BB44" s="257">
        <f t="shared" si="35"/>
        <v>403.69499999999999</v>
      </c>
      <c r="BC44" s="257">
        <f t="shared" si="35"/>
        <v>396.09899999999999</v>
      </c>
      <c r="BD44" s="257">
        <f t="shared" si="35"/>
        <v>384.78499999999997</v>
      </c>
      <c r="BE44" s="257">
        <f t="shared" si="35"/>
        <v>372.33699999999999</v>
      </c>
      <c r="BF44" s="257">
        <f t="shared" si="35"/>
        <v>359.63499999999999</v>
      </c>
      <c r="BG44" s="257">
        <f t="shared" si="35"/>
        <v>382.24400000000003</v>
      </c>
      <c r="BH44" s="257">
        <f t="shared" si="35"/>
        <v>374.59165266825556</v>
      </c>
      <c r="BI44" s="257">
        <f t="shared" si="35"/>
        <v>294.59889726305926</v>
      </c>
      <c r="BJ44" s="257">
        <f t="shared" si="35"/>
        <v>291.2232684141797</v>
      </c>
      <c r="BK44" s="257">
        <f t="shared" si="35"/>
        <v>345.46664666673598</v>
      </c>
      <c r="BL44" s="257">
        <f t="shared" si="35"/>
        <v>267</v>
      </c>
      <c r="BM44" s="257">
        <f t="shared" si="35"/>
        <v>75</v>
      </c>
      <c r="BN44" s="257">
        <f t="shared" ref="BN44:BU44" si="36">BN34</f>
        <v>0</v>
      </c>
      <c r="BO44" s="257">
        <f t="shared" si="36"/>
        <v>0</v>
      </c>
      <c r="BP44" s="257">
        <f t="shared" si="36"/>
        <v>0</v>
      </c>
      <c r="BQ44" s="257">
        <f t="shared" si="36"/>
        <v>0</v>
      </c>
      <c r="BR44" s="257">
        <f t="shared" si="36"/>
        <v>0</v>
      </c>
      <c r="BS44" s="257">
        <f t="shared" si="36"/>
        <v>0</v>
      </c>
      <c r="BT44" s="257">
        <f t="shared" si="36"/>
        <v>0</v>
      </c>
      <c r="BU44" s="257">
        <f t="shared" si="36"/>
        <v>0</v>
      </c>
      <c r="BV44" s="257">
        <f t="shared" si="30"/>
        <v>0</v>
      </c>
      <c r="BW44" s="257">
        <f t="shared" si="30"/>
        <v>0</v>
      </c>
    </row>
    <row r="45" spans="1:75" s="42" customFormat="1" ht="13.5" thickBot="1" x14ac:dyDescent="0.25">
      <c r="A45" s="40"/>
      <c r="B45" s="279" t="s">
        <v>550</v>
      </c>
      <c r="C45" s="144"/>
      <c r="D45" s="257">
        <f t="shared" ref="D45:AI45" si="37">D28-D35</f>
        <v>0</v>
      </c>
      <c r="E45" s="257">
        <f t="shared" si="37"/>
        <v>0</v>
      </c>
      <c r="F45" s="257">
        <f t="shared" si="37"/>
        <v>0</v>
      </c>
      <c r="G45" s="257">
        <f t="shared" si="37"/>
        <v>0</v>
      </c>
      <c r="H45" s="257">
        <f t="shared" si="37"/>
        <v>0</v>
      </c>
      <c r="I45" s="257">
        <f t="shared" si="37"/>
        <v>0</v>
      </c>
      <c r="J45" s="257">
        <f t="shared" si="37"/>
        <v>0</v>
      </c>
      <c r="K45" s="257">
        <f t="shared" si="37"/>
        <v>0</v>
      </c>
      <c r="L45" s="257">
        <f t="shared" si="37"/>
        <v>0</v>
      </c>
      <c r="M45" s="257">
        <f t="shared" si="37"/>
        <v>0</v>
      </c>
      <c r="N45" s="257">
        <f t="shared" si="37"/>
        <v>0</v>
      </c>
      <c r="O45" s="257">
        <f t="shared" si="37"/>
        <v>0</v>
      </c>
      <c r="P45" s="257">
        <f t="shared" si="37"/>
        <v>0</v>
      </c>
      <c r="Q45" s="257">
        <f t="shared" si="37"/>
        <v>0</v>
      </c>
      <c r="R45" s="257">
        <f t="shared" si="37"/>
        <v>0</v>
      </c>
      <c r="S45" s="257">
        <f t="shared" si="37"/>
        <v>0</v>
      </c>
      <c r="T45" s="257">
        <f t="shared" si="37"/>
        <v>0</v>
      </c>
      <c r="U45" s="257">
        <f t="shared" si="37"/>
        <v>0</v>
      </c>
      <c r="V45" s="257">
        <f t="shared" si="37"/>
        <v>0</v>
      </c>
      <c r="W45" s="257">
        <f t="shared" si="37"/>
        <v>0</v>
      </c>
      <c r="X45" s="257">
        <f t="shared" si="37"/>
        <v>0</v>
      </c>
      <c r="Y45" s="257">
        <f t="shared" si="37"/>
        <v>0</v>
      </c>
      <c r="Z45" s="257">
        <f t="shared" si="37"/>
        <v>0</v>
      </c>
      <c r="AA45" s="257">
        <f t="shared" si="37"/>
        <v>0</v>
      </c>
      <c r="AB45" s="257">
        <f t="shared" si="37"/>
        <v>0</v>
      </c>
      <c r="AC45" s="257">
        <f t="shared" si="37"/>
        <v>0</v>
      </c>
      <c r="AD45" s="257">
        <f t="shared" si="37"/>
        <v>0</v>
      </c>
      <c r="AE45" s="257">
        <f t="shared" si="37"/>
        <v>0</v>
      </c>
      <c r="AF45" s="257">
        <f t="shared" si="37"/>
        <v>0</v>
      </c>
      <c r="AG45" s="257">
        <f t="shared" si="37"/>
        <v>0</v>
      </c>
      <c r="AH45" s="257">
        <f t="shared" si="37"/>
        <v>19.429980786885245</v>
      </c>
      <c r="AI45" s="257">
        <f t="shared" si="37"/>
        <v>24.98140386885246</v>
      </c>
      <c r="AJ45" s="257">
        <f t="shared" ref="AJ45:BM45" si="38">AJ28-AJ35</f>
        <v>31.485480586666668</v>
      </c>
      <c r="AK45" s="257">
        <f t="shared" si="38"/>
        <v>42.065662942955178</v>
      </c>
      <c r="AL45" s="257">
        <f t="shared" si="38"/>
        <v>58.989153888888886</v>
      </c>
      <c r="AM45" s="257">
        <f t="shared" si="38"/>
        <v>80.04656019875776</v>
      </c>
      <c r="AN45" s="257">
        <f t="shared" si="38"/>
        <v>100.63385805128205</v>
      </c>
      <c r="AO45" s="257">
        <f t="shared" si="38"/>
        <v>103.59578001843317</v>
      </c>
      <c r="AP45" s="257">
        <f t="shared" si="38"/>
        <v>135.62299025555555</v>
      </c>
      <c r="AQ45" s="257">
        <f t="shared" si="38"/>
        <v>195.83484244128789</v>
      </c>
      <c r="AR45" s="257">
        <f t="shared" si="38"/>
        <v>126.39782312688821</v>
      </c>
      <c r="AS45" s="257">
        <f t="shared" si="38"/>
        <v>125.84043405</v>
      </c>
      <c r="AT45" s="257">
        <f t="shared" si="38"/>
        <v>220.96582318101412</v>
      </c>
      <c r="AU45" s="257">
        <f t="shared" si="38"/>
        <v>356.26081221506735</v>
      </c>
      <c r="AV45" s="257">
        <f t="shared" si="38"/>
        <v>253.07357532492722</v>
      </c>
      <c r="AW45" s="257">
        <f t="shared" si="38"/>
        <v>248.79294115522868</v>
      </c>
      <c r="AX45" s="257">
        <f t="shared" si="38"/>
        <v>369.89999999999884</v>
      </c>
      <c r="AY45" s="257">
        <f t="shared" si="38"/>
        <v>427.30699999999945</v>
      </c>
      <c r="AZ45" s="257">
        <f t="shared" si="38"/>
        <v>378.41800000000001</v>
      </c>
      <c r="BA45" s="257">
        <f t="shared" si="38"/>
        <v>335.34300000000093</v>
      </c>
      <c r="BB45" s="257">
        <f t="shared" si="38"/>
        <v>309.75799999999867</v>
      </c>
      <c r="BC45" s="257">
        <f t="shared" si="38"/>
        <v>230.18900000000011</v>
      </c>
      <c r="BD45" s="257">
        <f t="shared" si="38"/>
        <v>222.10499999999894</v>
      </c>
      <c r="BE45" s="257">
        <f t="shared" si="38"/>
        <v>243.31711941217159</v>
      </c>
      <c r="BF45" s="257">
        <f t="shared" si="38"/>
        <v>261.18071095259984</v>
      </c>
      <c r="BG45" s="257">
        <f t="shared" si="38"/>
        <v>391.25825241992959</v>
      </c>
      <c r="BH45" s="257">
        <f t="shared" si="38"/>
        <v>300.95087435865469</v>
      </c>
      <c r="BI45" s="257">
        <f t="shared" si="38"/>
        <v>198.32631128951041</v>
      </c>
      <c r="BJ45" s="257">
        <f t="shared" si="38"/>
        <v>198.45559320025581</v>
      </c>
      <c r="BK45" s="257">
        <f t="shared" si="38"/>
        <v>181.92271651984206</v>
      </c>
      <c r="BL45" s="257">
        <f t="shared" si="38"/>
        <v>181.6169849299115</v>
      </c>
      <c r="BM45" s="257">
        <f t="shared" si="38"/>
        <v>255.07000040967989</v>
      </c>
      <c r="BN45" s="257">
        <f t="shared" ref="BN45:BU45" si="39">BN35</f>
        <v>0</v>
      </c>
      <c r="BO45" s="257">
        <f t="shared" si="39"/>
        <v>0</v>
      </c>
      <c r="BP45" s="257">
        <f t="shared" si="39"/>
        <v>0</v>
      </c>
      <c r="BQ45" s="257">
        <f t="shared" si="39"/>
        <v>0</v>
      </c>
      <c r="BR45" s="257">
        <f t="shared" si="39"/>
        <v>0</v>
      </c>
      <c r="BS45" s="257">
        <f t="shared" si="39"/>
        <v>0</v>
      </c>
      <c r="BT45" s="257">
        <f t="shared" si="39"/>
        <v>0</v>
      </c>
      <c r="BU45" s="257">
        <f t="shared" si="39"/>
        <v>0</v>
      </c>
      <c r="BV45" s="257">
        <f t="shared" si="30"/>
        <v>0</v>
      </c>
      <c r="BW45" s="257">
        <f t="shared" si="30"/>
        <v>0</v>
      </c>
    </row>
    <row r="46" spans="1:75" s="132" customFormat="1" ht="26.1" customHeight="1" x14ac:dyDescent="0.2">
      <c r="A46" s="390"/>
      <c r="B46" s="116" t="s">
        <v>535</v>
      </c>
      <c r="C46" s="322"/>
      <c r="D46" s="323" t="s">
        <v>21</v>
      </c>
      <c r="E46" s="323" t="s">
        <v>22</v>
      </c>
      <c r="F46" s="323" t="s">
        <v>23</v>
      </c>
      <c r="G46" s="323" t="s">
        <v>24</v>
      </c>
      <c r="H46" s="323" t="s">
        <v>25</v>
      </c>
      <c r="I46" s="323" t="s">
        <v>26</v>
      </c>
      <c r="J46" s="323" t="s">
        <v>27</v>
      </c>
      <c r="K46" s="323" t="s">
        <v>28</v>
      </c>
      <c r="L46" s="323" t="s">
        <v>29</v>
      </c>
      <c r="M46" s="323" t="s">
        <v>30</v>
      </c>
      <c r="N46" s="323" t="s">
        <v>31</v>
      </c>
      <c r="O46" s="323" t="s">
        <v>32</v>
      </c>
      <c r="P46" s="323" t="s">
        <v>33</v>
      </c>
      <c r="Q46" s="323" t="s">
        <v>34</v>
      </c>
      <c r="R46" s="323" t="s">
        <v>35</v>
      </c>
      <c r="S46" s="323" t="s">
        <v>36</v>
      </c>
      <c r="T46" s="323" t="s">
        <v>37</v>
      </c>
      <c r="U46" s="323" t="s">
        <v>38</v>
      </c>
      <c r="V46" s="323" t="s">
        <v>39</v>
      </c>
      <c r="W46" s="323" t="s">
        <v>40</v>
      </c>
      <c r="X46" s="323" t="s">
        <v>41</v>
      </c>
      <c r="Y46" s="323" t="s">
        <v>42</v>
      </c>
      <c r="Z46" s="323" t="s">
        <v>43</v>
      </c>
      <c r="AA46" s="323" t="s">
        <v>44</v>
      </c>
      <c r="AB46" s="323" t="s">
        <v>45</v>
      </c>
      <c r="AC46" s="323" t="s">
        <v>46</v>
      </c>
      <c r="AD46" s="323" t="s">
        <v>47</v>
      </c>
      <c r="AE46" s="323" t="s">
        <v>48</v>
      </c>
      <c r="AF46" s="323" t="s">
        <v>49</v>
      </c>
      <c r="AG46" s="323" t="s">
        <v>50</v>
      </c>
      <c r="AH46" s="323" t="s">
        <v>51</v>
      </c>
      <c r="AI46" s="323" t="s">
        <v>52</v>
      </c>
      <c r="AJ46" s="323" t="s">
        <v>53</v>
      </c>
      <c r="AK46" s="323" t="s">
        <v>54</v>
      </c>
      <c r="AL46" s="323" t="s">
        <v>55</v>
      </c>
      <c r="AM46" s="323" t="s">
        <v>56</v>
      </c>
      <c r="AN46" s="323" t="s">
        <v>57</v>
      </c>
      <c r="AO46" s="323" t="s">
        <v>58</v>
      </c>
      <c r="AP46" s="323" t="s">
        <v>59</v>
      </c>
      <c r="AQ46" s="323" t="s">
        <v>60</v>
      </c>
      <c r="AR46" s="323" t="s">
        <v>61</v>
      </c>
      <c r="AS46" s="323" t="s">
        <v>62</v>
      </c>
      <c r="AT46" s="323" t="s">
        <v>63</v>
      </c>
      <c r="AU46" s="323" t="s">
        <v>64</v>
      </c>
      <c r="AV46" s="323" t="s">
        <v>65</v>
      </c>
      <c r="AW46" s="323" t="s">
        <v>66</v>
      </c>
      <c r="AX46" s="323" t="s">
        <v>67</v>
      </c>
      <c r="AY46" s="323" t="s">
        <v>68</v>
      </c>
      <c r="AZ46" s="323" t="s">
        <v>69</v>
      </c>
      <c r="BA46" s="323" t="s">
        <v>70</v>
      </c>
      <c r="BB46" s="323" t="s">
        <v>71</v>
      </c>
      <c r="BC46" s="323" t="s">
        <v>72</v>
      </c>
      <c r="BD46" s="323" t="s">
        <v>73</v>
      </c>
      <c r="BE46" s="323" t="s">
        <v>74</v>
      </c>
      <c r="BF46" s="323" t="s">
        <v>75</v>
      </c>
      <c r="BG46" s="323" t="s">
        <v>76</v>
      </c>
      <c r="BH46" s="323" t="s">
        <v>77</v>
      </c>
      <c r="BI46" s="323" t="s">
        <v>78</v>
      </c>
      <c r="BJ46" s="323" t="s">
        <v>79</v>
      </c>
      <c r="BK46" s="323" t="s">
        <v>80</v>
      </c>
      <c r="BL46" s="323" t="s">
        <v>81</v>
      </c>
      <c r="BM46" s="323" t="s">
        <v>82</v>
      </c>
      <c r="BN46" s="323" t="s">
        <v>83</v>
      </c>
      <c r="BO46" s="323" t="s">
        <v>84</v>
      </c>
      <c r="BP46" s="323" t="s">
        <v>85</v>
      </c>
      <c r="BQ46" s="323" t="s">
        <v>86</v>
      </c>
      <c r="BR46" s="323" t="s">
        <v>87</v>
      </c>
      <c r="BS46" s="323" t="s">
        <v>88</v>
      </c>
      <c r="BT46" s="323" t="s">
        <v>89</v>
      </c>
      <c r="BU46" s="323" t="s">
        <v>90</v>
      </c>
      <c r="BV46" s="323" t="s">
        <v>100</v>
      </c>
      <c r="BW46" s="389" t="s">
        <v>120</v>
      </c>
    </row>
    <row r="47" spans="1:75" s="132" customFormat="1" ht="15" customHeight="1" x14ac:dyDescent="0.2">
      <c r="A47" s="390"/>
      <c r="B47" s="239" t="s">
        <v>348</v>
      </c>
      <c r="C47" s="138"/>
      <c r="D47" s="140" t="s">
        <v>91</v>
      </c>
      <c r="E47" s="140" t="s">
        <v>91</v>
      </c>
      <c r="F47" s="140" t="s">
        <v>91</v>
      </c>
      <c r="G47" s="140" t="s">
        <v>91</v>
      </c>
      <c r="H47" s="140" t="s">
        <v>91</v>
      </c>
      <c r="I47" s="140" t="s">
        <v>91</v>
      </c>
      <c r="J47" s="140" t="s">
        <v>91</v>
      </c>
      <c r="K47" s="140" t="s">
        <v>91</v>
      </c>
      <c r="L47" s="140" t="s">
        <v>91</v>
      </c>
      <c r="M47" s="140" t="s">
        <v>91</v>
      </c>
      <c r="N47" s="140" t="s">
        <v>91</v>
      </c>
      <c r="O47" s="140" t="s">
        <v>91</v>
      </c>
      <c r="P47" s="140" t="s">
        <v>91</v>
      </c>
      <c r="Q47" s="140" t="s">
        <v>91</v>
      </c>
      <c r="R47" s="140" t="s">
        <v>91</v>
      </c>
      <c r="S47" s="140" t="s">
        <v>91</v>
      </c>
      <c r="T47" s="140" t="s">
        <v>91</v>
      </c>
      <c r="U47" s="140" t="s">
        <v>91</v>
      </c>
      <c r="V47" s="140" t="s">
        <v>91</v>
      </c>
      <c r="W47" s="140" t="s">
        <v>91</v>
      </c>
      <c r="X47" s="140" t="s">
        <v>91</v>
      </c>
      <c r="Y47" s="140" t="s">
        <v>91</v>
      </c>
      <c r="Z47" s="140" t="s">
        <v>91</v>
      </c>
      <c r="AA47" s="140" t="s">
        <v>91</v>
      </c>
      <c r="AB47" s="140" t="s">
        <v>91</v>
      </c>
      <c r="AC47" s="140" t="s">
        <v>91</v>
      </c>
      <c r="AD47" s="140" t="s">
        <v>91</v>
      </c>
      <c r="AE47" s="140" t="s">
        <v>91</v>
      </c>
      <c r="AF47" s="140" t="s">
        <v>91</v>
      </c>
      <c r="AG47" s="140" t="s">
        <v>91</v>
      </c>
      <c r="AH47" s="140" t="s">
        <v>91</v>
      </c>
      <c r="AI47" s="140" t="s">
        <v>91</v>
      </c>
      <c r="AJ47" s="140" t="s">
        <v>91</v>
      </c>
      <c r="AK47" s="140" t="s">
        <v>91</v>
      </c>
      <c r="AL47" s="140" t="s">
        <v>91</v>
      </c>
      <c r="AM47" s="140" t="s">
        <v>91</v>
      </c>
      <c r="AN47" s="140" t="s">
        <v>91</v>
      </c>
      <c r="AO47" s="140" t="s">
        <v>91</v>
      </c>
      <c r="AP47" s="140" t="s">
        <v>91</v>
      </c>
      <c r="AQ47" s="140" t="s">
        <v>91</v>
      </c>
      <c r="AR47" s="140" t="s">
        <v>91</v>
      </c>
      <c r="AS47" s="140" t="s">
        <v>91</v>
      </c>
      <c r="AT47" s="140" t="s">
        <v>91</v>
      </c>
      <c r="AU47" s="140" t="s">
        <v>91</v>
      </c>
      <c r="AV47" s="140" t="s">
        <v>91</v>
      </c>
      <c r="AW47" s="140" t="s">
        <v>91</v>
      </c>
      <c r="AX47" s="140" t="s">
        <v>91</v>
      </c>
      <c r="AY47" s="140" t="s">
        <v>91</v>
      </c>
      <c r="AZ47" s="140" t="s">
        <v>91</v>
      </c>
      <c r="BA47" s="140" t="s">
        <v>91</v>
      </c>
      <c r="BB47" s="140" t="s">
        <v>91</v>
      </c>
      <c r="BC47" s="140" t="s">
        <v>91</v>
      </c>
      <c r="BD47" s="140" t="s">
        <v>91</v>
      </c>
      <c r="BE47" s="140" t="s">
        <v>91</v>
      </c>
      <c r="BF47" s="140" t="s">
        <v>91</v>
      </c>
      <c r="BG47" s="140" t="s">
        <v>91</v>
      </c>
      <c r="BH47" s="140" t="s">
        <v>91</v>
      </c>
      <c r="BI47" s="140" t="s">
        <v>91</v>
      </c>
      <c r="BJ47" s="140" t="s">
        <v>91</v>
      </c>
      <c r="BK47" s="140" t="s">
        <v>91</v>
      </c>
      <c r="BL47" s="140" t="s">
        <v>91</v>
      </c>
      <c r="BM47" s="140" t="s">
        <v>91</v>
      </c>
      <c r="BN47" s="140" t="s">
        <v>91</v>
      </c>
      <c r="BO47" s="140" t="s">
        <v>91</v>
      </c>
      <c r="BP47" s="140" t="s">
        <v>91</v>
      </c>
      <c r="BQ47" s="140" t="s">
        <v>91</v>
      </c>
      <c r="BR47" s="140" t="s">
        <v>121</v>
      </c>
      <c r="BS47" s="140" t="s">
        <v>121</v>
      </c>
      <c r="BT47" s="140" t="s">
        <v>121</v>
      </c>
      <c r="BU47" s="140" t="s">
        <v>121</v>
      </c>
      <c r="BV47" s="140" t="s">
        <v>121</v>
      </c>
      <c r="BW47" s="140" t="s">
        <v>121</v>
      </c>
    </row>
    <row r="48" spans="1:75" s="47" customFormat="1" ht="24" customHeight="1" x14ac:dyDescent="0.2">
      <c r="A48" s="256"/>
      <c r="B48" s="38" t="s">
        <v>267</v>
      </c>
      <c r="C48" s="38"/>
      <c r="D48" s="143">
        <v>1856.2263050452038</v>
      </c>
      <c r="E48" s="143">
        <v>2177.5762029746293</v>
      </c>
      <c r="F48" s="143">
        <v>2387.1975759127686</v>
      </c>
      <c r="G48" s="143">
        <v>2490.3132108486448</v>
      </c>
      <c r="H48" s="143">
        <v>2861.929717118694</v>
      </c>
      <c r="I48" s="143">
        <v>2843.708393593658</v>
      </c>
      <c r="J48" s="143">
        <v>2904.9793175853024</v>
      </c>
      <c r="K48" s="143">
        <v>2541.5450568678916</v>
      </c>
      <c r="L48" s="143">
        <v>2544.4267765190525</v>
      </c>
      <c r="M48" s="143">
        <v>2399.0671656490053</v>
      </c>
      <c r="N48" s="143">
        <v>2582.7423513565518</v>
      </c>
      <c r="O48" s="143">
        <v>3095.2329817833174</v>
      </c>
      <c r="P48" s="143">
        <v>3438.0816249764907</v>
      </c>
      <c r="Q48" s="143">
        <v>3177.3931436907369</v>
      </c>
      <c r="R48" s="143">
        <v>3599.4395895984439</v>
      </c>
      <c r="S48" s="143">
        <v>3851.7773138482949</v>
      </c>
      <c r="T48" s="143">
        <v>3788.8823725424863</v>
      </c>
      <c r="U48" s="143">
        <v>3971.2109102442118</v>
      </c>
      <c r="V48" s="143">
        <v>4587.0401211203625</v>
      </c>
      <c r="W48" s="143">
        <v>5796.8842975206617</v>
      </c>
      <c r="X48" s="143">
        <v>6152.8632201718547</v>
      </c>
      <c r="Y48" s="143">
        <v>6348.3098927294395</v>
      </c>
      <c r="Z48" s="143">
        <v>6451.0572015963226</v>
      </c>
      <c r="AA48" s="143">
        <v>7355.8756756756757</v>
      </c>
      <c r="AB48" s="143">
        <v>7465.2954048140055</v>
      </c>
      <c r="AC48" s="143">
        <v>6898.1430359033602</v>
      </c>
      <c r="AD48" s="143">
        <v>7882.0019361084214</v>
      </c>
      <c r="AE48" s="143">
        <v>8647.1790744466798</v>
      </c>
      <c r="AF48" s="143">
        <v>10002.069968508446</v>
      </c>
      <c r="AG48" s="143">
        <v>7345.0451086134772</v>
      </c>
      <c r="AH48" s="143">
        <v>7228.3108261719644</v>
      </c>
      <c r="AI48" s="143">
        <v>6648.0377255543872</v>
      </c>
      <c r="AJ48" s="143">
        <v>7236.325445534806</v>
      </c>
      <c r="AK48" s="143">
        <v>9885.3127935150042</v>
      </c>
      <c r="AL48" s="143">
        <v>13161.265446801357</v>
      </c>
      <c r="AM48" s="143">
        <v>15274.361120051497</v>
      </c>
      <c r="AN48" s="143">
        <v>16707.358385313659</v>
      </c>
      <c r="AO48" s="143">
        <v>18127.286288009178</v>
      </c>
      <c r="AP48" s="143">
        <v>18654.97447219539</v>
      </c>
      <c r="AQ48" s="143">
        <v>17657.267635713819</v>
      </c>
      <c r="AR48" s="143">
        <v>15781.322303793331</v>
      </c>
      <c r="AS48" s="143">
        <v>14820.681217315459</v>
      </c>
      <c r="AT48" s="143">
        <v>15864.619540813648</v>
      </c>
      <c r="AU48" s="143">
        <v>19619.38351231183</v>
      </c>
      <c r="AV48" s="143">
        <v>24297.275054766018</v>
      </c>
      <c r="AW48" s="143">
        <v>25831.402039299661</v>
      </c>
      <c r="AX48" s="143">
        <v>25969.173059458783</v>
      </c>
      <c r="AY48" s="143">
        <v>25704.118191605179</v>
      </c>
      <c r="AZ48" s="143">
        <v>21339.325443889982</v>
      </c>
      <c r="BA48" s="143">
        <v>17367.385705856366</v>
      </c>
      <c r="BB48" s="143">
        <v>16846.442325013682</v>
      </c>
      <c r="BC48" s="143">
        <v>17085.027387947794</v>
      </c>
      <c r="BD48" s="143">
        <v>18137.548628824279</v>
      </c>
      <c r="BE48" s="143">
        <v>19200.657579667815</v>
      </c>
      <c r="BF48" s="143">
        <v>18889.356689944016</v>
      </c>
      <c r="BG48" s="143">
        <v>16720.237210827683</v>
      </c>
      <c r="BH48" s="143">
        <v>12641.653875631253</v>
      </c>
      <c r="BI48" s="143">
        <v>11220.310817818074</v>
      </c>
      <c r="BJ48" s="143">
        <v>10552.642711055036</v>
      </c>
      <c r="BK48" s="143">
        <v>10472.118102479759</v>
      </c>
      <c r="BL48" s="143">
        <v>9827.2583379141943</v>
      </c>
      <c r="BM48" s="143">
        <v>9236.558278089713</v>
      </c>
      <c r="BN48" s="143">
        <v>8432.5306091028251</v>
      </c>
      <c r="BO48" s="143">
        <v>7378.3021397185348</v>
      </c>
      <c r="BP48" s="143">
        <v>5506.2664084272383</v>
      </c>
      <c r="BQ48" s="143">
        <v>3648.5933525420401</v>
      </c>
      <c r="BR48" s="143">
        <v>2965.4293214467125</v>
      </c>
      <c r="BS48" s="143">
        <v>2746.2229312011709</v>
      </c>
      <c r="BT48" s="143">
        <v>2598.8102367534052</v>
      </c>
      <c r="BU48" s="143">
        <v>2587.6181711657764</v>
      </c>
      <c r="BV48" s="143">
        <v>2663.3578892145679</v>
      </c>
      <c r="BW48" s="143">
        <v>2691.7112417928397</v>
      </c>
    </row>
    <row r="49" spans="1:75" s="42" customFormat="1" ht="24.75" customHeight="1" x14ac:dyDescent="0.2">
      <c r="A49" s="40"/>
      <c r="B49" s="268" t="s">
        <v>536</v>
      </c>
      <c r="C49" s="40"/>
      <c r="D49" s="257" t="s">
        <v>123</v>
      </c>
      <c r="E49" s="257" t="s">
        <v>123</v>
      </c>
      <c r="F49" s="257" t="s">
        <v>123</v>
      </c>
      <c r="G49" s="257" t="s">
        <v>123</v>
      </c>
      <c r="H49" s="257" t="s">
        <v>123</v>
      </c>
      <c r="I49" s="257" t="s">
        <v>123</v>
      </c>
      <c r="J49" s="257" t="s">
        <v>123</v>
      </c>
      <c r="K49" s="257" t="s">
        <v>123</v>
      </c>
      <c r="L49" s="257" t="s">
        <v>123</v>
      </c>
      <c r="M49" s="257" t="s">
        <v>123</v>
      </c>
      <c r="N49" s="257" t="s">
        <v>123</v>
      </c>
      <c r="O49" s="257" t="s">
        <v>123</v>
      </c>
      <c r="P49" s="257" t="s">
        <v>123</v>
      </c>
      <c r="Q49" s="257" t="s">
        <v>123</v>
      </c>
      <c r="R49" s="257" t="s">
        <v>123</v>
      </c>
      <c r="S49" s="257" t="s">
        <v>123</v>
      </c>
      <c r="T49" s="257" t="s">
        <v>123</v>
      </c>
      <c r="U49" s="257" t="s">
        <v>123</v>
      </c>
      <c r="V49" s="257" t="s">
        <v>123</v>
      </c>
      <c r="W49" s="257" t="s">
        <v>123</v>
      </c>
      <c r="X49" s="257" t="s">
        <v>123</v>
      </c>
      <c r="Y49" s="257" t="s">
        <v>123</v>
      </c>
      <c r="Z49" s="257" t="s">
        <v>123</v>
      </c>
      <c r="AA49" s="257" t="s">
        <v>123</v>
      </c>
      <c r="AB49" s="257" t="s">
        <v>123</v>
      </c>
      <c r="AC49" s="257" t="s">
        <v>123</v>
      </c>
      <c r="AD49" s="257" t="s">
        <v>123</v>
      </c>
      <c r="AE49" s="257" t="s">
        <v>123</v>
      </c>
      <c r="AF49" s="257" t="s">
        <v>123</v>
      </c>
      <c r="AG49" s="257" t="s">
        <v>123</v>
      </c>
      <c r="AH49" s="257" t="s">
        <v>123</v>
      </c>
      <c r="AI49" s="257" t="s">
        <v>123</v>
      </c>
      <c r="AJ49" s="257" t="s">
        <v>123</v>
      </c>
      <c r="AK49" s="257" t="s">
        <v>123</v>
      </c>
      <c r="AL49" s="257" t="s">
        <v>123</v>
      </c>
      <c r="AM49" s="257" t="s">
        <v>123</v>
      </c>
      <c r="AN49" s="257" t="s">
        <v>123</v>
      </c>
      <c r="AO49" s="257" t="s">
        <v>123</v>
      </c>
      <c r="AP49" s="257" t="s">
        <v>123</v>
      </c>
      <c r="AQ49" s="257" t="s">
        <v>123</v>
      </c>
      <c r="AR49" s="257" t="s">
        <v>123</v>
      </c>
      <c r="AS49" s="257" t="s">
        <v>123</v>
      </c>
      <c r="AT49" s="257" t="s">
        <v>123</v>
      </c>
      <c r="AU49" s="257" t="s">
        <v>123</v>
      </c>
      <c r="AV49" s="257" t="s">
        <v>123</v>
      </c>
      <c r="AW49" s="257" t="s">
        <v>123</v>
      </c>
      <c r="AX49" s="257" t="s">
        <v>123</v>
      </c>
      <c r="AY49" s="257" t="s">
        <v>123</v>
      </c>
      <c r="AZ49" s="257" t="s">
        <v>123</v>
      </c>
      <c r="BA49" s="257" t="s">
        <v>123</v>
      </c>
      <c r="BB49" s="257" t="s">
        <v>123</v>
      </c>
      <c r="BC49" s="257" t="s">
        <v>123</v>
      </c>
      <c r="BD49" s="257" t="s">
        <v>123</v>
      </c>
      <c r="BE49" s="257" t="s">
        <v>123</v>
      </c>
      <c r="BF49" s="257" t="s">
        <v>123</v>
      </c>
      <c r="BG49" s="257" t="s">
        <v>123</v>
      </c>
      <c r="BH49" s="257" t="s">
        <v>123</v>
      </c>
      <c r="BI49" s="257" t="s">
        <v>123</v>
      </c>
      <c r="BJ49" s="257" t="s">
        <v>123</v>
      </c>
      <c r="BK49" s="257" t="s">
        <v>123</v>
      </c>
      <c r="BL49" s="257" t="s">
        <v>123</v>
      </c>
      <c r="BM49" s="257" t="s">
        <v>123</v>
      </c>
      <c r="BN49" s="257" t="s">
        <v>123</v>
      </c>
      <c r="BO49" s="257" t="s">
        <v>123</v>
      </c>
      <c r="BP49" s="257" t="s">
        <v>123</v>
      </c>
      <c r="BQ49" s="257" t="s">
        <v>123</v>
      </c>
      <c r="BR49" s="257" t="s">
        <v>123</v>
      </c>
      <c r="BS49" s="257" t="s">
        <v>123</v>
      </c>
      <c r="BT49" s="257" t="s">
        <v>123</v>
      </c>
      <c r="BU49" s="257" t="s">
        <v>123</v>
      </c>
      <c r="BV49" s="257" t="s">
        <v>123</v>
      </c>
      <c r="BW49" s="257" t="s">
        <v>123</v>
      </c>
    </row>
    <row r="50" spans="1:75" s="42" customFormat="1" x14ac:dyDescent="0.2">
      <c r="A50" s="314"/>
      <c r="B50" s="279" t="s">
        <v>537</v>
      </c>
      <c r="C50" s="144"/>
      <c r="D50" s="257">
        <v>0</v>
      </c>
      <c r="E50" s="257">
        <v>0</v>
      </c>
      <c r="F50" s="257">
        <v>0</v>
      </c>
      <c r="G50" s="257">
        <v>0</v>
      </c>
      <c r="H50" s="257">
        <v>0</v>
      </c>
      <c r="I50" s="257">
        <v>0</v>
      </c>
      <c r="J50" s="257">
        <v>0</v>
      </c>
      <c r="K50" s="257">
        <v>0</v>
      </c>
      <c r="L50" s="257">
        <v>0</v>
      </c>
      <c r="M50" s="257">
        <v>0</v>
      </c>
      <c r="N50" s="257">
        <v>0</v>
      </c>
      <c r="O50" s="257">
        <v>0</v>
      </c>
      <c r="P50" s="257">
        <v>0</v>
      </c>
      <c r="Q50" s="257">
        <v>0</v>
      </c>
      <c r="R50" s="257">
        <v>0</v>
      </c>
      <c r="S50" s="257">
        <v>0</v>
      </c>
      <c r="T50" s="257">
        <v>0</v>
      </c>
      <c r="U50" s="257">
        <v>0</v>
      </c>
      <c r="V50" s="257">
        <v>0</v>
      </c>
      <c r="W50" s="257">
        <v>0</v>
      </c>
      <c r="X50" s="257">
        <v>0</v>
      </c>
      <c r="Y50" s="257">
        <v>0</v>
      </c>
      <c r="Z50" s="257">
        <v>0</v>
      </c>
      <c r="AA50" s="257">
        <v>0</v>
      </c>
      <c r="AB50" s="257">
        <v>0</v>
      </c>
      <c r="AC50" s="257">
        <v>0</v>
      </c>
      <c r="AD50" s="257">
        <v>0</v>
      </c>
      <c r="AE50" s="257">
        <v>0</v>
      </c>
      <c r="AF50" s="257">
        <v>0</v>
      </c>
      <c r="AG50" s="257">
        <v>0</v>
      </c>
      <c r="AH50" s="257">
        <v>0</v>
      </c>
      <c r="AI50" s="257">
        <v>0</v>
      </c>
      <c r="AJ50" s="257">
        <v>0</v>
      </c>
      <c r="AK50" s="257">
        <v>0</v>
      </c>
      <c r="AL50" s="257">
        <v>0</v>
      </c>
      <c r="AM50" s="257">
        <v>0</v>
      </c>
      <c r="AN50" s="257">
        <v>0</v>
      </c>
      <c r="AO50" s="257">
        <v>0</v>
      </c>
      <c r="AP50" s="257">
        <v>0</v>
      </c>
      <c r="AQ50" s="257">
        <v>0</v>
      </c>
      <c r="AR50" s="257">
        <v>0</v>
      </c>
      <c r="AS50" s="257">
        <v>0</v>
      </c>
      <c r="AT50" s="257">
        <v>0</v>
      </c>
      <c r="AU50" s="257">
        <v>0</v>
      </c>
      <c r="AV50" s="257">
        <v>0</v>
      </c>
      <c r="AW50" s="257">
        <v>0</v>
      </c>
      <c r="AX50" s="257">
        <v>0</v>
      </c>
      <c r="AY50" s="257">
        <v>0</v>
      </c>
      <c r="AZ50" s="257">
        <v>0</v>
      </c>
      <c r="BA50" s="257">
        <v>0</v>
      </c>
      <c r="BB50" s="257">
        <v>0</v>
      </c>
      <c r="BC50" s="257">
        <v>0</v>
      </c>
      <c r="BD50" s="257">
        <v>6388.1951580157356</v>
      </c>
      <c r="BE50" s="257">
        <v>6880.3567570789291</v>
      </c>
      <c r="BF50" s="257">
        <v>6684.6969057446286</v>
      </c>
      <c r="BG50" s="257">
        <v>6567.2865588332361</v>
      </c>
      <c r="BH50" s="257">
        <v>5945.4218566729478</v>
      </c>
      <c r="BI50" s="257">
        <v>5557.6615506284179</v>
      </c>
      <c r="BJ50" s="257">
        <v>5461.2160405984905</v>
      </c>
      <c r="BK50" s="257">
        <v>5865.762221088391</v>
      </c>
      <c r="BL50" s="257">
        <v>5769.5207893162633</v>
      </c>
      <c r="BM50" s="257">
        <v>5498.5460285591516</v>
      </c>
      <c r="BN50" s="257">
        <v>4974.9120755512658</v>
      </c>
      <c r="BO50" s="257">
        <v>4307.4095633456036</v>
      </c>
      <c r="BP50" s="257">
        <v>2607.7599150515653</v>
      </c>
      <c r="BQ50" s="257">
        <v>1013.2441916491565</v>
      </c>
      <c r="BR50" s="257">
        <v>391.16519568884718</v>
      </c>
      <c r="BS50" s="305">
        <v>169.62399821293383</v>
      </c>
      <c r="BT50" s="305">
        <v>37.526458694677743</v>
      </c>
      <c r="BU50" s="257">
        <v>9.8994336276947214E-5</v>
      </c>
      <c r="BV50" s="257">
        <v>9.7339296647047758E-5</v>
      </c>
      <c r="BW50" s="257">
        <v>0</v>
      </c>
    </row>
    <row r="51" spans="1:75" s="42" customFormat="1" x14ac:dyDescent="0.2">
      <c r="A51" s="40"/>
      <c r="B51" s="268" t="s">
        <v>538</v>
      </c>
      <c r="C51" s="43"/>
      <c r="D51" s="257">
        <v>0</v>
      </c>
      <c r="E51" s="257">
        <v>0</v>
      </c>
      <c r="F51" s="257">
        <v>0</v>
      </c>
      <c r="G51" s="257">
        <v>0</v>
      </c>
      <c r="H51" s="257">
        <v>0</v>
      </c>
      <c r="I51" s="257">
        <v>0</v>
      </c>
      <c r="J51" s="257">
        <v>0</v>
      </c>
      <c r="K51" s="257">
        <v>0</v>
      </c>
      <c r="L51" s="257">
        <v>0</v>
      </c>
      <c r="M51" s="257">
        <v>0</v>
      </c>
      <c r="N51" s="257">
        <v>0</v>
      </c>
      <c r="O51" s="257">
        <v>0</v>
      </c>
      <c r="P51" s="257">
        <v>0</v>
      </c>
      <c r="Q51" s="257">
        <v>0</v>
      </c>
      <c r="R51" s="257">
        <v>0</v>
      </c>
      <c r="S51" s="257">
        <v>0</v>
      </c>
      <c r="T51" s="257">
        <v>0</v>
      </c>
      <c r="U51" s="257">
        <v>0</v>
      </c>
      <c r="V51" s="257">
        <v>0</v>
      </c>
      <c r="W51" s="257">
        <v>0</v>
      </c>
      <c r="X51" s="257">
        <v>0</v>
      </c>
      <c r="Y51" s="257">
        <v>0</v>
      </c>
      <c r="Z51" s="257">
        <v>0</v>
      </c>
      <c r="AA51" s="257">
        <v>0</v>
      </c>
      <c r="AB51" s="257">
        <v>0</v>
      </c>
      <c r="AC51" s="257">
        <v>0</v>
      </c>
      <c r="AD51" s="257">
        <v>0</v>
      </c>
      <c r="AE51" s="257">
        <v>0</v>
      </c>
      <c r="AF51" s="257">
        <v>0</v>
      </c>
      <c r="AG51" s="257">
        <v>0</v>
      </c>
      <c r="AH51" s="257">
        <v>0</v>
      </c>
      <c r="AI51" s="257">
        <v>0</v>
      </c>
      <c r="AJ51" s="257">
        <v>0</v>
      </c>
      <c r="AK51" s="257">
        <v>0</v>
      </c>
      <c r="AL51" s="257">
        <v>0</v>
      </c>
      <c r="AM51" s="257">
        <v>0</v>
      </c>
      <c r="AN51" s="257">
        <v>0</v>
      </c>
      <c r="AO51" s="257">
        <v>0</v>
      </c>
      <c r="AP51" s="257">
        <v>0</v>
      </c>
      <c r="AQ51" s="257">
        <v>0</v>
      </c>
      <c r="AR51" s="257">
        <v>0</v>
      </c>
      <c r="AS51" s="257">
        <v>0</v>
      </c>
      <c r="AT51" s="257">
        <v>0</v>
      </c>
      <c r="AU51" s="257">
        <v>0</v>
      </c>
      <c r="AV51" s="257">
        <v>0</v>
      </c>
      <c r="AW51" s="257">
        <v>0</v>
      </c>
      <c r="AX51" s="257">
        <v>0</v>
      </c>
      <c r="AY51" s="257">
        <v>0</v>
      </c>
      <c r="AZ51" s="257">
        <v>0</v>
      </c>
      <c r="BA51" s="257">
        <v>0</v>
      </c>
      <c r="BB51" s="257">
        <v>0</v>
      </c>
      <c r="BC51" s="257">
        <v>0</v>
      </c>
      <c r="BD51" s="257">
        <v>6142.7898923616931</v>
      </c>
      <c r="BE51" s="257">
        <v>6295.1215825488762</v>
      </c>
      <c r="BF51" s="257">
        <v>6351.6799152561598</v>
      </c>
      <c r="BG51" s="257">
        <v>6355.2265871503751</v>
      </c>
      <c r="BH51" s="257">
        <v>5794.3025921107474</v>
      </c>
      <c r="BI51" s="257">
        <v>4835.169477911224</v>
      </c>
      <c r="BJ51" s="257">
        <v>4303.3862462191728</v>
      </c>
      <c r="BK51" s="257">
        <v>3927.3426097632641</v>
      </c>
      <c r="BL51" s="257">
        <v>3464.0576509653993</v>
      </c>
      <c r="BM51" s="257">
        <v>3135.1868812220996</v>
      </c>
      <c r="BN51" s="257">
        <v>2775.9324708338972</v>
      </c>
      <c r="BO51" s="257">
        <v>2386.7346839301513</v>
      </c>
      <c r="BP51" s="257">
        <v>2162.611203095415</v>
      </c>
      <c r="BQ51" s="257">
        <v>1888.1798215596518</v>
      </c>
      <c r="BR51" s="257">
        <v>1757.8075977658532</v>
      </c>
      <c r="BS51" s="257">
        <v>1720.0152139632792</v>
      </c>
      <c r="BT51" s="257">
        <v>1689.3236973663593</v>
      </c>
      <c r="BU51" s="257">
        <v>1667.347613911847</v>
      </c>
      <c r="BV51" s="257">
        <v>1681.1968024212583</v>
      </c>
      <c r="BW51" s="257">
        <v>1670.6380629508567</v>
      </c>
    </row>
    <row r="52" spans="1:75" s="42" customFormat="1" x14ac:dyDescent="0.2">
      <c r="A52" s="40"/>
      <c r="B52" s="279" t="s">
        <v>473</v>
      </c>
      <c r="C52" s="144"/>
      <c r="D52" s="257">
        <v>0</v>
      </c>
      <c r="E52" s="257">
        <v>0</v>
      </c>
      <c r="F52" s="257">
        <v>0</v>
      </c>
      <c r="G52" s="257">
        <v>0</v>
      </c>
      <c r="H52" s="257">
        <v>0</v>
      </c>
      <c r="I52" s="257">
        <v>0</v>
      </c>
      <c r="J52" s="257">
        <v>0</v>
      </c>
      <c r="K52" s="257">
        <v>0</v>
      </c>
      <c r="L52" s="257">
        <v>0</v>
      </c>
      <c r="M52" s="257">
        <v>0</v>
      </c>
      <c r="N52" s="257">
        <v>0</v>
      </c>
      <c r="O52" s="257">
        <v>0</v>
      </c>
      <c r="P52" s="257">
        <v>0</v>
      </c>
      <c r="Q52" s="257">
        <v>0</v>
      </c>
      <c r="R52" s="257">
        <v>0</v>
      </c>
      <c r="S52" s="257">
        <v>0</v>
      </c>
      <c r="T52" s="257">
        <v>0</v>
      </c>
      <c r="U52" s="257">
        <v>0</v>
      </c>
      <c r="V52" s="257">
        <v>0</v>
      </c>
      <c r="W52" s="257">
        <v>0</v>
      </c>
      <c r="X52" s="257">
        <v>0</v>
      </c>
      <c r="Y52" s="257">
        <v>0</v>
      </c>
      <c r="Z52" s="257">
        <v>0</v>
      </c>
      <c r="AA52" s="257">
        <v>0</v>
      </c>
      <c r="AB52" s="257">
        <v>0</v>
      </c>
      <c r="AC52" s="257">
        <v>0</v>
      </c>
      <c r="AD52" s="257">
        <v>0</v>
      </c>
      <c r="AE52" s="257">
        <v>0</v>
      </c>
      <c r="AF52" s="257">
        <v>0</v>
      </c>
      <c r="AG52" s="257">
        <v>0</v>
      </c>
      <c r="AH52" s="257">
        <v>0</v>
      </c>
      <c r="AI52" s="257">
        <v>0</v>
      </c>
      <c r="AJ52" s="257">
        <v>0</v>
      </c>
      <c r="AK52" s="257">
        <v>0</v>
      </c>
      <c r="AL52" s="257">
        <v>0</v>
      </c>
      <c r="AM52" s="257">
        <v>0</v>
      </c>
      <c r="AN52" s="257">
        <v>0</v>
      </c>
      <c r="AO52" s="257">
        <v>0</v>
      </c>
      <c r="AP52" s="257">
        <v>0</v>
      </c>
      <c r="AQ52" s="257">
        <v>0</v>
      </c>
      <c r="AR52" s="257">
        <v>0</v>
      </c>
      <c r="AS52" s="257">
        <v>0</v>
      </c>
      <c r="AT52" s="257">
        <v>0</v>
      </c>
      <c r="AU52" s="257">
        <v>0</v>
      </c>
      <c r="AV52" s="257">
        <v>0</v>
      </c>
      <c r="AW52" s="257">
        <v>0</v>
      </c>
      <c r="AX52" s="257">
        <v>0</v>
      </c>
      <c r="AY52" s="257">
        <v>0</v>
      </c>
      <c r="AZ52" s="257">
        <v>0</v>
      </c>
      <c r="BA52" s="257">
        <v>0</v>
      </c>
      <c r="BB52" s="257">
        <v>0</v>
      </c>
      <c r="BC52" s="257">
        <v>0</v>
      </c>
      <c r="BD52" s="257">
        <v>349.51686280432625</v>
      </c>
      <c r="BE52" s="257">
        <v>455.35979868813342</v>
      </c>
      <c r="BF52" s="257">
        <v>499.27744028120213</v>
      </c>
      <c r="BG52" s="257">
        <v>490.95521144343911</v>
      </c>
      <c r="BH52" s="257">
        <v>413.79088330731315</v>
      </c>
      <c r="BI52" s="257">
        <v>363.34906764532786</v>
      </c>
      <c r="BJ52" s="257">
        <v>346.8117467507771</v>
      </c>
      <c r="BK52" s="257">
        <v>329.10652104892114</v>
      </c>
      <c r="BL52" s="257">
        <v>313.38419987064384</v>
      </c>
      <c r="BM52" s="257">
        <v>335.63745850081091</v>
      </c>
      <c r="BN52" s="257">
        <v>416.71575356668114</v>
      </c>
      <c r="BO52" s="257">
        <v>452.47766148507782</v>
      </c>
      <c r="BP52" s="257">
        <v>526.81627335588075</v>
      </c>
      <c r="BQ52" s="257">
        <v>567.34113969589214</v>
      </c>
      <c r="BR52" s="257">
        <v>558.38272532623489</v>
      </c>
      <c r="BS52" s="257">
        <v>599.53671281126617</v>
      </c>
      <c r="BT52" s="257">
        <v>621.57624226980874</v>
      </c>
      <c r="BU52" s="257">
        <v>665.5306537199034</v>
      </c>
      <c r="BV52" s="257">
        <v>710.27520113089713</v>
      </c>
      <c r="BW52" s="257">
        <v>746.02740387394806</v>
      </c>
    </row>
    <row r="53" spans="1:75" s="42" customFormat="1" x14ac:dyDescent="0.2">
      <c r="A53" s="40"/>
      <c r="B53" s="279" t="s">
        <v>539</v>
      </c>
      <c r="C53" s="144"/>
      <c r="D53" s="257">
        <v>0</v>
      </c>
      <c r="E53" s="257">
        <v>0</v>
      </c>
      <c r="F53" s="257">
        <v>0</v>
      </c>
      <c r="G53" s="257">
        <v>0</v>
      </c>
      <c r="H53" s="257">
        <v>0</v>
      </c>
      <c r="I53" s="257">
        <v>0</v>
      </c>
      <c r="J53" s="257">
        <v>0</v>
      </c>
      <c r="K53" s="257">
        <v>0</v>
      </c>
      <c r="L53" s="257">
        <v>0</v>
      </c>
      <c r="M53" s="257">
        <v>0</v>
      </c>
      <c r="N53" s="257">
        <v>0</v>
      </c>
      <c r="O53" s="257">
        <v>0</v>
      </c>
      <c r="P53" s="257">
        <v>0</v>
      </c>
      <c r="Q53" s="257">
        <v>0</v>
      </c>
      <c r="R53" s="257">
        <v>0</v>
      </c>
      <c r="S53" s="257">
        <v>0</v>
      </c>
      <c r="T53" s="257">
        <v>0</v>
      </c>
      <c r="U53" s="257">
        <v>0</v>
      </c>
      <c r="V53" s="257">
        <v>0</v>
      </c>
      <c r="W53" s="257">
        <v>0</v>
      </c>
      <c r="X53" s="257">
        <v>0</v>
      </c>
      <c r="Y53" s="257">
        <v>0</v>
      </c>
      <c r="Z53" s="257">
        <v>0</v>
      </c>
      <c r="AA53" s="257">
        <v>0</v>
      </c>
      <c r="AB53" s="257">
        <v>0</v>
      </c>
      <c r="AC53" s="257">
        <v>0</v>
      </c>
      <c r="AD53" s="257">
        <v>0</v>
      </c>
      <c r="AE53" s="257">
        <v>0</v>
      </c>
      <c r="AF53" s="257">
        <v>0</v>
      </c>
      <c r="AG53" s="257">
        <v>0</v>
      </c>
      <c r="AH53" s="257">
        <v>0</v>
      </c>
      <c r="AI53" s="257">
        <v>0</v>
      </c>
      <c r="AJ53" s="257">
        <v>0</v>
      </c>
      <c r="AK53" s="257">
        <v>0</v>
      </c>
      <c r="AL53" s="257">
        <v>0</v>
      </c>
      <c r="AM53" s="257">
        <v>0</v>
      </c>
      <c r="AN53" s="257">
        <v>0</v>
      </c>
      <c r="AO53" s="257">
        <v>0</v>
      </c>
      <c r="AP53" s="257">
        <v>0</v>
      </c>
      <c r="AQ53" s="257">
        <v>0</v>
      </c>
      <c r="AR53" s="257">
        <v>0</v>
      </c>
      <c r="AS53" s="257">
        <v>0</v>
      </c>
      <c r="AT53" s="257">
        <v>0</v>
      </c>
      <c r="AU53" s="257">
        <v>0</v>
      </c>
      <c r="AV53" s="257">
        <v>0</v>
      </c>
      <c r="AW53" s="257">
        <v>0</v>
      </c>
      <c r="AX53" s="257">
        <v>0</v>
      </c>
      <c r="AY53" s="257">
        <v>0</v>
      </c>
      <c r="AZ53" s="257">
        <v>0</v>
      </c>
      <c r="BA53" s="257">
        <v>0</v>
      </c>
      <c r="BB53" s="257">
        <v>0</v>
      </c>
      <c r="BC53" s="257">
        <v>0</v>
      </c>
      <c r="BD53" s="257">
        <v>5257.0467156425248</v>
      </c>
      <c r="BE53" s="257">
        <v>5569.8194413518786</v>
      </c>
      <c r="BF53" s="257">
        <v>5353.7024286620253</v>
      </c>
      <c r="BG53" s="257">
        <v>3306.7688534006315</v>
      </c>
      <c r="BH53" s="257">
        <v>488.13854354024471</v>
      </c>
      <c r="BI53" s="257">
        <v>464.13072163310324</v>
      </c>
      <c r="BJ53" s="257">
        <v>441.22867748659434</v>
      </c>
      <c r="BK53" s="257">
        <v>349.90675057918196</v>
      </c>
      <c r="BL53" s="257">
        <v>280.29569776188845</v>
      </c>
      <c r="BM53" s="257">
        <v>267.18790980764925</v>
      </c>
      <c r="BN53" s="257">
        <v>264.9703091509806</v>
      </c>
      <c r="BO53" s="257">
        <v>231.68023095770121</v>
      </c>
      <c r="BP53" s="257">
        <v>209.07901692437741</v>
      </c>
      <c r="BQ53" s="257">
        <v>179.82819963734002</v>
      </c>
      <c r="BR53" s="257">
        <v>258.07380266577763</v>
      </c>
      <c r="BS53" s="257">
        <v>257.04700621369233</v>
      </c>
      <c r="BT53" s="257">
        <v>250.38383842255877</v>
      </c>
      <c r="BU53" s="257">
        <v>254.73980453968997</v>
      </c>
      <c r="BV53" s="257">
        <v>271.88578832311572</v>
      </c>
      <c r="BW53" s="257">
        <v>275.045774968035</v>
      </c>
    </row>
    <row r="54" spans="1:75" s="42" customFormat="1" ht="24.75" customHeight="1" x14ac:dyDescent="0.2">
      <c r="A54" s="40"/>
      <c r="B54" s="268" t="s">
        <v>540</v>
      </c>
      <c r="C54" s="43"/>
      <c r="D54" s="257">
        <v>0</v>
      </c>
      <c r="E54" s="257">
        <v>0</v>
      </c>
      <c r="F54" s="257">
        <v>0</v>
      </c>
      <c r="G54" s="257">
        <v>0</v>
      </c>
      <c r="H54" s="257">
        <v>0</v>
      </c>
      <c r="I54" s="257">
        <v>0</v>
      </c>
      <c r="J54" s="257">
        <v>0</v>
      </c>
      <c r="K54" s="257">
        <v>0</v>
      </c>
      <c r="L54" s="257">
        <v>0</v>
      </c>
      <c r="M54" s="257">
        <v>0</v>
      </c>
      <c r="N54" s="257">
        <v>0</v>
      </c>
      <c r="O54" s="257">
        <v>0</v>
      </c>
      <c r="P54" s="257">
        <v>0</v>
      </c>
      <c r="Q54" s="257">
        <v>0</v>
      </c>
      <c r="R54" s="257">
        <v>0</v>
      </c>
      <c r="S54" s="257">
        <v>0</v>
      </c>
      <c r="T54" s="257">
        <v>0</v>
      </c>
      <c r="U54" s="257">
        <v>0</v>
      </c>
      <c r="V54" s="257">
        <v>0</v>
      </c>
      <c r="W54" s="257">
        <v>0</v>
      </c>
      <c r="X54" s="257">
        <v>0</v>
      </c>
      <c r="Y54" s="257">
        <v>0</v>
      </c>
      <c r="Z54" s="257">
        <v>0</v>
      </c>
      <c r="AA54" s="257">
        <v>0</v>
      </c>
      <c r="AB54" s="257">
        <v>0</v>
      </c>
      <c r="AC54" s="257">
        <v>0</v>
      </c>
      <c r="AD54" s="257">
        <v>0</v>
      </c>
      <c r="AE54" s="257">
        <v>0</v>
      </c>
      <c r="AF54" s="257">
        <v>0</v>
      </c>
      <c r="AG54" s="257">
        <v>0</v>
      </c>
      <c r="AH54" s="257">
        <v>0</v>
      </c>
      <c r="AI54" s="257">
        <v>0</v>
      </c>
      <c r="AJ54" s="257">
        <v>0</v>
      </c>
      <c r="AK54" s="257">
        <v>0</v>
      </c>
      <c r="AL54" s="257">
        <v>0</v>
      </c>
      <c r="AM54" s="257">
        <v>0</v>
      </c>
      <c r="AN54" s="257">
        <v>0</v>
      </c>
      <c r="AO54" s="257">
        <v>0</v>
      </c>
      <c r="AP54" s="257">
        <v>0</v>
      </c>
      <c r="AQ54" s="257">
        <v>0</v>
      </c>
      <c r="AR54" s="257">
        <v>0</v>
      </c>
      <c r="AS54" s="257">
        <v>0</v>
      </c>
      <c r="AT54" s="257">
        <v>0</v>
      </c>
      <c r="AU54" s="257">
        <v>0</v>
      </c>
      <c r="AV54" s="257">
        <v>0</v>
      </c>
      <c r="AW54" s="257">
        <v>0</v>
      </c>
      <c r="AX54" s="257">
        <v>0</v>
      </c>
      <c r="AY54" s="257">
        <v>0</v>
      </c>
      <c r="AZ54" s="257">
        <v>0</v>
      </c>
      <c r="BA54" s="257">
        <v>0</v>
      </c>
      <c r="BB54" s="257">
        <v>0</v>
      </c>
      <c r="BC54" s="257">
        <v>0</v>
      </c>
      <c r="BD54" s="257">
        <v>0</v>
      </c>
      <c r="BE54" s="257">
        <v>0</v>
      </c>
      <c r="BF54" s="257">
        <v>0</v>
      </c>
      <c r="BG54" s="257">
        <v>0</v>
      </c>
      <c r="BH54" s="257">
        <v>4131.9873254777704</v>
      </c>
      <c r="BI54" s="257">
        <v>3097.5428963623885</v>
      </c>
      <c r="BJ54" s="257">
        <v>2447.5029308323565</v>
      </c>
      <c r="BK54" s="257">
        <v>2015.4474018455833</v>
      </c>
      <c r="BL54" s="257">
        <v>1647.1941970188109</v>
      </c>
      <c r="BM54" s="257">
        <v>967.33211569001458</v>
      </c>
      <c r="BN54" s="257">
        <v>679.65573744043604</v>
      </c>
      <c r="BO54" s="257">
        <v>475.62350026492948</v>
      </c>
      <c r="BP54" s="257">
        <v>303.13993173972659</v>
      </c>
      <c r="BQ54" s="257">
        <v>175.43683672987444</v>
      </c>
      <c r="BR54" s="257">
        <v>116.31548338469776</v>
      </c>
      <c r="BS54" s="257">
        <v>86.02334859055378</v>
      </c>
      <c r="BT54" s="257">
        <v>66.423954498073684</v>
      </c>
      <c r="BU54" s="257">
        <v>51.805708881675486</v>
      </c>
      <c r="BV54" s="257">
        <v>40.732706502765161</v>
      </c>
      <c r="BW54" s="257">
        <v>31.715836265396501</v>
      </c>
    </row>
    <row r="55" spans="1:75" s="42" customFormat="1" x14ac:dyDescent="0.2">
      <c r="A55" s="40"/>
      <c r="B55" s="144" t="s">
        <v>537</v>
      </c>
      <c r="C55" s="320"/>
      <c r="D55" s="257">
        <v>0</v>
      </c>
      <c r="E55" s="257">
        <v>0</v>
      </c>
      <c r="F55" s="257">
        <v>0</v>
      </c>
      <c r="G55" s="257">
        <v>0</v>
      </c>
      <c r="H55" s="257">
        <v>0</v>
      </c>
      <c r="I55" s="257">
        <v>0</v>
      </c>
      <c r="J55" s="257">
        <v>0</v>
      </c>
      <c r="K55" s="257">
        <v>0</v>
      </c>
      <c r="L55" s="257">
        <v>0</v>
      </c>
      <c r="M55" s="257">
        <v>0</v>
      </c>
      <c r="N55" s="257">
        <v>0</v>
      </c>
      <c r="O55" s="257">
        <v>0</v>
      </c>
      <c r="P55" s="257">
        <v>0</v>
      </c>
      <c r="Q55" s="257">
        <v>0</v>
      </c>
      <c r="R55" s="257">
        <v>0</v>
      </c>
      <c r="S55" s="257">
        <v>0</v>
      </c>
      <c r="T55" s="257">
        <v>0</v>
      </c>
      <c r="U55" s="257">
        <v>0</v>
      </c>
      <c r="V55" s="257">
        <v>0</v>
      </c>
      <c r="W55" s="257">
        <v>0</v>
      </c>
      <c r="X55" s="257">
        <v>0</v>
      </c>
      <c r="Y55" s="257">
        <v>0</v>
      </c>
      <c r="Z55" s="257">
        <v>0</v>
      </c>
      <c r="AA55" s="257">
        <v>0</v>
      </c>
      <c r="AB55" s="257">
        <v>0</v>
      </c>
      <c r="AC55" s="257">
        <v>0</v>
      </c>
      <c r="AD55" s="257">
        <v>0</v>
      </c>
      <c r="AE55" s="257">
        <v>0</v>
      </c>
      <c r="AF55" s="257">
        <v>0</v>
      </c>
      <c r="AG55" s="257">
        <v>0</v>
      </c>
      <c r="AH55" s="257">
        <v>0</v>
      </c>
      <c r="AI55" s="257">
        <v>0</v>
      </c>
      <c r="AJ55" s="257">
        <v>0</v>
      </c>
      <c r="AK55" s="257">
        <v>0</v>
      </c>
      <c r="AL55" s="257">
        <v>0</v>
      </c>
      <c r="AM55" s="257">
        <v>0</v>
      </c>
      <c r="AN55" s="257">
        <v>0</v>
      </c>
      <c r="AO55" s="257">
        <v>0</v>
      </c>
      <c r="AP55" s="257">
        <v>0</v>
      </c>
      <c r="AQ55" s="257">
        <v>0</v>
      </c>
      <c r="AR55" s="257">
        <v>0</v>
      </c>
      <c r="AS55" s="257">
        <v>0</v>
      </c>
      <c r="AT55" s="257">
        <v>0</v>
      </c>
      <c r="AU55" s="257">
        <v>0</v>
      </c>
      <c r="AV55" s="257">
        <v>0</v>
      </c>
      <c r="AW55" s="257">
        <v>0</v>
      </c>
      <c r="AX55" s="257">
        <v>0</v>
      </c>
      <c r="AY55" s="257">
        <v>0</v>
      </c>
      <c r="AZ55" s="257">
        <v>0</v>
      </c>
      <c r="BA55" s="257">
        <v>0</v>
      </c>
      <c r="BB55" s="257">
        <v>0</v>
      </c>
      <c r="BC55" s="257">
        <v>0</v>
      </c>
      <c r="BD55" s="257" t="s">
        <v>407</v>
      </c>
      <c r="BE55" s="257" t="s">
        <v>407</v>
      </c>
      <c r="BF55" s="257" t="s">
        <v>407</v>
      </c>
      <c r="BG55" s="257" t="s">
        <v>407</v>
      </c>
      <c r="BH55" s="257">
        <v>961.59439418755244</v>
      </c>
      <c r="BI55" s="257">
        <v>713.4996082889262</v>
      </c>
      <c r="BJ55" s="257">
        <v>565.4534426592619</v>
      </c>
      <c r="BK55" s="257">
        <v>480.1671341365049</v>
      </c>
      <c r="BL55" s="257">
        <v>409.61265553469474</v>
      </c>
      <c r="BM55" s="257">
        <v>283.99368931622496</v>
      </c>
      <c r="BN55" s="257">
        <v>220.68218107733108</v>
      </c>
      <c r="BO55" s="257">
        <v>163.33943290733637</v>
      </c>
      <c r="BP55" s="257">
        <v>79.102944691877539</v>
      </c>
      <c r="BQ55" s="257">
        <v>20.962042799388378</v>
      </c>
      <c r="BR55" s="257">
        <v>5.3560123538552197E-3</v>
      </c>
      <c r="BS55" s="257">
        <v>1.0984117879768941E-8</v>
      </c>
      <c r="BT55" s="257">
        <v>0</v>
      </c>
      <c r="BU55" s="257">
        <v>0</v>
      </c>
      <c r="BV55" s="257">
        <v>0</v>
      </c>
      <c r="BW55" s="257">
        <v>0</v>
      </c>
    </row>
    <row r="56" spans="1:75" s="42" customFormat="1" x14ac:dyDescent="0.2">
      <c r="A56" s="40"/>
      <c r="B56" s="43" t="s">
        <v>538</v>
      </c>
      <c r="C56" s="48"/>
      <c r="D56" s="257">
        <v>0</v>
      </c>
      <c r="E56" s="257">
        <v>0</v>
      </c>
      <c r="F56" s="257">
        <v>0</v>
      </c>
      <c r="G56" s="257">
        <v>0</v>
      </c>
      <c r="H56" s="257">
        <v>0</v>
      </c>
      <c r="I56" s="257">
        <v>0</v>
      </c>
      <c r="J56" s="257">
        <v>0</v>
      </c>
      <c r="K56" s="257">
        <v>0</v>
      </c>
      <c r="L56" s="257">
        <v>0</v>
      </c>
      <c r="M56" s="257">
        <v>0</v>
      </c>
      <c r="N56" s="257">
        <v>0</v>
      </c>
      <c r="O56" s="257">
        <v>0</v>
      </c>
      <c r="P56" s="257">
        <v>0</v>
      </c>
      <c r="Q56" s="257">
        <v>0</v>
      </c>
      <c r="R56" s="257">
        <v>0</v>
      </c>
      <c r="S56" s="257">
        <v>0</v>
      </c>
      <c r="T56" s="257">
        <v>0</v>
      </c>
      <c r="U56" s="257">
        <v>0</v>
      </c>
      <c r="V56" s="257">
        <v>0</v>
      </c>
      <c r="W56" s="257">
        <v>0</v>
      </c>
      <c r="X56" s="257">
        <v>0</v>
      </c>
      <c r="Y56" s="257">
        <v>0</v>
      </c>
      <c r="Z56" s="257">
        <v>0</v>
      </c>
      <c r="AA56" s="257">
        <v>0</v>
      </c>
      <c r="AB56" s="257">
        <v>0</v>
      </c>
      <c r="AC56" s="257">
        <v>0</v>
      </c>
      <c r="AD56" s="257">
        <v>0</v>
      </c>
      <c r="AE56" s="257">
        <v>0</v>
      </c>
      <c r="AF56" s="257">
        <v>0</v>
      </c>
      <c r="AG56" s="257">
        <v>0</v>
      </c>
      <c r="AH56" s="257">
        <v>0</v>
      </c>
      <c r="AI56" s="257">
        <v>0</v>
      </c>
      <c r="AJ56" s="257">
        <v>0</v>
      </c>
      <c r="AK56" s="257">
        <v>0</v>
      </c>
      <c r="AL56" s="257">
        <v>0</v>
      </c>
      <c r="AM56" s="257">
        <v>0</v>
      </c>
      <c r="AN56" s="257">
        <v>0</v>
      </c>
      <c r="AO56" s="257">
        <v>0</v>
      </c>
      <c r="AP56" s="257">
        <v>0</v>
      </c>
      <c r="AQ56" s="257">
        <v>0</v>
      </c>
      <c r="AR56" s="257">
        <v>0</v>
      </c>
      <c r="AS56" s="257">
        <v>0</v>
      </c>
      <c r="AT56" s="257">
        <v>0</v>
      </c>
      <c r="AU56" s="257">
        <v>0</v>
      </c>
      <c r="AV56" s="257">
        <v>0</v>
      </c>
      <c r="AW56" s="257">
        <v>0</v>
      </c>
      <c r="AX56" s="257">
        <v>0</v>
      </c>
      <c r="AY56" s="257">
        <v>0</v>
      </c>
      <c r="AZ56" s="257">
        <v>0</v>
      </c>
      <c r="BA56" s="257">
        <v>0</v>
      </c>
      <c r="BB56" s="257">
        <v>0</v>
      </c>
      <c r="BC56" s="257">
        <v>0</v>
      </c>
      <c r="BD56" s="257" t="s">
        <v>407</v>
      </c>
      <c r="BE56" s="257" t="s">
        <v>407</v>
      </c>
      <c r="BF56" s="257" t="s">
        <v>407</v>
      </c>
      <c r="BG56" s="257" t="s">
        <v>407</v>
      </c>
      <c r="BH56" s="257">
        <v>2999.5259637108475</v>
      </c>
      <c r="BI56" s="257">
        <v>2253.0922450427329</v>
      </c>
      <c r="BJ56" s="257">
        <v>1776.6259649654355</v>
      </c>
      <c r="BK56" s="257">
        <v>1438.439463624808</v>
      </c>
      <c r="BL56" s="257">
        <v>1153.3150706066624</v>
      </c>
      <c r="BM56" s="257">
        <v>632.50800433412496</v>
      </c>
      <c r="BN56" s="257">
        <v>413.86104200690045</v>
      </c>
      <c r="BO56" s="257">
        <v>271.87210796499272</v>
      </c>
      <c r="BP56" s="257">
        <v>188.50219193903169</v>
      </c>
      <c r="BQ56" s="257">
        <v>128.99025429280169</v>
      </c>
      <c r="BR56" s="257">
        <v>97.633735684266753</v>
      </c>
      <c r="BS56" s="257">
        <v>71.80484394513968</v>
      </c>
      <c r="BT56" s="257">
        <v>55.395252944018416</v>
      </c>
      <c r="BU56" s="257">
        <v>42.944487598972785</v>
      </c>
      <c r="BV56" s="257">
        <v>33.672759320810094</v>
      </c>
      <c r="BW56" s="257">
        <v>26.241384172113769</v>
      </c>
    </row>
    <row r="57" spans="1:75" s="42" customFormat="1" x14ac:dyDescent="0.2">
      <c r="A57" s="40"/>
      <c r="B57" s="144" t="s">
        <v>473</v>
      </c>
      <c r="C57" s="320"/>
      <c r="D57" s="257">
        <v>0</v>
      </c>
      <c r="E57" s="257">
        <v>0</v>
      </c>
      <c r="F57" s="257">
        <v>0</v>
      </c>
      <c r="G57" s="257">
        <v>0</v>
      </c>
      <c r="H57" s="257">
        <v>0</v>
      </c>
      <c r="I57" s="257">
        <v>0</v>
      </c>
      <c r="J57" s="257">
        <v>0</v>
      </c>
      <c r="K57" s="257">
        <v>0</v>
      </c>
      <c r="L57" s="257">
        <v>0</v>
      </c>
      <c r="M57" s="257">
        <v>0</v>
      </c>
      <c r="N57" s="257">
        <v>0</v>
      </c>
      <c r="O57" s="257">
        <v>0</v>
      </c>
      <c r="P57" s="257">
        <v>0</v>
      </c>
      <c r="Q57" s="257">
        <v>0</v>
      </c>
      <c r="R57" s="257">
        <v>0</v>
      </c>
      <c r="S57" s="257">
        <v>0</v>
      </c>
      <c r="T57" s="257">
        <v>0</v>
      </c>
      <c r="U57" s="257">
        <v>0</v>
      </c>
      <c r="V57" s="257">
        <v>0</v>
      </c>
      <c r="W57" s="257">
        <v>0</v>
      </c>
      <c r="X57" s="257">
        <v>0</v>
      </c>
      <c r="Y57" s="257">
        <v>0</v>
      </c>
      <c r="Z57" s="257">
        <v>0</v>
      </c>
      <c r="AA57" s="257">
        <v>0</v>
      </c>
      <c r="AB57" s="257">
        <v>0</v>
      </c>
      <c r="AC57" s="257">
        <v>0</v>
      </c>
      <c r="AD57" s="257">
        <v>0</v>
      </c>
      <c r="AE57" s="257">
        <v>0</v>
      </c>
      <c r="AF57" s="257">
        <v>0</v>
      </c>
      <c r="AG57" s="257">
        <v>0</v>
      </c>
      <c r="AH57" s="257">
        <v>0</v>
      </c>
      <c r="AI57" s="257">
        <v>0</v>
      </c>
      <c r="AJ57" s="257">
        <v>0</v>
      </c>
      <c r="AK57" s="257">
        <v>0</v>
      </c>
      <c r="AL57" s="257">
        <v>0</v>
      </c>
      <c r="AM57" s="257">
        <v>0</v>
      </c>
      <c r="AN57" s="257">
        <v>0</v>
      </c>
      <c r="AO57" s="257">
        <v>0</v>
      </c>
      <c r="AP57" s="257">
        <v>0</v>
      </c>
      <c r="AQ57" s="257">
        <v>0</v>
      </c>
      <c r="AR57" s="257">
        <v>0</v>
      </c>
      <c r="AS57" s="257">
        <v>0</v>
      </c>
      <c r="AT57" s="257">
        <v>0</v>
      </c>
      <c r="AU57" s="257">
        <v>0</v>
      </c>
      <c r="AV57" s="257">
        <v>0</v>
      </c>
      <c r="AW57" s="257">
        <v>0</v>
      </c>
      <c r="AX57" s="257">
        <v>0</v>
      </c>
      <c r="AY57" s="257">
        <v>0</v>
      </c>
      <c r="AZ57" s="257">
        <v>0</v>
      </c>
      <c r="BA57" s="257">
        <v>0</v>
      </c>
      <c r="BB57" s="257">
        <v>0</v>
      </c>
      <c r="BC57" s="257">
        <v>0</v>
      </c>
      <c r="BD57" s="257" t="s">
        <v>407</v>
      </c>
      <c r="BE57" s="257" t="s">
        <v>407</v>
      </c>
      <c r="BF57" s="257" t="s">
        <v>407</v>
      </c>
      <c r="BG57" s="257" t="s">
        <v>407</v>
      </c>
      <c r="BH57" s="257">
        <v>137.19245572066245</v>
      </c>
      <c r="BI57" s="257">
        <v>104.02652951039235</v>
      </c>
      <c r="BJ57" s="257">
        <v>83.859620733365119</v>
      </c>
      <c r="BK57" s="257">
        <v>79.431384880921968</v>
      </c>
      <c r="BL57" s="257">
        <v>67.695906850891177</v>
      </c>
      <c r="BM57" s="257">
        <v>41.794995280530344</v>
      </c>
      <c r="BN57" s="257">
        <v>37.451468516000844</v>
      </c>
      <c r="BO57" s="257">
        <v>34.631669495766197</v>
      </c>
      <c r="BP57" s="257">
        <v>30.500285486411794</v>
      </c>
      <c r="BQ57" s="257">
        <v>22.819181157576118</v>
      </c>
      <c r="BR57" s="257">
        <v>18.301671479909203</v>
      </c>
      <c r="BS57" s="257">
        <v>14.218504634429983</v>
      </c>
      <c r="BT57" s="257">
        <v>11.028701554055269</v>
      </c>
      <c r="BU57" s="257">
        <v>8.861221282702699</v>
      </c>
      <c r="BV57" s="257">
        <v>7.0599471819550681</v>
      </c>
      <c r="BW57" s="257">
        <v>5.4744520932827312</v>
      </c>
    </row>
    <row r="58" spans="1:75" s="42" customFormat="1" x14ac:dyDescent="0.2">
      <c r="A58" s="40"/>
      <c r="B58" s="144" t="s">
        <v>539</v>
      </c>
      <c r="C58" s="320"/>
      <c r="D58" s="257">
        <v>0</v>
      </c>
      <c r="E58" s="257">
        <v>0</v>
      </c>
      <c r="F58" s="257">
        <v>0</v>
      </c>
      <c r="G58" s="257">
        <v>0</v>
      </c>
      <c r="H58" s="257">
        <v>0</v>
      </c>
      <c r="I58" s="257">
        <v>0</v>
      </c>
      <c r="J58" s="257">
        <v>0</v>
      </c>
      <c r="K58" s="257">
        <v>0</v>
      </c>
      <c r="L58" s="257">
        <v>0</v>
      </c>
      <c r="M58" s="257">
        <v>0</v>
      </c>
      <c r="N58" s="257">
        <v>0</v>
      </c>
      <c r="O58" s="257">
        <v>0</v>
      </c>
      <c r="P58" s="257">
        <v>0</v>
      </c>
      <c r="Q58" s="257">
        <v>0</v>
      </c>
      <c r="R58" s="257">
        <v>0</v>
      </c>
      <c r="S58" s="257">
        <v>0</v>
      </c>
      <c r="T58" s="257">
        <v>0</v>
      </c>
      <c r="U58" s="257">
        <v>0</v>
      </c>
      <c r="V58" s="257">
        <v>0</v>
      </c>
      <c r="W58" s="257">
        <v>0</v>
      </c>
      <c r="X58" s="257">
        <v>0</v>
      </c>
      <c r="Y58" s="257">
        <v>0</v>
      </c>
      <c r="Z58" s="257">
        <v>0</v>
      </c>
      <c r="AA58" s="257">
        <v>0</v>
      </c>
      <c r="AB58" s="257">
        <v>0</v>
      </c>
      <c r="AC58" s="257">
        <v>0</v>
      </c>
      <c r="AD58" s="257">
        <v>0</v>
      </c>
      <c r="AE58" s="257">
        <v>0</v>
      </c>
      <c r="AF58" s="257">
        <v>0</v>
      </c>
      <c r="AG58" s="257">
        <v>0</v>
      </c>
      <c r="AH58" s="257">
        <v>0</v>
      </c>
      <c r="AI58" s="257">
        <v>0</v>
      </c>
      <c r="AJ58" s="257">
        <v>0</v>
      </c>
      <c r="AK58" s="257">
        <v>0</v>
      </c>
      <c r="AL58" s="257">
        <v>0</v>
      </c>
      <c r="AM58" s="257">
        <v>0</v>
      </c>
      <c r="AN58" s="257">
        <v>0</v>
      </c>
      <c r="AO58" s="257">
        <v>0</v>
      </c>
      <c r="AP58" s="257">
        <v>0</v>
      </c>
      <c r="AQ58" s="257">
        <v>0</v>
      </c>
      <c r="AR58" s="257">
        <v>0</v>
      </c>
      <c r="AS58" s="257">
        <v>0</v>
      </c>
      <c r="AT58" s="257">
        <v>0</v>
      </c>
      <c r="AU58" s="257">
        <v>0</v>
      </c>
      <c r="AV58" s="257">
        <v>0</v>
      </c>
      <c r="AW58" s="257">
        <v>0</v>
      </c>
      <c r="AX58" s="257">
        <v>0</v>
      </c>
      <c r="AY58" s="257">
        <v>0</v>
      </c>
      <c r="AZ58" s="257">
        <v>0</v>
      </c>
      <c r="BA58" s="257">
        <v>0</v>
      </c>
      <c r="BB58" s="257">
        <v>0</v>
      </c>
      <c r="BC58" s="257">
        <v>0</v>
      </c>
      <c r="BD58" s="257" t="s">
        <v>407</v>
      </c>
      <c r="BE58" s="257" t="s">
        <v>407</v>
      </c>
      <c r="BF58" s="257" t="s">
        <v>407</v>
      </c>
      <c r="BG58" s="257" t="s">
        <v>407</v>
      </c>
      <c r="BH58" s="257">
        <v>33.674511858708058</v>
      </c>
      <c r="BI58" s="257">
        <v>26.924513520336841</v>
      </c>
      <c r="BJ58" s="257">
        <v>21.563902474293887</v>
      </c>
      <c r="BK58" s="257">
        <v>17.409419203348452</v>
      </c>
      <c r="BL58" s="257">
        <v>16.570564026562483</v>
      </c>
      <c r="BM58" s="257">
        <v>9.0354267591344026</v>
      </c>
      <c r="BN58" s="257">
        <v>7.6610458402036121</v>
      </c>
      <c r="BO58" s="257">
        <v>5.780289896834188</v>
      </c>
      <c r="BP58" s="257">
        <v>5.0345096224056629</v>
      </c>
      <c r="BQ58" s="257">
        <v>2.6653584801082744</v>
      </c>
      <c r="BR58" s="257">
        <v>0.37472020816794871</v>
      </c>
      <c r="BS58" s="257">
        <v>0</v>
      </c>
      <c r="BT58" s="257">
        <v>0</v>
      </c>
      <c r="BU58" s="257">
        <v>0</v>
      </c>
      <c r="BV58" s="257">
        <v>0</v>
      </c>
      <c r="BW58" s="257">
        <v>0</v>
      </c>
    </row>
    <row r="59" spans="1:75" s="42" customFormat="1" ht="24.75" customHeight="1" x14ac:dyDescent="0.2">
      <c r="A59" s="40"/>
      <c r="B59" s="268" t="s">
        <v>541</v>
      </c>
      <c r="C59" s="43"/>
      <c r="D59" s="257">
        <v>0</v>
      </c>
      <c r="E59" s="257">
        <v>0</v>
      </c>
      <c r="F59" s="257">
        <v>0</v>
      </c>
      <c r="G59" s="257">
        <v>0</v>
      </c>
      <c r="H59" s="257">
        <v>0</v>
      </c>
      <c r="I59" s="257">
        <v>0</v>
      </c>
      <c r="J59" s="257">
        <v>0</v>
      </c>
      <c r="K59" s="257">
        <v>0</v>
      </c>
      <c r="L59" s="257">
        <v>0</v>
      </c>
      <c r="M59" s="257">
        <v>0</v>
      </c>
      <c r="N59" s="257">
        <v>0</v>
      </c>
      <c r="O59" s="257">
        <v>0</v>
      </c>
      <c r="P59" s="257">
        <v>0</v>
      </c>
      <c r="Q59" s="257">
        <v>0</v>
      </c>
      <c r="R59" s="257">
        <v>0</v>
      </c>
      <c r="S59" s="257">
        <v>0</v>
      </c>
      <c r="T59" s="257">
        <v>0</v>
      </c>
      <c r="U59" s="257">
        <v>0</v>
      </c>
      <c r="V59" s="257">
        <v>0</v>
      </c>
      <c r="W59" s="257">
        <v>0</v>
      </c>
      <c r="X59" s="257">
        <v>0</v>
      </c>
      <c r="Y59" s="257">
        <v>0</v>
      </c>
      <c r="Z59" s="257">
        <v>0</v>
      </c>
      <c r="AA59" s="257">
        <v>0</v>
      </c>
      <c r="AB59" s="257">
        <v>0</v>
      </c>
      <c r="AC59" s="257">
        <v>0</v>
      </c>
      <c r="AD59" s="257">
        <v>0</v>
      </c>
      <c r="AE59" s="257">
        <v>0</v>
      </c>
      <c r="AF59" s="257">
        <v>0</v>
      </c>
      <c r="AG59" s="257">
        <v>0</v>
      </c>
      <c r="AH59" s="257">
        <v>0</v>
      </c>
      <c r="AI59" s="257">
        <v>0</v>
      </c>
      <c r="AJ59" s="257">
        <v>0</v>
      </c>
      <c r="AK59" s="257">
        <v>0</v>
      </c>
      <c r="AL59" s="257">
        <v>0</v>
      </c>
      <c r="AM59" s="257">
        <v>0</v>
      </c>
      <c r="AN59" s="257">
        <v>0</v>
      </c>
      <c r="AO59" s="257">
        <v>0</v>
      </c>
      <c r="AP59" s="257">
        <v>0</v>
      </c>
      <c r="AQ59" s="257">
        <v>0</v>
      </c>
      <c r="AR59" s="257">
        <v>0</v>
      </c>
      <c r="AS59" s="257">
        <v>0</v>
      </c>
      <c r="AT59" s="257">
        <v>0</v>
      </c>
      <c r="AU59" s="257">
        <v>0</v>
      </c>
      <c r="AV59" s="257">
        <v>0</v>
      </c>
      <c r="AW59" s="257">
        <v>0</v>
      </c>
      <c r="AX59" s="257">
        <v>0</v>
      </c>
      <c r="AY59" s="257">
        <v>0</v>
      </c>
      <c r="AZ59" s="257">
        <v>0</v>
      </c>
      <c r="BA59" s="257">
        <v>0</v>
      </c>
      <c r="BB59" s="257">
        <v>0</v>
      </c>
      <c r="BC59" s="257">
        <v>0</v>
      </c>
      <c r="BD59" s="257">
        <v>0</v>
      </c>
      <c r="BE59" s="257">
        <v>0</v>
      </c>
      <c r="BF59" s="257">
        <v>0</v>
      </c>
      <c r="BG59" s="257">
        <v>0</v>
      </c>
      <c r="BH59" s="257">
        <v>8509.6665501534826</v>
      </c>
      <c r="BI59" s="257">
        <v>8122.7679214556838</v>
      </c>
      <c r="BJ59" s="257">
        <v>8105.1397802226775</v>
      </c>
      <c r="BK59" s="257">
        <v>8456.6707006341749</v>
      </c>
      <c r="BL59" s="257">
        <v>8180.0641408953834</v>
      </c>
      <c r="BM59" s="257">
        <v>8269.2261623996965</v>
      </c>
      <c r="BN59" s="257">
        <v>7752.8748716623895</v>
      </c>
      <c r="BO59" s="257">
        <v>6902.6786394536039</v>
      </c>
      <c r="BP59" s="257">
        <v>5203.1264766875111</v>
      </c>
      <c r="BQ59" s="257">
        <v>3473.1565158121662</v>
      </c>
      <c r="BR59" s="257">
        <v>2849.113838062015</v>
      </c>
      <c r="BS59" s="257">
        <v>2660.1995826106177</v>
      </c>
      <c r="BT59" s="257">
        <v>2532.386282255331</v>
      </c>
      <c r="BU59" s="257">
        <v>2535.812462284101</v>
      </c>
      <c r="BV59" s="257">
        <v>2622.6251827118031</v>
      </c>
      <c r="BW59" s="257">
        <v>2659.9954055274429</v>
      </c>
    </row>
    <row r="60" spans="1:75" s="42" customFormat="1" x14ac:dyDescent="0.2">
      <c r="A60" s="40"/>
      <c r="B60" s="144" t="s">
        <v>537</v>
      </c>
      <c r="C60" s="320"/>
      <c r="D60" s="257" t="s">
        <v>407</v>
      </c>
      <c r="E60" s="257" t="s">
        <v>407</v>
      </c>
      <c r="F60" s="257" t="s">
        <v>407</v>
      </c>
      <c r="G60" s="257" t="s">
        <v>407</v>
      </c>
      <c r="H60" s="257" t="s">
        <v>407</v>
      </c>
      <c r="I60" s="257" t="s">
        <v>407</v>
      </c>
      <c r="J60" s="257" t="s">
        <v>407</v>
      </c>
      <c r="K60" s="257" t="s">
        <v>407</v>
      </c>
      <c r="L60" s="257" t="s">
        <v>407</v>
      </c>
      <c r="M60" s="257" t="s">
        <v>407</v>
      </c>
      <c r="N60" s="257" t="s">
        <v>407</v>
      </c>
      <c r="O60" s="257" t="s">
        <v>407</v>
      </c>
      <c r="P60" s="257" t="s">
        <v>407</v>
      </c>
      <c r="Q60" s="257" t="s">
        <v>407</v>
      </c>
      <c r="R60" s="257" t="s">
        <v>407</v>
      </c>
      <c r="S60" s="257" t="s">
        <v>407</v>
      </c>
      <c r="T60" s="257" t="s">
        <v>407</v>
      </c>
      <c r="U60" s="257" t="s">
        <v>407</v>
      </c>
      <c r="V60" s="257" t="s">
        <v>407</v>
      </c>
      <c r="W60" s="257" t="s">
        <v>407</v>
      </c>
      <c r="X60" s="257" t="s">
        <v>407</v>
      </c>
      <c r="Y60" s="257" t="s">
        <v>407</v>
      </c>
      <c r="Z60" s="257" t="s">
        <v>407</v>
      </c>
      <c r="AA60" s="257" t="s">
        <v>407</v>
      </c>
      <c r="AB60" s="257" t="s">
        <v>407</v>
      </c>
      <c r="AC60" s="257" t="s">
        <v>407</v>
      </c>
      <c r="AD60" s="257" t="s">
        <v>407</v>
      </c>
      <c r="AE60" s="257" t="s">
        <v>407</v>
      </c>
      <c r="AF60" s="257" t="s">
        <v>407</v>
      </c>
      <c r="AG60" s="257" t="s">
        <v>407</v>
      </c>
      <c r="AH60" s="257" t="s">
        <v>407</v>
      </c>
      <c r="AI60" s="257" t="s">
        <v>407</v>
      </c>
      <c r="AJ60" s="257" t="s">
        <v>407</v>
      </c>
      <c r="AK60" s="257" t="s">
        <v>407</v>
      </c>
      <c r="AL60" s="257" t="s">
        <v>407</v>
      </c>
      <c r="AM60" s="257" t="s">
        <v>407</v>
      </c>
      <c r="AN60" s="257" t="s">
        <v>407</v>
      </c>
      <c r="AO60" s="257" t="s">
        <v>407</v>
      </c>
      <c r="AP60" s="257" t="s">
        <v>407</v>
      </c>
      <c r="AQ60" s="257" t="s">
        <v>407</v>
      </c>
      <c r="AR60" s="257" t="s">
        <v>407</v>
      </c>
      <c r="AS60" s="257" t="s">
        <v>407</v>
      </c>
      <c r="AT60" s="257" t="s">
        <v>407</v>
      </c>
      <c r="AU60" s="257" t="s">
        <v>407</v>
      </c>
      <c r="AV60" s="257" t="s">
        <v>407</v>
      </c>
      <c r="AW60" s="257" t="s">
        <v>407</v>
      </c>
      <c r="AX60" s="257" t="s">
        <v>407</v>
      </c>
      <c r="AY60" s="257" t="s">
        <v>407</v>
      </c>
      <c r="AZ60" s="257" t="s">
        <v>407</v>
      </c>
      <c r="BA60" s="257" t="s">
        <v>407</v>
      </c>
      <c r="BB60" s="257" t="s">
        <v>407</v>
      </c>
      <c r="BC60" s="257" t="s">
        <v>407</v>
      </c>
      <c r="BD60" s="257" t="s">
        <v>407</v>
      </c>
      <c r="BE60" s="257" t="s">
        <v>407</v>
      </c>
      <c r="BF60" s="257" t="s">
        <v>407</v>
      </c>
      <c r="BG60" s="257" t="s">
        <v>407</v>
      </c>
      <c r="BH60" s="257">
        <v>4983.8274624853957</v>
      </c>
      <c r="BI60" s="257">
        <v>4844.1619423394914</v>
      </c>
      <c r="BJ60" s="257">
        <v>4895.7625979392278</v>
      </c>
      <c r="BK60" s="257">
        <v>5385.5950869518865</v>
      </c>
      <c r="BL60" s="257">
        <v>5359.9081337815678</v>
      </c>
      <c r="BM60" s="257">
        <v>5214.5523392429259</v>
      </c>
      <c r="BN60" s="257">
        <v>4754.229894473935</v>
      </c>
      <c r="BO60" s="257">
        <v>4144.0701304382674</v>
      </c>
      <c r="BP60" s="257">
        <v>2528.6569703596874</v>
      </c>
      <c r="BQ60" s="257">
        <v>992.28214884976819</v>
      </c>
      <c r="BR60" s="257">
        <v>391.15983967649333</v>
      </c>
      <c r="BS60" s="305">
        <v>169.62399820194969</v>
      </c>
      <c r="BT60" s="305">
        <v>37.526458694677743</v>
      </c>
      <c r="BU60" s="257">
        <v>9.8994336276947214E-5</v>
      </c>
      <c r="BV60" s="257">
        <v>9.7339296647047758E-5</v>
      </c>
      <c r="BW60" s="257">
        <v>0</v>
      </c>
    </row>
    <row r="61" spans="1:75" s="42" customFormat="1" x14ac:dyDescent="0.2">
      <c r="A61" s="40"/>
      <c r="B61" s="43" t="s">
        <v>538</v>
      </c>
      <c r="C61" s="48"/>
      <c r="D61" s="257" t="s">
        <v>407</v>
      </c>
      <c r="E61" s="257" t="s">
        <v>407</v>
      </c>
      <c r="F61" s="257" t="s">
        <v>407</v>
      </c>
      <c r="G61" s="257" t="s">
        <v>407</v>
      </c>
      <c r="H61" s="257" t="s">
        <v>407</v>
      </c>
      <c r="I61" s="257" t="s">
        <v>407</v>
      </c>
      <c r="J61" s="257" t="s">
        <v>407</v>
      </c>
      <c r="K61" s="257" t="s">
        <v>407</v>
      </c>
      <c r="L61" s="257" t="s">
        <v>407</v>
      </c>
      <c r="M61" s="257" t="s">
        <v>407</v>
      </c>
      <c r="N61" s="257" t="s">
        <v>407</v>
      </c>
      <c r="O61" s="257" t="s">
        <v>407</v>
      </c>
      <c r="P61" s="257" t="s">
        <v>407</v>
      </c>
      <c r="Q61" s="257" t="s">
        <v>407</v>
      </c>
      <c r="R61" s="257" t="s">
        <v>407</v>
      </c>
      <c r="S61" s="257" t="s">
        <v>407</v>
      </c>
      <c r="T61" s="257" t="s">
        <v>407</v>
      </c>
      <c r="U61" s="257" t="s">
        <v>407</v>
      </c>
      <c r="V61" s="257" t="s">
        <v>407</v>
      </c>
      <c r="W61" s="257" t="s">
        <v>407</v>
      </c>
      <c r="X61" s="257" t="s">
        <v>407</v>
      </c>
      <c r="Y61" s="257" t="s">
        <v>407</v>
      </c>
      <c r="Z61" s="257" t="s">
        <v>407</v>
      </c>
      <c r="AA61" s="257" t="s">
        <v>407</v>
      </c>
      <c r="AB61" s="257" t="s">
        <v>407</v>
      </c>
      <c r="AC61" s="257" t="s">
        <v>407</v>
      </c>
      <c r="AD61" s="257" t="s">
        <v>407</v>
      </c>
      <c r="AE61" s="257" t="s">
        <v>407</v>
      </c>
      <c r="AF61" s="257" t="s">
        <v>407</v>
      </c>
      <c r="AG61" s="257" t="s">
        <v>407</v>
      </c>
      <c r="AH61" s="257" t="s">
        <v>407</v>
      </c>
      <c r="AI61" s="257" t="s">
        <v>407</v>
      </c>
      <c r="AJ61" s="257" t="s">
        <v>407</v>
      </c>
      <c r="AK61" s="257" t="s">
        <v>407</v>
      </c>
      <c r="AL61" s="257" t="s">
        <v>407</v>
      </c>
      <c r="AM61" s="257" t="s">
        <v>407</v>
      </c>
      <c r="AN61" s="257" t="s">
        <v>407</v>
      </c>
      <c r="AO61" s="257" t="s">
        <v>407</v>
      </c>
      <c r="AP61" s="257" t="s">
        <v>407</v>
      </c>
      <c r="AQ61" s="257" t="s">
        <v>407</v>
      </c>
      <c r="AR61" s="257" t="s">
        <v>407</v>
      </c>
      <c r="AS61" s="257" t="s">
        <v>407</v>
      </c>
      <c r="AT61" s="257" t="s">
        <v>407</v>
      </c>
      <c r="AU61" s="257" t="s">
        <v>407</v>
      </c>
      <c r="AV61" s="257" t="s">
        <v>407</v>
      </c>
      <c r="AW61" s="257" t="s">
        <v>407</v>
      </c>
      <c r="AX61" s="257" t="s">
        <v>407</v>
      </c>
      <c r="AY61" s="257" t="s">
        <v>407</v>
      </c>
      <c r="AZ61" s="257" t="s">
        <v>407</v>
      </c>
      <c r="BA61" s="257" t="s">
        <v>407</v>
      </c>
      <c r="BB61" s="257" t="s">
        <v>407</v>
      </c>
      <c r="BC61" s="257" t="s">
        <v>407</v>
      </c>
      <c r="BD61" s="257" t="s">
        <v>407</v>
      </c>
      <c r="BE61" s="257" t="s">
        <v>407</v>
      </c>
      <c r="BF61" s="257" t="s">
        <v>407</v>
      </c>
      <c r="BG61" s="257" t="s">
        <v>407</v>
      </c>
      <c r="BH61" s="257">
        <v>2794.7766283998994</v>
      </c>
      <c r="BI61" s="257">
        <v>2582.0772328684907</v>
      </c>
      <c r="BJ61" s="257">
        <v>2526.7602812537375</v>
      </c>
      <c r="BK61" s="257">
        <v>2488.9031461384561</v>
      </c>
      <c r="BL61" s="257">
        <v>2310.7425803587366</v>
      </c>
      <c r="BM61" s="257">
        <v>2502.6788768879746</v>
      </c>
      <c r="BN61" s="257">
        <v>2362.0714288269969</v>
      </c>
      <c r="BO61" s="257">
        <v>2114.8625759651586</v>
      </c>
      <c r="BP61" s="257">
        <v>1974.1090111563835</v>
      </c>
      <c r="BQ61" s="257">
        <v>1759.1895672668502</v>
      </c>
      <c r="BR61" s="257">
        <v>1660.1738620815863</v>
      </c>
      <c r="BS61" s="257">
        <v>1648.2103700181394</v>
      </c>
      <c r="BT61" s="257">
        <v>1633.928444422341</v>
      </c>
      <c r="BU61" s="257">
        <v>1624.4031263128743</v>
      </c>
      <c r="BV61" s="257">
        <v>1647.5240431004484</v>
      </c>
      <c r="BW61" s="257">
        <v>1644.3966787787429</v>
      </c>
    </row>
    <row r="62" spans="1:75" s="42" customFormat="1" x14ac:dyDescent="0.2">
      <c r="A62" s="40"/>
      <c r="B62" s="144" t="s">
        <v>473</v>
      </c>
      <c r="C62" s="320"/>
      <c r="D62" s="257" t="s">
        <v>407</v>
      </c>
      <c r="E62" s="257" t="s">
        <v>407</v>
      </c>
      <c r="F62" s="257" t="s">
        <v>407</v>
      </c>
      <c r="G62" s="257" t="s">
        <v>407</v>
      </c>
      <c r="H62" s="257" t="s">
        <v>407</v>
      </c>
      <c r="I62" s="257" t="s">
        <v>407</v>
      </c>
      <c r="J62" s="257" t="s">
        <v>407</v>
      </c>
      <c r="K62" s="257" t="s">
        <v>407</v>
      </c>
      <c r="L62" s="257" t="s">
        <v>407</v>
      </c>
      <c r="M62" s="257" t="s">
        <v>407</v>
      </c>
      <c r="N62" s="257" t="s">
        <v>407</v>
      </c>
      <c r="O62" s="257" t="s">
        <v>407</v>
      </c>
      <c r="P62" s="257" t="s">
        <v>407</v>
      </c>
      <c r="Q62" s="257" t="s">
        <v>407</v>
      </c>
      <c r="R62" s="257" t="s">
        <v>407</v>
      </c>
      <c r="S62" s="257" t="s">
        <v>407</v>
      </c>
      <c r="T62" s="257" t="s">
        <v>407</v>
      </c>
      <c r="U62" s="257" t="s">
        <v>407</v>
      </c>
      <c r="V62" s="257" t="s">
        <v>407</v>
      </c>
      <c r="W62" s="257" t="s">
        <v>407</v>
      </c>
      <c r="X62" s="257" t="s">
        <v>407</v>
      </c>
      <c r="Y62" s="257" t="s">
        <v>407</v>
      </c>
      <c r="Z62" s="257" t="s">
        <v>407</v>
      </c>
      <c r="AA62" s="257" t="s">
        <v>407</v>
      </c>
      <c r="AB62" s="257" t="s">
        <v>407</v>
      </c>
      <c r="AC62" s="257" t="s">
        <v>407</v>
      </c>
      <c r="AD62" s="257" t="s">
        <v>407</v>
      </c>
      <c r="AE62" s="257" t="s">
        <v>407</v>
      </c>
      <c r="AF62" s="257" t="s">
        <v>407</v>
      </c>
      <c r="AG62" s="257" t="s">
        <v>407</v>
      </c>
      <c r="AH62" s="257" t="s">
        <v>407</v>
      </c>
      <c r="AI62" s="257" t="s">
        <v>407</v>
      </c>
      <c r="AJ62" s="257" t="s">
        <v>407</v>
      </c>
      <c r="AK62" s="257" t="s">
        <v>407</v>
      </c>
      <c r="AL62" s="257" t="s">
        <v>407</v>
      </c>
      <c r="AM62" s="257" t="s">
        <v>407</v>
      </c>
      <c r="AN62" s="257" t="s">
        <v>407</v>
      </c>
      <c r="AO62" s="257" t="s">
        <v>407</v>
      </c>
      <c r="AP62" s="257" t="s">
        <v>407</v>
      </c>
      <c r="AQ62" s="257" t="s">
        <v>407</v>
      </c>
      <c r="AR62" s="257" t="s">
        <v>407</v>
      </c>
      <c r="AS62" s="257" t="s">
        <v>407</v>
      </c>
      <c r="AT62" s="257" t="s">
        <v>407</v>
      </c>
      <c r="AU62" s="257" t="s">
        <v>407</v>
      </c>
      <c r="AV62" s="257" t="s">
        <v>407</v>
      </c>
      <c r="AW62" s="257" t="s">
        <v>407</v>
      </c>
      <c r="AX62" s="257" t="s">
        <v>407</v>
      </c>
      <c r="AY62" s="257" t="s">
        <v>407</v>
      </c>
      <c r="AZ62" s="257" t="s">
        <v>407</v>
      </c>
      <c r="BA62" s="257" t="s">
        <v>407</v>
      </c>
      <c r="BB62" s="257" t="s">
        <v>407</v>
      </c>
      <c r="BC62" s="257" t="s">
        <v>407</v>
      </c>
      <c r="BD62" s="257" t="s">
        <v>407</v>
      </c>
      <c r="BE62" s="257" t="s">
        <v>407</v>
      </c>
      <c r="BF62" s="257" t="s">
        <v>407</v>
      </c>
      <c r="BG62" s="257" t="s">
        <v>407</v>
      </c>
      <c r="BH62" s="257">
        <v>276.5984275866507</v>
      </c>
      <c r="BI62" s="257">
        <v>259.32253813493548</v>
      </c>
      <c r="BJ62" s="257">
        <v>262.95212601741196</v>
      </c>
      <c r="BK62" s="257">
        <v>249.67513616799914</v>
      </c>
      <c r="BL62" s="257">
        <v>245.68829301975265</v>
      </c>
      <c r="BM62" s="257">
        <v>293.84246322028054</v>
      </c>
      <c r="BN62" s="257">
        <v>379.26428505068031</v>
      </c>
      <c r="BO62" s="257">
        <v>417.84599198931159</v>
      </c>
      <c r="BP62" s="257">
        <v>496.31598786946898</v>
      </c>
      <c r="BQ62" s="257">
        <v>544.52195853831597</v>
      </c>
      <c r="BR62" s="257">
        <v>540.08105384632563</v>
      </c>
      <c r="BS62" s="257">
        <v>585.31820817683615</v>
      </c>
      <c r="BT62" s="257">
        <v>610.54754071575348</v>
      </c>
      <c r="BU62" s="257">
        <v>656.66943243720073</v>
      </c>
      <c r="BV62" s="257">
        <v>703.21525394894206</v>
      </c>
      <c r="BW62" s="257">
        <v>740.55295178066524</v>
      </c>
    </row>
    <row r="63" spans="1:75" s="42" customFormat="1" x14ac:dyDescent="0.2">
      <c r="A63" s="40"/>
      <c r="B63" s="144" t="s">
        <v>539</v>
      </c>
      <c r="C63" s="320"/>
      <c r="D63" s="257" t="s">
        <v>407</v>
      </c>
      <c r="E63" s="257" t="s">
        <v>407</v>
      </c>
      <c r="F63" s="257" t="s">
        <v>407</v>
      </c>
      <c r="G63" s="257" t="s">
        <v>407</v>
      </c>
      <c r="H63" s="257" t="s">
        <v>407</v>
      </c>
      <c r="I63" s="257" t="s">
        <v>407</v>
      </c>
      <c r="J63" s="257" t="s">
        <v>407</v>
      </c>
      <c r="K63" s="257" t="s">
        <v>407</v>
      </c>
      <c r="L63" s="257" t="s">
        <v>407</v>
      </c>
      <c r="M63" s="257" t="s">
        <v>407</v>
      </c>
      <c r="N63" s="257" t="s">
        <v>407</v>
      </c>
      <c r="O63" s="257" t="s">
        <v>407</v>
      </c>
      <c r="P63" s="257" t="s">
        <v>407</v>
      </c>
      <c r="Q63" s="257" t="s">
        <v>407</v>
      </c>
      <c r="R63" s="257" t="s">
        <v>407</v>
      </c>
      <c r="S63" s="257" t="s">
        <v>407</v>
      </c>
      <c r="T63" s="257" t="s">
        <v>407</v>
      </c>
      <c r="U63" s="257" t="s">
        <v>407</v>
      </c>
      <c r="V63" s="257" t="s">
        <v>407</v>
      </c>
      <c r="W63" s="257" t="s">
        <v>407</v>
      </c>
      <c r="X63" s="257" t="s">
        <v>407</v>
      </c>
      <c r="Y63" s="257" t="s">
        <v>407</v>
      </c>
      <c r="Z63" s="257" t="s">
        <v>407</v>
      </c>
      <c r="AA63" s="257" t="s">
        <v>407</v>
      </c>
      <c r="AB63" s="257" t="s">
        <v>407</v>
      </c>
      <c r="AC63" s="257" t="s">
        <v>407</v>
      </c>
      <c r="AD63" s="257" t="s">
        <v>407</v>
      </c>
      <c r="AE63" s="257" t="s">
        <v>407</v>
      </c>
      <c r="AF63" s="257" t="s">
        <v>407</v>
      </c>
      <c r="AG63" s="257" t="s">
        <v>407</v>
      </c>
      <c r="AH63" s="257" t="s">
        <v>407</v>
      </c>
      <c r="AI63" s="257" t="s">
        <v>407</v>
      </c>
      <c r="AJ63" s="257" t="s">
        <v>407</v>
      </c>
      <c r="AK63" s="257" t="s">
        <v>407</v>
      </c>
      <c r="AL63" s="257" t="s">
        <v>407</v>
      </c>
      <c r="AM63" s="257" t="s">
        <v>407</v>
      </c>
      <c r="AN63" s="257" t="s">
        <v>407</v>
      </c>
      <c r="AO63" s="257" t="s">
        <v>407</v>
      </c>
      <c r="AP63" s="257" t="s">
        <v>407</v>
      </c>
      <c r="AQ63" s="257" t="s">
        <v>407</v>
      </c>
      <c r="AR63" s="257" t="s">
        <v>407</v>
      </c>
      <c r="AS63" s="257" t="s">
        <v>407</v>
      </c>
      <c r="AT63" s="257" t="s">
        <v>407</v>
      </c>
      <c r="AU63" s="257" t="s">
        <v>407</v>
      </c>
      <c r="AV63" s="257" t="s">
        <v>407</v>
      </c>
      <c r="AW63" s="257" t="s">
        <v>407</v>
      </c>
      <c r="AX63" s="257" t="s">
        <v>407</v>
      </c>
      <c r="AY63" s="257" t="s">
        <v>407</v>
      </c>
      <c r="AZ63" s="257" t="s">
        <v>407</v>
      </c>
      <c r="BA63" s="257" t="s">
        <v>407</v>
      </c>
      <c r="BB63" s="257" t="s">
        <v>407</v>
      </c>
      <c r="BC63" s="257" t="s">
        <v>407</v>
      </c>
      <c r="BD63" s="257" t="s">
        <v>407</v>
      </c>
      <c r="BE63" s="257" t="s">
        <v>407</v>
      </c>
      <c r="BF63" s="257" t="s">
        <v>407</v>
      </c>
      <c r="BG63" s="257" t="s">
        <v>407</v>
      </c>
      <c r="BH63" s="257">
        <v>454.46403168153665</v>
      </c>
      <c r="BI63" s="257">
        <v>437.20620811276643</v>
      </c>
      <c r="BJ63" s="257">
        <v>419.66477501230048</v>
      </c>
      <c r="BK63" s="257">
        <v>332.49733137583348</v>
      </c>
      <c r="BL63" s="257">
        <v>263.72513373532598</v>
      </c>
      <c r="BM63" s="257">
        <v>258.15248304851485</v>
      </c>
      <c r="BN63" s="257">
        <v>257.309263310777</v>
      </c>
      <c r="BO63" s="257">
        <v>225.89994106086704</v>
      </c>
      <c r="BP63" s="257">
        <v>204.04450730197175</v>
      </c>
      <c r="BQ63" s="257">
        <v>177.16284115723172</v>
      </c>
      <c r="BR63" s="257">
        <v>257.69908245760968</v>
      </c>
      <c r="BS63" s="257">
        <v>257.04700621369233</v>
      </c>
      <c r="BT63" s="257">
        <v>250.38383842255877</v>
      </c>
      <c r="BU63" s="257">
        <v>254.73980453968997</v>
      </c>
      <c r="BV63" s="257">
        <v>271.88578832311572</v>
      </c>
      <c r="BW63" s="257">
        <v>275.045774968035</v>
      </c>
    </row>
    <row r="64" spans="1:75" s="132" customFormat="1" ht="24.75" customHeight="1" x14ac:dyDescent="0.2">
      <c r="A64" s="314"/>
      <c r="B64" s="59" t="s">
        <v>556</v>
      </c>
      <c r="C64" s="40"/>
      <c r="D64" s="257">
        <v>0</v>
      </c>
      <c r="E64" s="257">
        <v>0</v>
      </c>
      <c r="F64" s="257">
        <v>0</v>
      </c>
      <c r="G64" s="257">
        <v>0</v>
      </c>
      <c r="H64" s="257">
        <v>0</v>
      </c>
      <c r="I64" s="257">
        <v>0</v>
      </c>
      <c r="J64" s="257">
        <v>0</v>
      </c>
      <c r="K64" s="257">
        <v>0</v>
      </c>
      <c r="L64" s="257">
        <v>0</v>
      </c>
      <c r="M64" s="257">
        <v>0</v>
      </c>
      <c r="N64" s="257">
        <v>0</v>
      </c>
      <c r="O64" s="257">
        <v>0</v>
      </c>
      <c r="P64" s="257">
        <v>0</v>
      </c>
      <c r="Q64" s="257">
        <v>0</v>
      </c>
      <c r="R64" s="257">
        <v>0</v>
      </c>
      <c r="S64" s="257">
        <v>0</v>
      </c>
      <c r="T64" s="257">
        <v>0</v>
      </c>
      <c r="U64" s="257">
        <v>0</v>
      </c>
      <c r="V64" s="257">
        <v>0</v>
      </c>
      <c r="W64" s="257">
        <v>0</v>
      </c>
      <c r="X64" s="257">
        <v>0</v>
      </c>
      <c r="Y64" s="257">
        <v>0</v>
      </c>
      <c r="Z64" s="257">
        <v>0</v>
      </c>
      <c r="AA64" s="257">
        <v>0</v>
      </c>
      <c r="AB64" s="257">
        <v>0</v>
      </c>
      <c r="AC64" s="257">
        <v>0</v>
      </c>
      <c r="AD64" s="257">
        <v>0</v>
      </c>
      <c r="AE64" s="257">
        <v>0</v>
      </c>
      <c r="AF64" s="257">
        <v>0</v>
      </c>
      <c r="AG64" s="257">
        <v>0</v>
      </c>
      <c r="AH64" s="257">
        <v>4630.5642704496886</v>
      </c>
      <c r="AI64" s="257">
        <v>4171.3956116762156</v>
      </c>
      <c r="AJ64" s="257">
        <v>4799.7059306180054</v>
      </c>
      <c r="AK64" s="257">
        <v>7070.1592174927473</v>
      </c>
      <c r="AL64" s="257">
        <v>10475.93353321938</v>
      </c>
      <c r="AM64" s="257">
        <v>12583.866537925116</v>
      </c>
      <c r="AN64" s="257">
        <v>13637.026218368072</v>
      </c>
      <c r="AO64" s="257">
        <v>14789.586919104991</v>
      </c>
      <c r="AP64" s="257">
        <v>15240.165585759625</v>
      </c>
      <c r="AQ64" s="257">
        <v>14163.987185913222</v>
      </c>
      <c r="AR64" s="257">
        <v>11922.406801831263</v>
      </c>
      <c r="AS64" s="257">
        <v>10861.980697396613</v>
      </c>
      <c r="AT64" s="257">
        <v>11753.307297595489</v>
      </c>
      <c r="AU64" s="257">
        <v>14973.139881001038</v>
      </c>
      <c r="AV64" s="257">
        <v>18172.845379490576</v>
      </c>
      <c r="AW64" s="257">
        <v>19515.308072805139</v>
      </c>
      <c r="AX64" s="257">
        <v>19679.3490549772</v>
      </c>
      <c r="AY64" s="257">
        <v>19717.153149872989</v>
      </c>
      <c r="AZ64" s="257">
        <v>15703.379058837181</v>
      </c>
      <c r="BA64" s="257">
        <v>11890.961949745595</v>
      </c>
      <c r="BB64" s="257">
        <v>11675.644451926988</v>
      </c>
      <c r="BC64" s="257">
        <v>11738.498090530409</v>
      </c>
      <c r="BD64" s="257">
        <v>12477.006239378883</v>
      </c>
      <c r="BE64" s="257">
        <v>13092.245604964977</v>
      </c>
      <c r="BF64" s="257">
        <v>12940.209879797976</v>
      </c>
      <c r="BG64" s="257">
        <v>13449.943412405783</v>
      </c>
      <c r="BH64" s="257">
        <v>12479.427364095456</v>
      </c>
      <c r="BI64" s="257">
        <v>11119.407683523861</v>
      </c>
      <c r="BJ64" s="257">
        <v>10449.750881746711</v>
      </c>
      <c r="BK64" s="257">
        <v>10369.950993272048</v>
      </c>
      <c r="BL64" s="257">
        <v>9725.1931583586393</v>
      </c>
      <c r="BM64" s="257">
        <v>9130.4009953880104</v>
      </c>
      <c r="BN64" s="257">
        <v>0</v>
      </c>
      <c r="BO64" s="257">
        <v>0</v>
      </c>
      <c r="BP64" s="257">
        <v>0</v>
      </c>
      <c r="BQ64" s="257">
        <v>0</v>
      </c>
      <c r="BR64" s="257">
        <v>0</v>
      </c>
      <c r="BS64" s="257">
        <v>0</v>
      </c>
      <c r="BT64" s="257">
        <v>0</v>
      </c>
      <c r="BU64" s="257">
        <v>0</v>
      </c>
      <c r="BV64" s="257">
        <v>0</v>
      </c>
      <c r="BW64" s="257">
        <v>0</v>
      </c>
    </row>
    <row r="65" spans="1:75" s="132" customFormat="1" x14ac:dyDescent="0.2">
      <c r="A65" s="314"/>
      <c r="B65" s="59" t="s">
        <v>557</v>
      </c>
      <c r="C65" s="40"/>
      <c r="D65" s="257">
        <v>0</v>
      </c>
      <c r="E65" s="257">
        <v>0</v>
      </c>
      <c r="F65" s="257">
        <v>0</v>
      </c>
      <c r="G65" s="257">
        <v>0</v>
      </c>
      <c r="H65" s="257">
        <v>0</v>
      </c>
      <c r="I65" s="257">
        <v>0</v>
      </c>
      <c r="J65" s="257">
        <v>0</v>
      </c>
      <c r="K65" s="257">
        <v>0</v>
      </c>
      <c r="L65" s="257">
        <v>0</v>
      </c>
      <c r="M65" s="257">
        <v>0</v>
      </c>
      <c r="N65" s="257">
        <v>0</v>
      </c>
      <c r="O65" s="257">
        <v>0</v>
      </c>
      <c r="P65" s="257">
        <v>0</v>
      </c>
      <c r="Q65" s="257">
        <v>0</v>
      </c>
      <c r="R65" s="257">
        <v>0</v>
      </c>
      <c r="S65" s="257">
        <v>0</v>
      </c>
      <c r="T65" s="257">
        <v>0</v>
      </c>
      <c r="U65" s="257">
        <v>0</v>
      </c>
      <c r="V65" s="257">
        <v>0</v>
      </c>
      <c r="W65" s="257">
        <v>0</v>
      </c>
      <c r="X65" s="257">
        <v>0</v>
      </c>
      <c r="Y65" s="257">
        <v>0</v>
      </c>
      <c r="Z65" s="257">
        <v>0</v>
      </c>
      <c r="AA65" s="257">
        <v>0</v>
      </c>
      <c r="AB65" s="257">
        <v>0</v>
      </c>
      <c r="AC65" s="257">
        <v>0</v>
      </c>
      <c r="AD65" s="257">
        <v>0</v>
      </c>
      <c r="AE65" s="257">
        <v>0</v>
      </c>
      <c r="AF65" s="257">
        <v>0</v>
      </c>
      <c r="AG65" s="257">
        <v>0</v>
      </c>
      <c r="AH65" s="257">
        <v>0</v>
      </c>
      <c r="AI65" s="257">
        <v>0</v>
      </c>
      <c r="AJ65" s="257">
        <v>0</v>
      </c>
      <c r="AK65" s="257">
        <v>0</v>
      </c>
      <c r="AL65" s="257">
        <v>0</v>
      </c>
      <c r="AM65" s="257">
        <v>0</v>
      </c>
      <c r="AN65" s="257">
        <v>0</v>
      </c>
      <c r="AO65" s="257">
        <v>0</v>
      </c>
      <c r="AP65" s="257">
        <v>0</v>
      </c>
      <c r="AQ65" s="257">
        <v>0</v>
      </c>
      <c r="AR65" s="257">
        <v>0</v>
      </c>
      <c r="AS65" s="257">
        <v>0</v>
      </c>
      <c r="AT65" s="257">
        <v>0</v>
      </c>
      <c r="AU65" s="257">
        <v>0</v>
      </c>
      <c r="AV65" s="257">
        <v>0</v>
      </c>
      <c r="AW65" s="257">
        <v>0</v>
      </c>
      <c r="AX65" s="257">
        <v>0</v>
      </c>
      <c r="AY65" s="257">
        <v>0</v>
      </c>
      <c r="AZ65" s="257">
        <v>0</v>
      </c>
      <c r="BA65" s="257">
        <v>0</v>
      </c>
      <c r="BB65" s="257">
        <v>0</v>
      </c>
      <c r="BC65" s="257">
        <v>0</v>
      </c>
      <c r="BD65" s="257">
        <v>11749.353470808543</v>
      </c>
      <c r="BE65" s="257">
        <v>12320.30082258889</v>
      </c>
      <c r="BF65" s="257">
        <v>12204.65978419939</v>
      </c>
      <c r="BG65" s="257">
        <v>10152.950651994446</v>
      </c>
      <c r="BH65" s="257">
        <v>6696.2320189583043</v>
      </c>
      <c r="BI65" s="257">
        <v>5662.6492671896558</v>
      </c>
      <c r="BJ65" s="257">
        <v>5091.4266704565443</v>
      </c>
      <c r="BK65" s="257">
        <v>4606.3558813913669</v>
      </c>
      <c r="BL65" s="257">
        <v>4057.7375485979314</v>
      </c>
      <c r="BM65" s="257">
        <v>3738.0122495305591</v>
      </c>
      <c r="BN65" s="257">
        <v>3457.6185335515593</v>
      </c>
      <c r="BO65" s="257">
        <v>3070.8925763729308</v>
      </c>
      <c r="BP65" s="257">
        <v>2898.5064933756735</v>
      </c>
      <c r="BQ65" s="257">
        <v>2635.3491608928839</v>
      </c>
      <c r="BR65" s="257">
        <v>2574.2641257578657</v>
      </c>
      <c r="BS65" s="257">
        <v>2576.5989329882373</v>
      </c>
      <c r="BT65" s="257">
        <v>2561.2837780587274</v>
      </c>
      <c r="BU65" s="257">
        <v>2587.61807217144</v>
      </c>
      <c r="BV65" s="257">
        <v>2663.3577918752717</v>
      </c>
      <c r="BW65" s="257">
        <v>2691.7112417928397</v>
      </c>
    </row>
    <row r="66" spans="1:75" s="132" customFormat="1" ht="24.75" customHeight="1" x14ac:dyDescent="0.2">
      <c r="A66" s="40"/>
      <c r="B66" s="268" t="s">
        <v>544</v>
      </c>
      <c r="C66" s="40"/>
      <c r="D66" s="257" t="s">
        <v>123</v>
      </c>
      <c r="E66" s="257" t="s">
        <v>123</v>
      </c>
      <c r="F66" s="257" t="s">
        <v>123</v>
      </c>
      <c r="G66" s="257" t="s">
        <v>123</v>
      </c>
      <c r="H66" s="257" t="s">
        <v>123</v>
      </c>
      <c r="I66" s="257" t="s">
        <v>123</v>
      </c>
      <c r="J66" s="257" t="s">
        <v>123</v>
      </c>
      <c r="K66" s="257" t="s">
        <v>123</v>
      </c>
      <c r="L66" s="257" t="s">
        <v>123</v>
      </c>
      <c r="M66" s="257" t="s">
        <v>123</v>
      </c>
      <c r="N66" s="257" t="s">
        <v>123</v>
      </c>
      <c r="O66" s="257" t="s">
        <v>123</v>
      </c>
      <c r="P66" s="257" t="s">
        <v>123</v>
      </c>
      <c r="Q66" s="257" t="s">
        <v>123</v>
      </c>
      <c r="R66" s="257" t="s">
        <v>123</v>
      </c>
      <c r="S66" s="257" t="s">
        <v>123</v>
      </c>
      <c r="T66" s="257" t="s">
        <v>123</v>
      </c>
      <c r="U66" s="257" t="s">
        <v>123</v>
      </c>
      <c r="V66" s="257" t="s">
        <v>123</v>
      </c>
      <c r="W66" s="257" t="s">
        <v>123</v>
      </c>
      <c r="X66" s="257" t="s">
        <v>123</v>
      </c>
      <c r="Y66" s="257" t="s">
        <v>123</v>
      </c>
      <c r="Z66" s="257" t="s">
        <v>123</v>
      </c>
      <c r="AA66" s="257" t="s">
        <v>123</v>
      </c>
      <c r="AB66" s="257" t="s">
        <v>123</v>
      </c>
      <c r="AC66" s="257" t="s">
        <v>123</v>
      </c>
      <c r="AD66" s="257" t="s">
        <v>123</v>
      </c>
      <c r="AE66" s="257" t="s">
        <v>123</v>
      </c>
      <c r="AF66" s="257" t="s">
        <v>123</v>
      </c>
      <c r="AG66" s="257" t="s">
        <v>123</v>
      </c>
      <c r="AH66" s="257" t="s">
        <v>123</v>
      </c>
      <c r="AI66" s="257" t="s">
        <v>123</v>
      </c>
      <c r="AJ66" s="257" t="s">
        <v>123</v>
      </c>
      <c r="AK66" s="257" t="s">
        <v>123</v>
      </c>
      <c r="AL66" s="257" t="s">
        <v>123</v>
      </c>
      <c r="AM66" s="257" t="s">
        <v>123</v>
      </c>
      <c r="AN66" s="257" t="s">
        <v>123</v>
      </c>
      <c r="AO66" s="257" t="s">
        <v>123</v>
      </c>
      <c r="AP66" s="257" t="s">
        <v>123</v>
      </c>
      <c r="AQ66" s="257" t="s">
        <v>123</v>
      </c>
      <c r="AR66" s="257" t="s">
        <v>123</v>
      </c>
      <c r="AS66" s="257" t="s">
        <v>123</v>
      </c>
      <c r="AT66" s="257" t="s">
        <v>123</v>
      </c>
      <c r="AU66" s="257" t="s">
        <v>123</v>
      </c>
      <c r="AV66" s="257" t="s">
        <v>123</v>
      </c>
      <c r="AW66" s="257" t="s">
        <v>123</v>
      </c>
      <c r="AX66" s="257" t="s">
        <v>123</v>
      </c>
      <c r="AY66" s="257" t="s">
        <v>123</v>
      </c>
      <c r="AZ66" s="257" t="s">
        <v>123</v>
      </c>
      <c r="BA66" s="257" t="s">
        <v>123</v>
      </c>
      <c r="BB66" s="257" t="s">
        <v>123</v>
      </c>
      <c r="BC66" s="257" t="s">
        <v>123</v>
      </c>
      <c r="BD66" s="257" t="s">
        <v>123</v>
      </c>
      <c r="BE66" s="257" t="s">
        <v>123</v>
      </c>
      <c r="BF66" s="257" t="s">
        <v>123</v>
      </c>
      <c r="BG66" s="257" t="s">
        <v>123</v>
      </c>
      <c r="BH66" s="257" t="s">
        <v>123</v>
      </c>
      <c r="BI66" s="257" t="s">
        <v>123</v>
      </c>
      <c r="BJ66" s="257" t="s">
        <v>123</v>
      </c>
      <c r="BK66" s="257" t="s">
        <v>123</v>
      </c>
      <c r="BL66" s="257" t="s">
        <v>123</v>
      </c>
      <c r="BM66" s="257" t="s">
        <v>123</v>
      </c>
      <c r="BN66" s="257" t="s">
        <v>123</v>
      </c>
      <c r="BO66" s="257" t="s">
        <v>123</v>
      </c>
      <c r="BP66" s="257" t="s">
        <v>123</v>
      </c>
      <c r="BQ66" s="257" t="s">
        <v>123</v>
      </c>
      <c r="BR66" s="257" t="s">
        <v>123</v>
      </c>
      <c r="BS66" s="257" t="s">
        <v>123</v>
      </c>
      <c r="BT66" s="257" t="s">
        <v>123</v>
      </c>
      <c r="BU66" s="257" t="s">
        <v>123</v>
      </c>
      <c r="BV66" s="257" t="s">
        <v>123</v>
      </c>
      <c r="BW66" s="257" t="s">
        <v>123</v>
      </c>
    </row>
    <row r="67" spans="1:75" s="132" customFormat="1" x14ac:dyDescent="0.2">
      <c r="A67" s="314"/>
      <c r="B67" s="268" t="s">
        <v>545</v>
      </c>
      <c r="C67" s="43"/>
      <c r="D67" s="257">
        <v>0</v>
      </c>
      <c r="E67" s="257">
        <v>0</v>
      </c>
      <c r="F67" s="257">
        <v>0</v>
      </c>
      <c r="G67" s="257">
        <v>0</v>
      </c>
      <c r="H67" s="257">
        <v>0</v>
      </c>
      <c r="I67" s="257">
        <v>0</v>
      </c>
      <c r="J67" s="257">
        <v>0</v>
      </c>
      <c r="K67" s="257">
        <v>0</v>
      </c>
      <c r="L67" s="257">
        <v>0</v>
      </c>
      <c r="M67" s="257">
        <v>0</v>
      </c>
      <c r="N67" s="257">
        <v>0</v>
      </c>
      <c r="O67" s="257">
        <v>0</v>
      </c>
      <c r="P67" s="257">
        <v>0</v>
      </c>
      <c r="Q67" s="257">
        <v>0</v>
      </c>
      <c r="R67" s="257">
        <v>0</v>
      </c>
      <c r="S67" s="257">
        <v>0</v>
      </c>
      <c r="T67" s="257">
        <v>0</v>
      </c>
      <c r="U67" s="257">
        <v>0</v>
      </c>
      <c r="V67" s="257">
        <v>0</v>
      </c>
      <c r="W67" s="257">
        <v>0</v>
      </c>
      <c r="X67" s="257">
        <v>0</v>
      </c>
      <c r="Y67" s="257">
        <v>0</v>
      </c>
      <c r="Z67" s="257">
        <v>0</v>
      </c>
      <c r="AA67" s="257">
        <v>0</v>
      </c>
      <c r="AB67" s="257">
        <v>0</v>
      </c>
      <c r="AC67" s="257">
        <v>0</v>
      </c>
      <c r="AD67" s="257">
        <v>0</v>
      </c>
      <c r="AE67" s="257">
        <v>0</v>
      </c>
      <c r="AF67" s="257">
        <v>0</v>
      </c>
      <c r="AG67" s="257">
        <v>0</v>
      </c>
      <c r="AH67" s="257">
        <v>2384.7405992815898</v>
      </c>
      <c r="AI67" s="257">
        <v>2075.7753614716084</v>
      </c>
      <c r="AJ67" s="257">
        <v>2653.8763989628801</v>
      </c>
      <c r="AK67" s="257">
        <v>4606.0887679100242</v>
      </c>
      <c r="AL67" s="257">
        <v>7325.4484826407388</v>
      </c>
      <c r="AM67" s="257">
        <v>8896.3866537925114</v>
      </c>
      <c r="AN67" s="257">
        <v>9631.9083117805167</v>
      </c>
      <c r="AO67" s="257">
        <v>10258.982597054886</v>
      </c>
      <c r="AP67" s="257">
        <v>10155.426153350812</v>
      </c>
      <c r="AQ67" s="257">
        <v>8844.1693725891855</v>
      </c>
      <c r="AR67" s="257">
        <v>6337.9414650098106</v>
      </c>
      <c r="AS67" s="257">
        <v>5080.5104381956426</v>
      </c>
      <c r="AT67" s="257">
        <v>5244.361386315476</v>
      </c>
      <c r="AU67" s="257">
        <v>7075.4979157017151</v>
      </c>
      <c r="AV67" s="257">
        <v>8836.7240405865377</v>
      </c>
      <c r="AW67" s="257">
        <v>9199.1447285552349</v>
      </c>
      <c r="AX67" s="257">
        <v>8213.6955946656708</v>
      </c>
      <c r="AY67" s="257">
        <v>7426.7315834038955</v>
      </c>
      <c r="AZ67" s="257">
        <v>3484.9796913078794</v>
      </c>
      <c r="BA67" s="257">
        <v>0</v>
      </c>
      <c r="BB67" s="257">
        <v>0</v>
      </c>
      <c r="BC67" s="257">
        <v>0</v>
      </c>
      <c r="BD67" s="257">
        <v>0</v>
      </c>
      <c r="BE67" s="257">
        <v>0</v>
      </c>
      <c r="BF67" s="257">
        <v>0</v>
      </c>
      <c r="BG67" s="257">
        <v>0</v>
      </c>
      <c r="BH67" s="257">
        <v>0</v>
      </c>
      <c r="BI67" s="257">
        <v>0</v>
      </c>
      <c r="BJ67" s="257">
        <v>0</v>
      </c>
      <c r="BK67" s="257">
        <v>0</v>
      </c>
      <c r="BL67" s="257">
        <v>0</v>
      </c>
      <c r="BM67" s="257">
        <v>0</v>
      </c>
      <c r="BN67" s="257">
        <v>0</v>
      </c>
      <c r="BO67" s="257">
        <v>0</v>
      </c>
      <c r="BP67" s="257">
        <v>0</v>
      </c>
      <c r="BQ67" s="257">
        <v>0</v>
      </c>
      <c r="BR67" s="257">
        <v>0</v>
      </c>
      <c r="BS67" s="257">
        <v>0</v>
      </c>
      <c r="BT67" s="257">
        <v>0</v>
      </c>
      <c r="BU67" s="257">
        <v>0</v>
      </c>
      <c r="BV67" s="257">
        <v>0</v>
      </c>
      <c r="BW67" s="257">
        <v>0</v>
      </c>
    </row>
    <row r="68" spans="1:75" s="132" customFormat="1" x14ac:dyDescent="0.2">
      <c r="A68" s="314"/>
      <c r="B68" s="268" t="s">
        <v>546</v>
      </c>
      <c r="C68" s="43"/>
      <c r="D68" s="257">
        <v>0</v>
      </c>
      <c r="E68" s="257">
        <v>0</v>
      </c>
      <c r="F68" s="257">
        <v>0</v>
      </c>
      <c r="G68" s="257">
        <v>0</v>
      </c>
      <c r="H68" s="257">
        <v>0</v>
      </c>
      <c r="I68" s="257">
        <v>0</v>
      </c>
      <c r="J68" s="257">
        <v>0</v>
      </c>
      <c r="K68" s="257">
        <v>0</v>
      </c>
      <c r="L68" s="257">
        <v>0</v>
      </c>
      <c r="M68" s="257">
        <v>0</v>
      </c>
      <c r="N68" s="257">
        <v>0</v>
      </c>
      <c r="O68" s="257">
        <v>0</v>
      </c>
      <c r="P68" s="257">
        <v>0</v>
      </c>
      <c r="Q68" s="257">
        <v>0</v>
      </c>
      <c r="R68" s="257">
        <v>0</v>
      </c>
      <c r="S68" s="257">
        <v>0</v>
      </c>
      <c r="T68" s="257">
        <v>0</v>
      </c>
      <c r="U68" s="257">
        <v>0</v>
      </c>
      <c r="V68" s="257">
        <v>0</v>
      </c>
      <c r="W68" s="257">
        <v>0</v>
      </c>
      <c r="X68" s="257">
        <v>0</v>
      </c>
      <c r="Y68" s="257">
        <v>0</v>
      </c>
      <c r="Z68" s="257">
        <v>0</v>
      </c>
      <c r="AA68" s="257">
        <v>0</v>
      </c>
      <c r="AB68" s="257">
        <v>0</v>
      </c>
      <c r="AC68" s="257">
        <v>0</v>
      </c>
      <c r="AD68" s="257">
        <v>0</v>
      </c>
      <c r="AE68" s="257">
        <v>0</v>
      </c>
      <c r="AF68" s="257">
        <v>0</v>
      </c>
      <c r="AG68" s="257">
        <v>0</v>
      </c>
      <c r="AH68" s="257">
        <v>2597.7465557222754</v>
      </c>
      <c r="AI68" s="257">
        <v>2476.6421138781716</v>
      </c>
      <c r="AJ68" s="257">
        <v>2436.6195149168007</v>
      </c>
      <c r="AK68" s="257">
        <v>2815.1535760222555</v>
      </c>
      <c r="AL68" s="257">
        <v>2685.331913581977</v>
      </c>
      <c r="AM68" s="257">
        <v>2690.4945821263814</v>
      </c>
      <c r="AN68" s="257">
        <v>3070.3321669455854</v>
      </c>
      <c r="AO68" s="257">
        <v>3337.6993689041883</v>
      </c>
      <c r="AP68" s="257">
        <v>3414.8088864357665</v>
      </c>
      <c r="AQ68" s="257">
        <v>3493.2804498005971</v>
      </c>
      <c r="AR68" s="257">
        <v>3858.9155019620671</v>
      </c>
      <c r="AS68" s="257">
        <v>3958.7005199188457</v>
      </c>
      <c r="AT68" s="257">
        <v>4111.3122432181572</v>
      </c>
      <c r="AU68" s="257">
        <v>4646.2436313107928</v>
      </c>
      <c r="AV68" s="257">
        <v>6124.4296752754435</v>
      </c>
      <c r="AW68" s="257">
        <v>6316.0939664945208</v>
      </c>
      <c r="AX68" s="257">
        <v>6289.824004481583</v>
      </c>
      <c r="AY68" s="257">
        <v>5986.9650417321891</v>
      </c>
      <c r="AZ68" s="257">
        <v>5635.9463850528018</v>
      </c>
      <c r="BA68" s="257">
        <v>5476.4237561107711</v>
      </c>
      <c r="BB68" s="257">
        <v>5170.7978730866907</v>
      </c>
      <c r="BC68" s="257">
        <v>5346.5292974173844</v>
      </c>
      <c r="BD68" s="257">
        <v>5660.5423894453943</v>
      </c>
      <c r="BE68" s="257">
        <v>6108.411974702839</v>
      </c>
      <c r="BF68" s="257">
        <v>5949.1468101460414</v>
      </c>
      <c r="BG68" s="257">
        <v>3270.2937984218993</v>
      </c>
      <c r="BH68" s="257">
        <v>162.22651153579565</v>
      </c>
      <c r="BI68" s="257">
        <v>100.90313429421184</v>
      </c>
      <c r="BJ68" s="257">
        <v>102.89182930832357</v>
      </c>
      <c r="BK68" s="257">
        <v>102.16710920770878</v>
      </c>
      <c r="BL68" s="257">
        <v>102.06517955555556</v>
      </c>
      <c r="BM68" s="257">
        <v>106.15728270170156</v>
      </c>
      <c r="BN68" s="257">
        <v>0</v>
      </c>
      <c r="BO68" s="257">
        <v>0</v>
      </c>
      <c r="BP68" s="257">
        <v>0</v>
      </c>
      <c r="BQ68" s="257">
        <v>0</v>
      </c>
      <c r="BR68" s="257">
        <v>0</v>
      </c>
      <c r="BS68" s="257">
        <v>0</v>
      </c>
      <c r="BT68" s="257">
        <v>0</v>
      </c>
      <c r="BU68" s="257">
        <v>0</v>
      </c>
      <c r="BV68" s="257">
        <v>0</v>
      </c>
      <c r="BW68" s="257">
        <v>0</v>
      </c>
    </row>
    <row r="69" spans="1:75" s="42" customFormat="1" x14ac:dyDescent="0.2">
      <c r="A69" s="40"/>
      <c r="B69" s="268" t="s">
        <v>547</v>
      </c>
      <c r="C69" s="43"/>
      <c r="D69" s="257">
        <v>0</v>
      </c>
      <c r="E69" s="257">
        <v>0</v>
      </c>
      <c r="F69" s="257">
        <v>0</v>
      </c>
      <c r="G69" s="257">
        <v>0</v>
      </c>
      <c r="H69" s="257">
        <v>0</v>
      </c>
      <c r="I69" s="257">
        <v>0</v>
      </c>
      <c r="J69" s="257">
        <v>0</v>
      </c>
      <c r="K69" s="257">
        <v>0</v>
      </c>
      <c r="L69" s="257">
        <v>0</v>
      </c>
      <c r="M69" s="257">
        <v>0</v>
      </c>
      <c r="N69" s="257">
        <v>0</v>
      </c>
      <c r="O69" s="257">
        <v>0</v>
      </c>
      <c r="P69" s="257">
        <v>0</v>
      </c>
      <c r="Q69" s="257">
        <v>0</v>
      </c>
      <c r="R69" s="257">
        <v>0</v>
      </c>
      <c r="S69" s="257">
        <v>0</v>
      </c>
      <c r="T69" s="257">
        <v>0</v>
      </c>
      <c r="U69" s="257">
        <v>0</v>
      </c>
      <c r="V69" s="257">
        <v>0</v>
      </c>
      <c r="W69" s="257">
        <v>0</v>
      </c>
      <c r="X69" s="257">
        <v>0</v>
      </c>
      <c r="Y69" s="257">
        <v>0</v>
      </c>
      <c r="Z69" s="257">
        <v>0</v>
      </c>
      <c r="AA69" s="257">
        <v>0</v>
      </c>
      <c r="AB69" s="257">
        <v>0</v>
      </c>
      <c r="AC69" s="257">
        <v>0</v>
      </c>
      <c r="AD69" s="257">
        <v>0</v>
      </c>
      <c r="AE69" s="257">
        <v>0</v>
      </c>
      <c r="AF69" s="257">
        <v>0</v>
      </c>
      <c r="AG69" s="257">
        <v>0</v>
      </c>
      <c r="AH69" s="257">
        <v>458.4258627745192</v>
      </c>
      <c r="AI69" s="257">
        <v>444.52550761915899</v>
      </c>
      <c r="AJ69" s="257">
        <v>437.85618169286818</v>
      </c>
      <c r="AK69" s="257">
        <v>459.98743681014633</v>
      </c>
      <c r="AL69" s="257">
        <v>565.03264494073483</v>
      </c>
      <c r="AM69" s="257">
        <v>636.431713335479</v>
      </c>
      <c r="AN69" s="257">
        <v>697.21588315837516</v>
      </c>
      <c r="AO69" s="257">
        <v>805.81946834958887</v>
      </c>
      <c r="AP69" s="257">
        <v>964.95285405455127</v>
      </c>
      <c r="AQ69" s="257">
        <v>996.4948678274892</v>
      </c>
      <c r="AR69" s="257">
        <v>1228.0412034009157</v>
      </c>
      <c r="AS69" s="257">
        <v>1359.4372286163939</v>
      </c>
      <c r="AT69" s="257">
        <v>1637.9705111994535</v>
      </c>
      <c r="AU69" s="257">
        <v>1903.6458677959376</v>
      </c>
      <c r="AV69" s="257">
        <v>2681.0808020519112</v>
      </c>
      <c r="AW69" s="257">
        <v>3357.6798085401188</v>
      </c>
      <c r="AX69" s="257">
        <v>3919.0563776978975</v>
      </c>
      <c r="AY69" s="257">
        <v>4400.9120599975813</v>
      </c>
      <c r="AZ69" s="257">
        <v>4446.7099918765225</v>
      </c>
      <c r="BA69" s="257">
        <v>4591.0226187591752</v>
      </c>
      <c r="BB69" s="257">
        <v>4852.1772801885609</v>
      </c>
      <c r="BC69" s="257">
        <v>5096.2421549569572</v>
      </c>
      <c r="BD69" s="257">
        <v>5462.8726552107928</v>
      </c>
      <c r="BE69" s="257">
        <v>5898.7161556871824</v>
      </c>
      <c r="BF69" s="257">
        <v>5766.0553159890051</v>
      </c>
      <c r="BG69" s="257">
        <v>5938.3478460713468</v>
      </c>
      <c r="BH69" s="257">
        <v>5872.7666105555008</v>
      </c>
      <c r="BI69" s="257">
        <v>5787.9661404712879</v>
      </c>
      <c r="BJ69" s="257">
        <v>5718.799531066823</v>
      </c>
      <c r="BK69" s="257">
        <v>5856.6467720625078</v>
      </c>
      <c r="BL69" s="257">
        <v>5720.0133333333333</v>
      </c>
      <c r="BM69" s="257">
        <v>5665.1926305414454</v>
      </c>
      <c r="BN69" s="257">
        <v>0</v>
      </c>
      <c r="BO69" s="257">
        <v>0</v>
      </c>
      <c r="BP69" s="257">
        <v>0</v>
      </c>
      <c r="BQ69" s="257">
        <v>0</v>
      </c>
      <c r="BR69" s="257">
        <v>0</v>
      </c>
      <c r="BS69" s="257">
        <v>0</v>
      </c>
      <c r="BT69" s="257">
        <v>0</v>
      </c>
      <c r="BU69" s="257">
        <v>0</v>
      </c>
      <c r="BV69" s="257">
        <v>0</v>
      </c>
      <c r="BW69" s="257">
        <v>0</v>
      </c>
    </row>
    <row r="70" spans="1:75" s="42" customFormat="1" x14ac:dyDescent="0.2">
      <c r="A70" s="40"/>
      <c r="B70" s="268" t="s">
        <v>548</v>
      </c>
      <c r="C70" s="43"/>
      <c r="D70" s="257">
        <v>0</v>
      </c>
      <c r="E70" s="257">
        <v>0</v>
      </c>
      <c r="F70" s="257">
        <v>0</v>
      </c>
      <c r="G70" s="257">
        <v>0</v>
      </c>
      <c r="H70" s="257">
        <v>0</v>
      </c>
      <c r="I70" s="257">
        <v>0</v>
      </c>
      <c r="J70" s="257">
        <v>0</v>
      </c>
      <c r="K70" s="257">
        <v>0</v>
      </c>
      <c r="L70" s="257">
        <v>0</v>
      </c>
      <c r="M70" s="257">
        <v>0</v>
      </c>
      <c r="N70" s="257">
        <v>0</v>
      </c>
      <c r="O70" s="257">
        <v>0</v>
      </c>
      <c r="P70" s="257">
        <v>0</v>
      </c>
      <c r="Q70" s="257">
        <v>0</v>
      </c>
      <c r="R70" s="257">
        <v>0</v>
      </c>
      <c r="S70" s="257">
        <v>0</v>
      </c>
      <c r="T70" s="257">
        <v>0</v>
      </c>
      <c r="U70" s="257">
        <v>0</v>
      </c>
      <c r="V70" s="257">
        <v>0</v>
      </c>
      <c r="W70" s="257">
        <v>0</v>
      </c>
      <c r="X70" s="257">
        <v>0</v>
      </c>
      <c r="Y70" s="257">
        <v>0</v>
      </c>
      <c r="Z70" s="257">
        <v>0</v>
      </c>
      <c r="AA70" s="257">
        <v>0</v>
      </c>
      <c r="AB70" s="257">
        <v>0</v>
      </c>
      <c r="AC70" s="257">
        <v>0</v>
      </c>
      <c r="AD70" s="257">
        <v>0</v>
      </c>
      <c r="AE70" s="257">
        <v>0</v>
      </c>
      <c r="AF70" s="257">
        <v>0</v>
      </c>
      <c r="AG70" s="257">
        <v>0</v>
      </c>
      <c r="AH70" s="257">
        <v>1546.6084663301961</v>
      </c>
      <c r="AI70" s="257">
        <v>1408.98710004287</v>
      </c>
      <c r="AJ70" s="257">
        <v>1457.292329909088</v>
      </c>
      <c r="AK70" s="257">
        <v>1719.987460740032</v>
      </c>
      <c r="AL70" s="257">
        <v>2225.8861770392582</v>
      </c>
      <c r="AM70" s="257">
        <v>2611.2820512820513</v>
      </c>
      <c r="AN70" s="257">
        <v>2804.3572189259089</v>
      </c>
      <c r="AO70" s="257">
        <v>3196.4983744501819</v>
      </c>
      <c r="AP70" s="257">
        <v>3473.3618508808245</v>
      </c>
      <c r="AQ70" s="257">
        <v>3542.1064789591824</v>
      </c>
      <c r="AR70" s="257">
        <v>3667.4722040549382</v>
      </c>
      <c r="AS70" s="257">
        <v>3726.8662659511938</v>
      </c>
      <c r="AT70" s="257">
        <v>4077.9089515069791</v>
      </c>
      <c r="AU70" s="257">
        <v>4818.0771521206916</v>
      </c>
      <c r="AV70" s="257">
        <v>5664.4403219822234</v>
      </c>
      <c r="AW70" s="257">
        <v>5988.9847587857421</v>
      </c>
      <c r="AX70" s="257">
        <v>6419.7724973935228</v>
      </c>
      <c r="AY70" s="257">
        <v>6567.4912301923314</v>
      </c>
      <c r="AZ70" s="257">
        <v>6371.6479053034691</v>
      </c>
      <c r="BA70" s="257">
        <v>5959.765688468281</v>
      </c>
      <c r="BB70" s="257">
        <v>5630.8688637288333</v>
      </c>
      <c r="BC70" s="257">
        <v>5603.8866981394067</v>
      </c>
      <c r="BD70" s="257">
        <v>5990.9134837256015</v>
      </c>
      <c r="BE70" s="257">
        <v>6154.7084542257762</v>
      </c>
      <c r="BF70" s="257">
        <v>6137.5453041337178</v>
      </c>
      <c r="BG70" s="257">
        <v>6311.5262633742759</v>
      </c>
      <c r="BH70" s="257">
        <v>5611.8387959203883</v>
      </c>
      <c r="BI70" s="257">
        <v>4642.6355525051476</v>
      </c>
      <c r="BJ70" s="257">
        <v>4077.1817116060961</v>
      </c>
      <c r="BK70" s="257">
        <v>3842.9532097134265</v>
      </c>
      <c r="BL70" s="257">
        <v>3462.56</v>
      </c>
      <c r="BM70" s="257">
        <v>3068.6460082099497</v>
      </c>
      <c r="BN70" s="257">
        <v>0</v>
      </c>
      <c r="BO70" s="257">
        <v>0</v>
      </c>
      <c r="BP70" s="257">
        <v>0</v>
      </c>
      <c r="BQ70" s="257">
        <v>0</v>
      </c>
      <c r="BR70" s="257">
        <v>0</v>
      </c>
      <c r="BS70" s="257">
        <v>0</v>
      </c>
      <c r="BT70" s="257">
        <v>0</v>
      </c>
      <c r="BU70" s="257">
        <v>0</v>
      </c>
      <c r="BV70" s="257">
        <v>0</v>
      </c>
      <c r="BW70" s="257">
        <v>0</v>
      </c>
    </row>
    <row r="71" spans="1:75" s="42" customFormat="1" x14ac:dyDescent="0.2">
      <c r="A71" s="40"/>
      <c r="B71" s="268" t="s">
        <v>549</v>
      </c>
      <c r="C71" s="43"/>
      <c r="D71" s="257">
        <v>0</v>
      </c>
      <c r="E71" s="257">
        <v>0</v>
      </c>
      <c r="F71" s="257">
        <v>0</v>
      </c>
      <c r="G71" s="257">
        <v>0</v>
      </c>
      <c r="H71" s="257">
        <v>0</v>
      </c>
      <c r="I71" s="257">
        <v>0</v>
      </c>
      <c r="J71" s="257">
        <v>0</v>
      </c>
      <c r="K71" s="257">
        <v>0</v>
      </c>
      <c r="L71" s="257">
        <v>0</v>
      </c>
      <c r="M71" s="257">
        <v>0</v>
      </c>
      <c r="N71" s="257">
        <v>0</v>
      </c>
      <c r="O71" s="257">
        <v>0</v>
      </c>
      <c r="P71" s="257">
        <v>0</v>
      </c>
      <c r="Q71" s="257">
        <v>0</v>
      </c>
      <c r="R71" s="257">
        <v>0</v>
      </c>
      <c r="S71" s="257">
        <v>0</v>
      </c>
      <c r="T71" s="257">
        <v>0</v>
      </c>
      <c r="U71" s="257">
        <v>0</v>
      </c>
      <c r="V71" s="257">
        <v>0</v>
      </c>
      <c r="W71" s="257">
        <v>0</v>
      </c>
      <c r="X71" s="257">
        <v>0</v>
      </c>
      <c r="Y71" s="257">
        <v>0</v>
      </c>
      <c r="Z71" s="257">
        <v>0</v>
      </c>
      <c r="AA71" s="257">
        <v>0</v>
      </c>
      <c r="AB71" s="257">
        <v>0</v>
      </c>
      <c r="AC71" s="257">
        <v>0</v>
      </c>
      <c r="AD71" s="257">
        <v>0</v>
      </c>
      <c r="AE71" s="257">
        <v>0</v>
      </c>
      <c r="AF71" s="257">
        <v>0</v>
      </c>
      <c r="AG71" s="257">
        <v>0</v>
      </c>
      <c r="AH71" s="257">
        <v>143.54749238394035</v>
      </c>
      <c r="AI71" s="257">
        <v>134.94524338438757</v>
      </c>
      <c r="AJ71" s="257">
        <v>137.03895762906561</v>
      </c>
      <c r="AK71" s="257">
        <v>143.174897550178</v>
      </c>
      <c r="AL71" s="257">
        <v>174.07571384537789</v>
      </c>
      <c r="AM71" s="257">
        <v>196.66559382040555</v>
      </c>
      <c r="AN71" s="257">
        <v>214.32932704498199</v>
      </c>
      <c r="AO71" s="257">
        <v>245.88449034232167</v>
      </c>
      <c r="AP71" s="257">
        <v>297.44905938089323</v>
      </c>
      <c r="AQ71" s="257">
        <v>306.27236472203458</v>
      </c>
      <c r="AR71" s="257">
        <v>378.81948986265536</v>
      </c>
      <c r="AS71" s="257">
        <v>382.3417205483608</v>
      </c>
      <c r="AT71" s="257">
        <v>291.76916551373881</v>
      </c>
      <c r="AU71" s="257">
        <v>453.16879507708603</v>
      </c>
      <c r="AV71" s="257">
        <v>438.63270474746338</v>
      </c>
      <c r="AW71" s="257">
        <v>423.31779821136166</v>
      </c>
      <c r="AX71" s="257">
        <v>451.65024975491337</v>
      </c>
      <c r="AY71" s="257">
        <v>560.50804403048267</v>
      </c>
      <c r="AZ71" s="257">
        <v>734.22420796100721</v>
      </c>
      <c r="BA71" s="257">
        <v>748.96227356298903</v>
      </c>
      <c r="BB71" s="257">
        <v>645.81393717468472</v>
      </c>
      <c r="BC71" s="257">
        <v>632.08108858650382</v>
      </c>
      <c r="BD71" s="257">
        <v>619.27301354616282</v>
      </c>
      <c r="BE71" s="257">
        <v>595.04592798598765</v>
      </c>
      <c r="BF71" s="257">
        <v>566.52223192068686</v>
      </c>
      <c r="BG71" s="257">
        <v>569.51967518704839</v>
      </c>
      <c r="BH71" s="257">
        <v>513.03198336468961</v>
      </c>
      <c r="BI71" s="257">
        <v>377.68931594600775</v>
      </c>
      <c r="BJ71" s="257">
        <v>362.94677608440799</v>
      </c>
      <c r="BK71" s="257">
        <v>403.66668185338739</v>
      </c>
      <c r="BL71" s="257">
        <v>302.12533333333334</v>
      </c>
      <c r="BM71" s="257">
        <v>82.727696123560833</v>
      </c>
      <c r="BN71" s="257">
        <v>0</v>
      </c>
      <c r="BO71" s="257">
        <v>0</v>
      </c>
      <c r="BP71" s="257">
        <v>0</v>
      </c>
      <c r="BQ71" s="257">
        <v>0</v>
      </c>
      <c r="BR71" s="257">
        <v>0</v>
      </c>
      <c r="BS71" s="257">
        <v>0</v>
      </c>
      <c r="BT71" s="257">
        <v>0</v>
      </c>
      <c r="BU71" s="257">
        <v>0</v>
      </c>
      <c r="BV71" s="257">
        <v>0</v>
      </c>
      <c r="BW71" s="257">
        <v>0</v>
      </c>
    </row>
    <row r="72" spans="1:75" s="42" customFormat="1" x14ac:dyDescent="0.2">
      <c r="A72" s="40"/>
      <c r="B72" s="279" t="s">
        <v>550</v>
      </c>
      <c r="C72" s="144"/>
      <c r="D72" s="257">
        <v>0</v>
      </c>
      <c r="E72" s="257">
        <v>0</v>
      </c>
      <c r="F72" s="257">
        <v>0</v>
      </c>
      <c r="G72" s="257">
        <v>0</v>
      </c>
      <c r="H72" s="257">
        <v>0</v>
      </c>
      <c r="I72" s="257">
        <v>0</v>
      </c>
      <c r="J72" s="257">
        <v>0</v>
      </c>
      <c r="K72" s="257">
        <v>0</v>
      </c>
      <c r="L72" s="257">
        <v>0</v>
      </c>
      <c r="M72" s="257">
        <v>0</v>
      </c>
      <c r="N72" s="257">
        <v>0</v>
      </c>
      <c r="O72" s="257">
        <v>0</v>
      </c>
      <c r="P72" s="257">
        <v>0</v>
      </c>
      <c r="Q72" s="257">
        <v>0</v>
      </c>
      <c r="R72" s="257">
        <v>0</v>
      </c>
      <c r="S72" s="257">
        <v>0</v>
      </c>
      <c r="T72" s="257">
        <v>0</v>
      </c>
      <c r="U72" s="257">
        <v>0</v>
      </c>
      <c r="V72" s="257">
        <v>0</v>
      </c>
      <c r="W72" s="257">
        <v>0</v>
      </c>
      <c r="X72" s="257">
        <v>0</v>
      </c>
      <c r="Y72" s="257">
        <v>0</v>
      </c>
      <c r="Z72" s="257">
        <v>0</v>
      </c>
      <c r="AA72" s="257">
        <v>0</v>
      </c>
      <c r="AB72" s="257">
        <v>0</v>
      </c>
      <c r="AC72" s="257">
        <v>0</v>
      </c>
      <c r="AD72" s="257">
        <v>0</v>
      </c>
      <c r="AE72" s="257">
        <v>0</v>
      </c>
      <c r="AF72" s="257">
        <v>0</v>
      </c>
      <c r="AG72" s="257">
        <v>0</v>
      </c>
      <c r="AH72" s="257">
        <v>97.241849679443462</v>
      </c>
      <c r="AI72" s="257">
        <v>107.16239915819011</v>
      </c>
      <c r="AJ72" s="257">
        <v>113.64206242410319</v>
      </c>
      <c r="AK72" s="257">
        <v>140.92065448236667</v>
      </c>
      <c r="AL72" s="257">
        <v>185.49051475327153</v>
      </c>
      <c r="AM72" s="257">
        <v>243.10052569466797</v>
      </c>
      <c r="AN72" s="257">
        <v>289.21547745828894</v>
      </c>
      <c r="AO72" s="257">
        <v>282.40198890801298</v>
      </c>
      <c r="AP72" s="257">
        <v>348.97566809254403</v>
      </c>
      <c r="AQ72" s="257">
        <v>474.94410181532896</v>
      </c>
      <c r="AR72" s="257">
        <v>310.13243950294316</v>
      </c>
      <c r="AS72" s="257">
        <v>312.82504408502245</v>
      </c>
      <c r="AT72" s="257">
        <v>501.29728305984133</v>
      </c>
      <c r="AU72" s="257">
        <v>722.75015030560826</v>
      </c>
      <c r="AV72" s="257">
        <v>551.96751012243919</v>
      </c>
      <c r="AW72" s="257">
        <v>546.18097871268355</v>
      </c>
      <c r="AX72" s="257">
        <v>675.1743354651959</v>
      </c>
      <c r="AY72" s="257">
        <v>761.51023224869891</v>
      </c>
      <c r="AZ72" s="257">
        <v>665.81726238830208</v>
      </c>
      <c r="BA72" s="257">
        <v>591.2113689551486</v>
      </c>
      <c r="BB72" s="257">
        <v>546.78437083490985</v>
      </c>
      <c r="BC72" s="257">
        <v>406.28814884754257</v>
      </c>
      <c r="BD72" s="257">
        <v>403.94708689632557</v>
      </c>
      <c r="BE72" s="257">
        <v>443.77506706603145</v>
      </c>
      <c r="BF72" s="257">
        <v>470.08702775456652</v>
      </c>
      <c r="BG72" s="257">
        <v>630.54962777311141</v>
      </c>
      <c r="BH72" s="257">
        <v>481.78997425487671</v>
      </c>
      <c r="BI72" s="257">
        <v>311.11667460141865</v>
      </c>
      <c r="BJ72" s="257">
        <v>290.82286298938334</v>
      </c>
      <c r="BK72" s="257">
        <v>266.68432964272591</v>
      </c>
      <c r="BL72" s="257">
        <v>240.4944916919716</v>
      </c>
      <c r="BM72" s="257">
        <v>313.83466051305487</v>
      </c>
      <c r="BN72" s="257">
        <v>0</v>
      </c>
      <c r="BO72" s="257">
        <v>0</v>
      </c>
      <c r="BP72" s="257">
        <v>0</v>
      </c>
      <c r="BQ72" s="257">
        <v>0</v>
      </c>
      <c r="BR72" s="257">
        <v>0</v>
      </c>
      <c r="BS72" s="257">
        <v>0</v>
      </c>
      <c r="BT72" s="257">
        <v>0</v>
      </c>
      <c r="BU72" s="257">
        <v>0</v>
      </c>
      <c r="BV72" s="257">
        <v>0</v>
      </c>
      <c r="BW72" s="257">
        <v>0</v>
      </c>
    </row>
    <row r="73" spans="1:75" s="42" customFormat="1" ht="24.75" customHeight="1" x14ac:dyDescent="0.2">
      <c r="A73" s="40"/>
      <c r="B73" s="268" t="s">
        <v>540</v>
      </c>
      <c r="C73" s="59"/>
      <c r="D73" s="257">
        <v>0</v>
      </c>
      <c r="E73" s="257">
        <v>0</v>
      </c>
      <c r="F73" s="257">
        <v>0</v>
      </c>
      <c r="G73" s="257">
        <v>0</v>
      </c>
      <c r="H73" s="257">
        <v>0</v>
      </c>
      <c r="I73" s="257">
        <v>0</v>
      </c>
      <c r="J73" s="257">
        <v>0</v>
      </c>
      <c r="K73" s="257">
        <v>0</v>
      </c>
      <c r="L73" s="257">
        <v>0</v>
      </c>
      <c r="M73" s="257">
        <v>0</v>
      </c>
      <c r="N73" s="257">
        <v>0</v>
      </c>
      <c r="O73" s="257">
        <v>0</v>
      </c>
      <c r="P73" s="257">
        <v>0</v>
      </c>
      <c r="Q73" s="257">
        <v>0</v>
      </c>
      <c r="R73" s="257">
        <v>0</v>
      </c>
      <c r="S73" s="257">
        <v>0</v>
      </c>
      <c r="T73" s="257">
        <v>0</v>
      </c>
      <c r="U73" s="257">
        <v>0</v>
      </c>
      <c r="V73" s="257">
        <v>0</v>
      </c>
      <c r="W73" s="257">
        <v>0</v>
      </c>
      <c r="X73" s="257">
        <v>0</v>
      </c>
      <c r="Y73" s="257">
        <v>0</v>
      </c>
      <c r="Z73" s="257">
        <v>0</v>
      </c>
      <c r="AA73" s="257">
        <v>0</v>
      </c>
      <c r="AB73" s="257">
        <v>0</v>
      </c>
      <c r="AC73" s="257">
        <v>0</v>
      </c>
      <c r="AD73" s="257">
        <v>0</v>
      </c>
      <c r="AE73" s="257">
        <v>0</v>
      </c>
      <c r="AF73" s="257">
        <v>0</v>
      </c>
      <c r="AG73" s="257">
        <v>0</v>
      </c>
      <c r="AH73" s="257">
        <v>1331.3162326658287</v>
      </c>
      <c r="AI73" s="257">
        <v>1198.95060754667</v>
      </c>
      <c r="AJ73" s="257">
        <v>1323.2135680300532</v>
      </c>
      <c r="AK73" s="257">
        <v>1719.2092305381236</v>
      </c>
      <c r="AL73" s="257">
        <v>2155.8752242996056</v>
      </c>
      <c r="AM73" s="257">
        <v>2411.7827397950859</v>
      </c>
      <c r="AN73" s="257">
        <v>2635.9165696754399</v>
      </c>
      <c r="AO73" s="257">
        <v>2853.5253285241647</v>
      </c>
      <c r="AP73" s="257">
        <v>2917.2856616307745</v>
      </c>
      <c r="AQ73" s="257">
        <v>2865.8451863211799</v>
      </c>
      <c r="AR73" s="257">
        <v>2752.4003263461964</v>
      </c>
      <c r="AS73" s="257">
        <v>2736.7407902058558</v>
      </c>
      <c r="AT73" s="257">
        <v>2855.9549104587777</v>
      </c>
      <c r="AU73" s="257">
        <v>3510.8892811685305</v>
      </c>
      <c r="AV73" s="257">
        <v>4253.1962886926594</v>
      </c>
      <c r="AW73" s="257">
        <v>4604.9883018087912</v>
      </c>
      <c r="AX73" s="257">
        <v>4414.9477503384524</v>
      </c>
      <c r="AY73" s="257">
        <v>4225.9072819644371</v>
      </c>
      <c r="AZ73" s="257">
        <v>3602.0455811312199</v>
      </c>
      <c r="BA73" s="257">
        <v>3127.1802095121366</v>
      </c>
      <c r="BB73" s="257">
        <v>3086.9434695624118</v>
      </c>
      <c r="BC73" s="257">
        <v>3371.1076234379339</v>
      </c>
      <c r="BD73" s="257">
        <v>4070.1497646388138</v>
      </c>
      <c r="BE73" s="257">
        <v>4527.6145964086591</v>
      </c>
      <c r="BF73" s="257">
        <v>4849.2803824958628</v>
      </c>
      <c r="BG73" s="257">
        <v>4879.6510783687854</v>
      </c>
      <c r="BH73" s="257">
        <v>4131.9873254777713</v>
      </c>
      <c r="BI73" s="257">
        <v>3097.5428963623876</v>
      </c>
      <c r="BJ73" s="257">
        <v>2447.5029308323565</v>
      </c>
      <c r="BK73" s="257">
        <v>2015.4474018455833</v>
      </c>
      <c r="BL73" s="257">
        <v>1647.1941970188109</v>
      </c>
      <c r="BM73" s="257">
        <v>967.52633107071472</v>
      </c>
      <c r="BN73" s="257">
        <v>0</v>
      </c>
      <c r="BO73" s="257">
        <v>0</v>
      </c>
      <c r="BP73" s="257">
        <v>0</v>
      </c>
      <c r="BQ73" s="257">
        <v>0</v>
      </c>
      <c r="BR73" s="257">
        <v>0</v>
      </c>
      <c r="BS73" s="257">
        <v>0</v>
      </c>
      <c r="BT73" s="257">
        <v>0</v>
      </c>
      <c r="BU73" s="257">
        <v>0</v>
      </c>
      <c r="BV73" s="257">
        <v>0</v>
      </c>
      <c r="BW73" s="257">
        <v>0</v>
      </c>
    </row>
    <row r="74" spans="1:75" s="42" customFormat="1" x14ac:dyDescent="0.2">
      <c r="A74" s="40"/>
      <c r="B74" s="43" t="s">
        <v>545</v>
      </c>
      <c r="C74" s="43"/>
      <c r="D74" s="257">
        <v>0</v>
      </c>
      <c r="E74" s="257">
        <v>0</v>
      </c>
      <c r="F74" s="257">
        <v>0</v>
      </c>
      <c r="G74" s="257">
        <v>0</v>
      </c>
      <c r="H74" s="257">
        <v>0</v>
      </c>
      <c r="I74" s="257">
        <v>0</v>
      </c>
      <c r="J74" s="257">
        <v>0</v>
      </c>
      <c r="K74" s="257">
        <v>0</v>
      </c>
      <c r="L74" s="257">
        <v>0</v>
      </c>
      <c r="M74" s="257">
        <v>0</v>
      </c>
      <c r="N74" s="257">
        <v>0</v>
      </c>
      <c r="O74" s="257">
        <v>0</v>
      </c>
      <c r="P74" s="257">
        <v>0</v>
      </c>
      <c r="Q74" s="257">
        <v>0</v>
      </c>
      <c r="R74" s="257">
        <v>0</v>
      </c>
      <c r="S74" s="257">
        <v>0</v>
      </c>
      <c r="T74" s="257">
        <v>0</v>
      </c>
      <c r="U74" s="257">
        <v>0</v>
      </c>
      <c r="V74" s="257">
        <v>0</v>
      </c>
      <c r="W74" s="257">
        <v>0</v>
      </c>
      <c r="X74" s="257">
        <v>0</v>
      </c>
      <c r="Y74" s="257">
        <v>0</v>
      </c>
      <c r="Z74" s="257">
        <v>0</v>
      </c>
      <c r="AA74" s="257">
        <v>0</v>
      </c>
      <c r="AB74" s="257">
        <v>0</v>
      </c>
      <c r="AC74" s="257">
        <v>0</v>
      </c>
      <c r="AD74" s="257">
        <v>0</v>
      </c>
      <c r="AE74" s="257">
        <v>0</v>
      </c>
      <c r="AF74" s="257">
        <v>0</v>
      </c>
      <c r="AG74" s="257">
        <v>0</v>
      </c>
      <c r="AH74" s="257">
        <v>432.82470542358385</v>
      </c>
      <c r="AI74" s="257">
        <v>376.74825497798042</v>
      </c>
      <c r="AJ74" s="257">
        <v>445.83697628934323</v>
      </c>
      <c r="AK74" s="257">
        <v>752.65797411265009</v>
      </c>
      <c r="AL74" s="257">
        <v>1020.4533514613166</v>
      </c>
      <c r="AM74" s="257">
        <v>1178.4333649173907</v>
      </c>
      <c r="AN74" s="257">
        <v>1315.5185866965867</v>
      </c>
      <c r="AO74" s="257">
        <v>1383.0957974761629</v>
      </c>
      <c r="AP74" s="257">
        <v>1345.0095333474387</v>
      </c>
      <c r="AQ74" s="257">
        <v>1189.9615973627972</v>
      </c>
      <c r="AR74" s="257">
        <v>902.45221270111199</v>
      </c>
      <c r="AS74" s="257">
        <v>684.90479588767323</v>
      </c>
      <c r="AT74" s="257">
        <v>671.55454756168888</v>
      </c>
      <c r="AU74" s="257">
        <v>949.62355299455226</v>
      </c>
      <c r="AV74" s="257">
        <v>1175.7542307354295</v>
      </c>
      <c r="AW74" s="257">
        <v>1234.2352712600243</v>
      </c>
      <c r="AX74" s="257">
        <v>1299.4849291194</v>
      </c>
      <c r="AY74" s="257">
        <v>1016.3057941212048</v>
      </c>
      <c r="AZ74" s="257">
        <v>407.31786730970413</v>
      </c>
      <c r="BA74" s="257">
        <v>0</v>
      </c>
      <c r="BB74" s="257">
        <v>0</v>
      </c>
      <c r="BC74" s="257">
        <v>0</v>
      </c>
      <c r="BD74" s="257">
        <v>0</v>
      </c>
      <c r="BE74" s="257">
        <v>0</v>
      </c>
      <c r="BF74" s="257">
        <v>0</v>
      </c>
      <c r="BG74" s="257">
        <v>0</v>
      </c>
      <c r="BH74" s="257">
        <v>0</v>
      </c>
      <c r="BI74" s="257">
        <v>0</v>
      </c>
      <c r="BJ74" s="257">
        <v>0</v>
      </c>
      <c r="BK74" s="257">
        <v>0</v>
      </c>
      <c r="BL74" s="257">
        <v>0</v>
      </c>
      <c r="BM74" s="257">
        <v>0</v>
      </c>
      <c r="BN74" s="257">
        <v>0</v>
      </c>
      <c r="BO74" s="257">
        <v>0</v>
      </c>
      <c r="BP74" s="257">
        <v>0</v>
      </c>
      <c r="BQ74" s="257">
        <v>0</v>
      </c>
      <c r="BR74" s="257">
        <v>0</v>
      </c>
      <c r="BS74" s="257">
        <v>0</v>
      </c>
      <c r="BT74" s="257">
        <v>0</v>
      </c>
      <c r="BU74" s="257">
        <v>0</v>
      </c>
      <c r="BV74" s="257">
        <v>0</v>
      </c>
      <c r="BW74" s="257">
        <v>0</v>
      </c>
    </row>
    <row r="75" spans="1:75" s="42" customFormat="1" x14ac:dyDescent="0.2">
      <c r="A75" s="40"/>
      <c r="B75" s="43" t="s">
        <v>546</v>
      </c>
      <c r="C75" s="43"/>
      <c r="D75" s="257">
        <v>0</v>
      </c>
      <c r="E75" s="257">
        <v>0</v>
      </c>
      <c r="F75" s="257">
        <v>0</v>
      </c>
      <c r="G75" s="257">
        <v>0</v>
      </c>
      <c r="H75" s="257">
        <v>0</v>
      </c>
      <c r="I75" s="257">
        <v>0</v>
      </c>
      <c r="J75" s="257">
        <v>0</v>
      </c>
      <c r="K75" s="257">
        <v>0</v>
      </c>
      <c r="L75" s="257">
        <v>0</v>
      </c>
      <c r="M75" s="257">
        <v>0</v>
      </c>
      <c r="N75" s="257">
        <v>0</v>
      </c>
      <c r="O75" s="257">
        <v>0</v>
      </c>
      <c r="P75" s="257">
        <v>0</v>
      </c>
      <c r="Q75" s="257">
        <v>0</v>
      </c>
      <c r="R75" s="257">
        <v>0</v>
      </c>
      <c r="S75" s="257">
        <v>0</v>
      </c>
      <c r="T75" s="257">
        <v>0</v>
      </c>
      <c r="U75" s="257">
        <v>0</v>
      </c>
      <c r="V75" s="257">
        <v>0</v>
      </c>
      <c r="W75" s="257">
        <v>0</v>
      </c>
      <c r="X75" s="257">
        <v>0</v>
      </c>
      <c r="Y75" s="257">
        <v>0</v>
      </c>
      <c r="Z75" s="257">
        <v>0</v>
      </c>
      <c r="AA75" s="257">
        <v>0</v>
      </c>
      <c r="AB75" s="257">
        <v>0</v>
      </c>
      <c r="AC75" s="257">
        <v>0</v>
      </c>
      <c r="AD75" s="257">
        <v>0</v>
      </c>
      <c r="AE75" s="257">
        <v>0</v>
      </c>
      <c r="AF75" s="257">
        <v>0</v>
      </c>
      <c r="AG75" s="257">
        <v>0</v>
      </c>
      <c r="AH75" s="257">
        <v>12.979386719288307</v>
      </c>
      <c r="AI75" s="257">
        <v>12.374300214349743</v>
      </c>
      <c r="AJ75" s="257">
        <v>14.764235340333304</v>
      </c>
      <c r="AK75" s="257">
        <v>9.2988440429541477</v>
      </c>
      <c r="AL75" s="257">
        <v>14.719365794827247</v>
      </c>
      <c r="AM75" s="257">
        <v>13.167798780710223</v>
      </c>
      <c r="AN75" s="257">
        <v>15.434859347837113</v>
      </c>
      <c r="AO75" s="257">
        <v>14.632295271425839</v>
      </c>
      <c r="AP75" s="257">
        <v>14.563566563942166</v>
      </c>
      <c r="AQ75" s="257">
        <v>24.823115495020375</v>
      </c>
      <c r="AR75" s="257">
        <v>42.409924925332469</v>
      </c>
      <c r="AS75" s="257">
        <v>44.845166791432021</v>
      </c>
      <c r="AT75" s="257">
        <v>48.911002487055093</v>
      </c>
      <c r="AU75" s="257">
        <v>55.885373856944348</v>
      </c>
      <c r="AV75" s="257">
        <v>63.731673847709089</v>
      </c>
      <c r="AW75" s="257">
        <v>69.502779584750385</v>
      </c>
      <c r="AX75" s="257">
        <v>68.879040194201949</v>
      </c>
      <c r="AY75" s="257">
        <v>72.159251239869377</v>
      </c>
      <c r="AZ75" s="257">
        <v>74.905642334919335</v>
      </c>
      <c r="BA75" s="257">
        <v>74.942674629078013</v>
      </c>
      <c r="BB75" s="257">
        <v>75.917428623539152</v>
      </c>
      <c r="BC75" s="257">
        <v>77.823746737017501</v>
      </c>
      <c r="BD75" s="257">
        <v>87.281554958329934</v>
      </c>
      <c r="BE75" s="257">
        <v>95.229135056357066</v>
      </c>
      <c r="BF75" s="257">
        <v>104.68455190922238</v>
      </c>
      <c r="BG75" s="257">
        <v>57.550093204974338</v>
      </c>
      <c r="BH75" s="257">
        <v>0</v>
      </c>
      <c r="BI75" s="257">
        <v>0</v>
      </c>
      <c r="BJ75" s="257">
        <v>0</v>
      </c>
      <c r="BK75" s="257">
        <v>0</v>
      </c>
      <c r="BL75" s="257">
        <v>0</v>
      </c>
      <c r="BM75" s="257">
        <v>0</v>
      </c>
      <c r="BN75" s="257">
        <v>0</v>
      </c>
      <c r="BO75" s="257">
        <v>0</v>
      </c>
      <c r="BP75" s="257">
        <v>0</v>
      </c>
      <c r="BQ75" s="257">
        <v>0</v>
      </c>
      <c r="BR75" s="257">
        <v>0</v>
      </c>
      <c r="BS75" s="257">
        <v>0</v>
      </c>
      <c r="BT75" s="257">
        <v>0</v>
      </c>
      <c r="BU75" s="257">
        <v>0</v>
      </c>
      <c r="BV75" s="257">
        <v>0</v>
      </c>
      <c r="BW75" s="257">
        <v>0</v>
      </c>
    </row>
    <row r="76" spans="1:75" s="42" customFormat="1" x14ac:dyDescent="0.2">
      <c r="A76" s="40"/>
      <c r="B76" s="43" t="s">
        <v>547</v>
      </c>
      <c r="C76" s="43"/>
      <c r="D76" s="257">
        <v>0</v>
      </c>
      <c r="E76" s="257">
        <v>0</v>
      </c>
      <c r="F76" s="257">
        <v>0</v>
      </c>
      <c r="G76" s="257">
        <v>0</v>
      </c>
      <c r="H76" s="257">
        <v>0</v>
      </c>
      <c r="I76" s="257">
        <v>0</v>
      </c>
      <c r="J76" s="257">
        <v>0</v>
      </c>
      <c r="K76" s="257">
        <v>0</v>
      </c>
      <c r="L76" s="257">
        <v>0</v>
      </c>
      <c r="M76" s="257">
        <v>0</v>
      </c>
      <c r="N76" s="257">
        <v>0</v>
      </c>
      <c r="O76" s="257">
        <v>0</v>
      </c>
      <c r="P76" s="257">
        <v>0</v>
      </c>
      <c r="Q76" s="257">
        <v>0</v>
      </c>
      <c r="R76" s="257">
        <v>0</v>
      </c>
      <c r="S76" s="257">
        <v>0</v>
      </c>
      <c r="T76" s="257">
        <v>0</v>
      </c>
      <c r="U76" s="257">
        <v>0</v>
      </c>
      <c r="V76" s="257">
        <v>0</v>
      </c>
      <c r="W76" s="257">
        <v>0</v>
      </c>
      <c r="X76" s="257">
        <v>0</v>
      </c>
      <c r="Y76" s="257">
        <v>0</v>
      </c>
      <c r="Z76" s="257">
        <v>0</v>
      </c>
      <c r="AA76" s="257">
        <v>0</v>
      </c>
      <c r="AB76" s="257">
        <v>0</v>
      </c>
      <c r="AC76" s="257">
        <v>0</v>
      </c>
      <c r="AD76" s="257">
        <v>0</v>
      </c>
      <c r="AE76" s="257">
        <v>0</v>
      </c>
      <c r="AF76" s="257">
        <v>0</v>
      </c>
      <c r="AG76" s="257">
        <v>0</v>
      </c>
      <c r="AH76" s="257">
        <v>24.048807920572127</v>
      </c>
      <c r="AI76" s="257">
        <v>23.319601742858257</v>
      </c>
      <c r="AJ76" s="257">
        <v>21.556722712264921</v>
      </c>
      <c r="AK76" s="257">
        <v>23.680261389728102</v>
      </c>
      <c r="AL76" s="257">
        <v>23.128836541037352</v>
      </c>
      <c r="AM76" s="257">
        <v>32.360965641025636</v>
      </c>
      <c r="AN76" s="257">
        <v>32.496745554034185</v>
      </c>
      <c r="AO76" s="257">
        <v>37.293933272409362</v>
      </c>
      <c r="AP76" s="257">
        <v>49.664409904236237</v>
      </c>
      <c r="AQ76" s="257">
        <v>59.518732020833774</v>
      </c>
      <c r="AR76" s="257">
        <v>65.724613261935929</v>
      </c>
      <c r="AS76" s="257">
        <v>85.240075494289499</v>
      </c>
      <c r="AT76" s="257">
        <v>125.77048451410657</v>
      </c>
      <c r="AU76" s="257">
        <v>219.89638308917267</v>
      </c>
      <c r="AV76" s="257">
        <v>310.87192684099307</v>
      </c>
      <c r="AW76" s="257">
        <v>409.00951552588486</v>
      </c>
      <c r="AX76" s="257">
        <v>404.34899833496723</v>
      </c>
      <c r="AY76" s="257">
        <v>457.42691907584373</v>
      </c>
      <c r="AZ76" s="257">
        <v>484.38706278287106</v>
      </c>
      <c r="BA76" s="257">
        <v>515.20331000669876</v>
      </c>
      <c r="BB76" s="257">
        <v>546.52575950166261</v>
      </c>
      <c r="BC76" s="257">
        <v>641.66411663426834</v>
      </c>
      <c r="BD76" s="257">
        <v>804.82130792409805</v>
      </c>
      <c r="BE76" s="257">
        <v>950.22843390247499</v>
      </c>
      <c r="BF76" s="257">
        <v>1062.2822548495942</v>
      </c>
      <c r="BG76" s="257">
        <v>1127.1639549551851</v>
      </c>
      <c r="BH76" s="257">
        <v>1038.9229040495286</v>
      </c>
      <c r="BI76" s="257">
        <v>809.61317886731615</v>
      </c>
      <c r="BJ76" s="257">
        <v>658.94560609139432</v>
      </c>
      <c r="BK76" s="257">
        <v>549.4292886677913</v>
      </c>
      <c r="BL76" s="257">
        <v>471.95496962795158</v>
      </c>
      <c r="BM76" s="257">
        <v>333.57684581527957</v>
      </c>
      <c r="BN76" s="257">
        <v>0</v>
      </c>
      <c r="BO76" s="257">
        <v>0</v>
      </c>
      <c r="BP76" s="257">
        <v>0</v>
      </c>
      <c r="BQ76" s="257">
        <v>0</v>
      </c>
      <c r="BR76" s="257">
        <v>0</v>
      </c>
      <c r="BS76" s="257">
        <v>0</v>
      </c>
      <c r="BT76" s="257">
        <v>0</v>
      </c>
      <c r="BU76" s="257">
        <v>0</v>
      </c>
      <c r="BV76" s="257">
        <v>0</v>
      </c>
      <c r="BW76" s="257">
        <v>0</v>
      </c>
    </row>
    <row r="77" spans="1:75" s="42" customFormat="1" x14ac:dyDescent="0.2">
      <c r="A77" s="40"/>
      <c r="B77" s="43" t="s">
        <v>548</v>
      </c>
      <c r="C77" s="43"/>
      <c r="D77" s="257">
        <v>0</v>
      </c>
      <c r="E77" s="257">
        <v>0</v>
      </c>
      <c r="F77" s="257">
        <v>0</v>
      </c>
      <c r="G77" s="257">
        <v>0</v>
      </c>
      <c r="H77" s="257">
        <v>0</v>
      </c>
      <c r="I77" s="257">
        <v>0</v>
      </c>
      <c r="J77" s="257">
        <v>0</v>
      </c>
      <c r="K77" s="257">
        <v>0</v>
      </c>
      <c r="L77" s="257">
        <v>0</v>
      </c>
      <c r="M77" s="257">
        <v>0</v>
      </c>
      <c r="N77" s="257">
        <v>0</v>
      </c>
      <c r="O77" s="257">
        <v>0</v>
      </c>
      <c r="P77" s="257">
        <v>0</v>
      </c>
      <c r="Q77" s="257">
        <v>0</v>
      </c>
      <c r="R77" s="257">
        <v>0</v>
      </c>
      <c r="S77" s="257">
        <v>0</v>
      </c>
      <c r="T77" s="257">
        <v>0</v>
      </c>
      <c r="U77" s="257">
        <v>0</v>
      </c>
      <c r="V77" s="257">
        <v>0</v>
      </c>
      <c r="W77" s="257">
        <v>0</v>
      </c>
      <c r="X77" s="257">
        <v>0</v>
      </c>
      <c r="Y77" s="257">
        <v>0</v>
      </c>
      <c r="Z77" s="257">
        <v>0</v>
      </c>
      <c r="AA77" s="257">
        <v>0</v>
      </c>
      <c r="AB77" s="257">
        <v>0</v>
      </c>
      <c r="AC77" s="257">
        <v>0</v>
      </c>
      <c r="AD77" s="257">
        <v>0</v>
      </c>
      <c r="AE77" s="257">
        <v>0</v>
      </c>
      <c r="AF77" s="257">
        <v>0</v>
      </c>
      <c r="AG77" s="257">
        <v>0</v>
      </c>
      <c r="AH77" s="257">
        <v>843.46124244272869</v>
      </c>
      <c r="AI77" s="257">
        <v>768.4078005908259</v>
      </c>
      <c r="AJ77" s="257">
        <v>822.51615452699718</v>
      </c>
      <c r="AK77" s="257">
        <v>907.81355822081321</v>
      </c>
      <c r="AL77" s="257">
        <v>1064.3229433199767</v>
      </c>
      <c r="AM77" s="257">
        <v>1143.5799421671495</v>
      </c>
      <c r="AN77" s="257">
        <v>1221.3649340990924</v>
      </c>
      <c r="AO77" s="257">
        <v>1362.0120809359887</v>
      </c>
      <c r="AP77" s="257">
        <v>1450.0130519597076</v>
      </c>
      <c r="AQ77" s="257">
        <v>1525.2290302177087</v>
      </c>
      <c r="AR77" s="257">
        <v>1637.3047609303469</v>
      </c>
      <c r="AS77" s="257">
        <v>1766.5845268966036</v>
      </c>
      <c r="AT77" s="257">
        <v>1840.1201996751954</v>
      </c>
      <c r="AU77" s="257">
        <v>2085.8129803551028</v>
      </c>
      <c r="AV77" s="257">
        <v>2457.9827036135353</v>
      </c>
      <c r="AW77" s="257">
        <v>2630.8393883243061</v>
      </c>
      <c r="AX77" s="257">
        <v>2480.4219684733048</v>
      </c>
      <c r="AY77" s="257">
        <v>2495.6589863311965</v>
      </c>
      <c r="AZ77" s="257">
        <v>2446.0022084252059</v>
      </c>
      <c r="BA77" s="257">
        <v>2351.5833279648818</v>
      </c>
      <c r="BB77" s="257">
        <v>2291.2778382928577</v>
      </c>
      <c r="BC77" s="257">
        <v>2498.8541038600392</v>
      </c>
      <c r="BD77" s="257">
        <v>2993.7343887938755</v>
      </c>
      <c r="BE77" s="257">
        <v>3281.648336297148</v>
      </c>
      <c r="BF77" s="257">
        <v>3469.3715342826249</v>
      </c>
      <c r="BG77" s="257">
        <v>3500.6320002042853</v>
      </c>
      <c r="BH77" s="257">
        <v>2949.7778998966619</v>
      </c>
      <c r="BI77" s="257">
        <v>2203.5801712033708</v>
      </c>
      <c r="BJ77" s="257">
        <v>1719.4171729686257</v>
      </c>
      <c r="BK77" s="257">
        <v>1407.4185795043709</v>
      </c>
      <c r="BL77" s="257">
        <v>1140.2544439795788</v>
      </c>
      <c r="BM77" s="257">
        <v>601.46620453076071</v>
      </c>
      <c r="BN77" s="257">
        <v>0</v>
      </c>
      <c r="BO77" s="257">
        <v>0</v>
      </c>
      <c r="BP77" s="257">
        <v>0</v>
      </c>
      <c r="BQ77" s="257">
        <v>0</v>
      </c>
      <c r="BR77" s="257">
        <v>0</v>
      </c>
      <c r="BS77" s="257">
        <v>0</v>
      </c>
      <c r="BT77" s="257">
        <v>0</v>
      </c>
      <c r="BU77" s="257">
        <v>0</v>
      </c>
      <c r="BV77" s="257">
        <v>0</v>
      </c>
      <c r="BW77" s="257">
        <v>0</v>
      </c>
    </row>
    <row r="78" spans="1:75" s="42" customFormat="1" x14ac:dyDescent="0.2">
      <c r="A78" s="40"/>
      <c r="B78" s="43" t="s">
        <v>549</v>
      </c>
      <c r="C78" s="43"/>
      <c r="D78" s="257">
        <v>0</v>
      </c>
      <c r="E78" s="257">
        <v>0</v>
      </c>
      <c r="F78" s="257">
        <v>0</v>
      </c>
      <c r="G78" s="257">
        <v>0</v>
      </c>
      <c r="H78" s="257">
        <v>0</v>
      </c>
      <c r="I78" s="257">
        <v>0</v>
      </c>
      <c r="J78" s="257">
        <v>0</v>
      </c>
      <c r="K78" s="257">
        <v>0</v>
      </c>
      <c r="L78" s="257">
        <v>0</v>
      </c>
      <c r="M78" s="257">
        <v>0</v>
      </c>
      <c r="N78" s="257">
        <v>0</v>
      </c>
      <c r="O78" s="257">
        <v>0</v>
      </c>
      <c r="P78" s="257">
        <v>0</v>
      </c>
      <c r="Q78" s="257">
        <v>0</v>
      </c>
      <c r="R78" s="257">
        <v>0</v>
      </c>
      <c r="S78" s="257">
        <v>0</v>
      </c>
      <c r="T78" s="257">
        <v>0</v>
      </c>
      <c r="U78" s="257">
        <v>0</v>
      </c>
      <c r="V78" s="257">
        <v>0</v>
      </c>
      <c r="W78" s="257">
        <v>0</v>
      </c>
      <c r="X78" s="257">
        <v>0</v>
      </c>
      <c r="Y78" s="257">
        <v>0</v>
      </c>
      <c r="Z78" s="257">
        <v>0</v>
      </c>
      <c r="AA78" s="257">
        <v>0</v>
      </c>
      <c r="AB78" s="257">
        <v>0</v>
      </c>
      <c r="AC78" s="257">
        <v>0</v>
      </c>
      <c r="AD78" s="257">
        <v>0</v>
      </c>
      <c r="AE78" s="257">
        <v>0</v>
      </c>
      <c r="AF78" s="257">
        <v>0</v>
      </c>
      <c r="AG78" s="257">
        <v>0</v>
      </c>
      <c r="AH78" s="257">
        <v>10.732015287487151</v>
      </c>
      <c r="AI78" s="257">
        <v>10.088886896758815</v>
      </c>
      <c r="AJ78" s="257">
        <v>10.134915274742635</v>
      </c>
      <c r="AK78" s="257">
        <v>12.981491103184334</v>
      </c>
      <c r="AL78" s="257">
        <v>16.097574270867391</v>
      </c>
      <c r="AM78" s="257">
        <v>19.78464668816358</v>
      </c>
      <c r="AN78" s="257">
        <v>21.750871026486237</v>
      </c>
      <c r="AO78" s="257">
        <v>26.293149209151728</v>
      </c>
      <c r="AP78" s="257">
        <v>26.704556817543917</v>
      </c>
      <c r="AQ78" s="257">
        <v>25.997597014276174</v>
      </c>
      <c r="AR78" s="257">
        <v>57.464061160118881</v>
      </c>
      <c r="AS78" s="257">
        <v>85.34142382472173</v>
      </c>
      <c r="AT78" s="257">
        <v>62.395357062651719</v>
      </c>
      <c r="AU78" s="257">
        <v>77.092896346652338</v>
      </c>
      <c r="AV78" s="257">
        <v>108.64235156582617</v>
      </c>
      <c r="AW78" s="257">
        <v>114.15400499341638</v>
      </c>
      <c r="AX78" s="257">
        <v>72.832960801705497</v>
      </c>
      <c r="AY78" s="257">
        <v>80.837886778758929</v>
      </c>
      <c r="AZ78" s="257">
        <v>82.657099918765226</v>
      </c>
      <c r="BA78" s="257">
        <v>80.982271567635379</v>
      </c>
      <c r="BB78" s="257">
        <v>69.017792555803425</v>
      </c>
      <c r="BC78" s="257">
        <v>71.976643154679252</v>
      </c>
      <c r="BD78" s="257">
        <v>87.382463284197954</v>
      </c>
      <c r="BE78" s="257">
        <v>88.049095746814473</v>
      </c>
      <c r="BF78" s="257">
        <v>89.376510897744879</v>
      </c>
      <c r="BG78" s="257">
        <v>72.498034268787833</v>
      </c>
      <c r="BH78" s="257">
        <v>40.851397319844224</v>
      </c>
      <c r="BI78" s="257">
        <v>16.433290018302998</v>
      </c>
      <c r="BJ78" s="257">
        <v>15.254189269635848</v>
      </c>
      <c r="BK78" s="257">
        <v>2.9385929137957261</v>
      </c>
      <c r="BL78" s="257">
        <v>0</v>
      </c>
      <c r="BM78" s="257">
        <v>0</v>
      </c>
      <c r="BN78" s="257">
        <v>0</v>
      </c>
      <c r="BO78" s="257">
        <v>0</v>
      </c>
      <c r="BP78" s="257">
        <v>0</v>
      </c>
      <c r="BQ78" s="257">
        <v>0</v>
      </c>
      <c r="BR78" s="257">
        <v>0</v>
      </c>
      <c r="BS78" s="257">
        <v>0</v>
      </c>
      <c r="BT78" s="257">
        <v>0</v>
      </c>
      <c r="BU78" s="257">
        <v>0</v>
      </c>
      <c r="BV78" s="257">
        <v>0</v>
      </c>
      <c r="BW78" s="257">
        <v>0</v>
      </c>
    </row>
    <row r="79" spans="1:75" s="42" customFormat="1" x14ac:dyDescent="0.2">
      <c r="A79" s="40"/>
      <c r="B79" s="144" t="s">
        <v>550</v>
      </c>
      <c r="C79" s="144"/>
      <c r="D79" s="257">
        <v>0</v>
      </c>
      <c r="E79" s="257">
        <v>0</v>
      </c>
      <c r="F79" s="257">
        <v>0</v>
      </c>
      <c r="G79" s="257">
        <v>0</v>
      </c>
      <c r="H79" s="257">
        <v>0</v>
      </c>
      <c r="I79" s="257">
        <v>0</v>
      </c>
      <c r="J79" s="257">
        <v>0</v>
      </c>
      <c r="K79" s="257">
        <v>0</v>
      </c>
      <c r="L79" s="257">
        <v>0</v>
      </c>
      <c r="M79" s="257">
        <v>0</v>
      </c>
      <c r="N79" s="257">
        <v>0</v>
      </c>
      <c r="O79" s="257">
        <v>0</v>
      </c>
      <c r="P79" s="257">
        <v>0</v>
      </c>
      <c r="Q79" s="257">
        <v>0</v>
      </c>
      <c r="R79" s="257">
        <v>0</v>
      </c>
      <c r="S79" s="257">
        <v>0</v>
      </c>
      <c r="T79" s="257">
        <v>0</v>
      </c>
      <c r="U79" s="257">
        <v>0</v>
      </c>
      <c r="V79" s="257">
        <v>0</v>
      </c>
      <c r="W79" s="257">
        <v>0</v>
      </c>
      <c r="X79" s="257">
        <v>0</v>
      </c>
      <c r="Y79" s="257">
        <v>0</v>
      </c>
      <c r="Z79" s="257">
        <v>0</v>
      </c>
      <c r="AA79" s="257">
        <v>0</v>
      </c>
      <c r="AB79" s="257">
        <v>0</v>
      </c>
      <c r="AC79" s="257">
        <v>0</v>
      </c>
      <c r="AD79" s="257">
        <v>0</v>
      </c>
      <c r="AE79" s="257">
        <v>0</v>
      </c>
      <c r="AF79" s="257">
        <v>0</v>
      </c>
      <c r="AG79" s="257">
        <v>0</v>
      </c>
      <c r="AH79" s="257">
        <v>7.2700748721687161</v>
      </c>
      <c r="AI79" s="257">
        <v>8.0117631238967064</v>
      </c>
      <c r="AJ79" s="257">
        <v>8.4045638863719425</v>
      </c>
      <c r="AK79" s="257">
        <v>12.777101668793774</v>
      </c>
      <c r="AL79" s="257">
        <v>17.153152911580005</v>
      </c>
      <c r="AM79" s="257">
        <v>24.456021600646647</v>
      </c>
      <c r="AN79" s="257">
        <v>29.350572951403112</v>
      </c>
      <c r="AO79" s="257">
        <v>30.198072359025744</v>
      </c>
      <c r="AP79" s="257">
        <v>31.330543037905855</v>
      </c>
      <c r="AQ79" s="257">
        <v>40.315114210544209</v>
      </c>
      <c r="AR79" s="257">
        <v>47.044753367350069</v>
      </c>
      <c r="AS79" s="257">
        <v>69.824801311135957</v>
      </c>
      <c r="AT79" s="257">
        <v>107.20331915807994</v>
      </c>
      <c r="AU79" s="257">
        <v>122.57809452610618</v>
      </c>
      <c r="AV79" s="257">
        <v>136.21340208916675</v>
      </c>
      <c r="AW79" s="257">
        <v>147.24734212040985</v>
      </c>
      <c r="AX79" s="257">
        <v>88.979853414873261</v>
      </c>
      <c r="AY79" s="257">
        <v>103.51844441756381</v>
      </c>
      <c r="AZ79" s="257">
        <v>106.77570035975397</v>
      </c>
      <c r="BA79" s="257">
        <v>104.46862534384221</v>
      </c>
      <c r="BB79" s="257">
        <v>104.20465058854892</v>
      </c>
      <c r="BC79" s="257">
        <v>80.789013051930027</v>
      </c>
      <c r="BD79" s="257">
        <v>96.930049678312585</v>
      </c>
      <c r="BE79" s="257">
        <v>112.45959540586436</v>
      </c>
      <c r="BF79" s="257">
        <v>123.5655305566774</v>
      </c>
      <c r="BG79" s="257">
        <v>121.80699573555323</v>
      </c>
      <c r="BH79" s="257">
        <v>102.43512421173637</v>
      </c>
      <c r="BI79" s="257">
        <v>67.916256273398602</v>
      </c>
      <c r="BJ79" s="257">
        <v>53.885962502700437</v>
      </c>
      <c r="BK79" s="257">
        <v>55.660940759625184</v>
      </c>
      <c r="BL79" s="257">
        <v>34.984783411280624</v>
      </c>
      <c r="BM79" s="257">
        <v>32.48328072467443</v>
      </c>
      <c r="BN79" s="257">
        <v>0</v>
      </c>
      <c r="BO79" s="257">
        <v>0</v>
      </c>
      <c r="BP79" s="257">
        <v>0</v>
      </c>
      <c r="BQ79" s="257">
        <v>0</v>
      </c>
      <c r="BR79" s="257">
        <v>0</v>
      </c>
      <c r="BS79" s="257">
        <v>0</v>
      </c>
      <c r="BT79" s="257">
        <v>0</v>
      </c>
      <c r="BU79" s="257">
        <v>0</v>
      </c>
      <c r="BV79" s="257">
        <v>0</v>
      </c>
      <c r="BW79" s="257">
        <v>0</v>
      </c>
    </row>
    <row r="80" spans="1:75" s="42" customFormat="1" ht="25.5" customHeight="1" x14ac:dyDescent="0.2">
      <c r="A80" s="40"/>
      <c r="B80" s="279" t="s">
        <v>558</v>
      </c>
      <c r="C80" s="144"/>
      <c r="D80" s="257">
        <v>0</v>
      </c>
      <c r="E80" s="257">
        <v>0</v>
      </c>
      <c r="F80" s="257">
        <v>0</v>
      </c>
      <c r="G80" s="257">
        <v>0</v>
      </c>
      <c r="H80" s="257">
        <v>0</v>
      </c>
      <c r="I80" s="257">
        <v>0</v>
      </c>
      <c r="J80" s="257">
        <v>0</v>
      </c>
      <c r="K80" s="257">
        <v>0</v>
      </c>
      <c r="L80" s="257">
        <v>0</v>
      </c>
      <c r="M80" s="257">
        <v>0</v>
      </c>
      <c r="N80" s="257">
        <v>0</v>
      </c>
      <c r="O80" s="257">
        <v>0</v>
      </c>
      <c r="P80" s="257">
        <v>0</v>
      </c>
      <c r="Q80" s="257">
        <v>0</v>
      </c>
      <c r="R80" s="257">
        <v>0</v>
      </c>
      <c r="S80" s="257">
        <v>0</v>
      </c>
      <c r="T80" s="257">
        <v>0</v>
      </c>
      <c r="U80" s="257">
        <v>0</v>
      </c>
      <c r="V80" s="257">
        <v>0</v>
      </c>
      <c r="W80" s="257">
        <v>0</v>
      </c>
      <c r="X80" s="257">
        <v>0</v>
      </c>
      <c r="Y80" s="257">
        <v>0</v>
      </c>
      <c r="Z80" s="257">
        <v>0</v>
      </c>
      <c r="AA80" s="257">
        <v>0</v>
      </c>
      <c r="AB80" s="257">
        <v>0</v>
      </c>
      <c r="AC80" s="257">
        <v>0</v>
      </c>
      <c r="AD80" s="257">
        <v>0</v>
      </c>
      <c r="AE80" s="257">
        <v>0</v>
      </c>
      <c r="AF80" s="257">
        <v>0</v>
      </c>
      <c r="AG80" s="257">
        <v>0</v>
      </c>
      <c r="AH80" s="257">
        <v>0</v>
      </c>
      <c r="AI80" s="257">
        <v>0</v>
      </c>
      <c r="AJ80" s="257">
        <v>0</v>
      </c>
      <c r="AK80" s="257">
        <v>0</v>
      </c>
      <c r="AL80" s="257">
        <v>0</v>
      </c>
      <c r="AM80" s="257">
        <v>0</v>
      </c>
      <c r="AN80" s="257">
        <v>0</v>
      </c>
      <c r="AO80" s="257">
        <v>0</v>
      </c>
      <c r="AP80" s="257">
        <v>0</v>
      </c>
      <c r="AQ80" s="257">
        <v>0</v>
      </c>
      <c r="AR80" s="257">
        <v>0</v>
      </c>
      <c r="AS80" s="257">
        <v>0</v>
      </c>
      <c r="AT80" s="257">
        <v>0</v>
      </c>
      <c r="AU80" s="257">
        <v>0</v>
      </c>
      <c r="AV80" s="257">
        <v>0</v>
      </c>
      <c r="AW80" s="257">
        <v>0</v>
      </c>
      <c r="AX80" s="257">
        <v>0</v>
      </c>
      <c r="AY80" s="257">
        <v>0</v>
      </c>
      <c r="AZ80" s="257">
        <v>0</v>
      </c>
      <c r="BA80" s="257">
        <v>0</v>
      </c>
      <c r="BB80" s="257">
        <v>0</v>
      </c>
      <c r="BC80" s="257">
        <v>0</v>
      </c>
      <c r="BD80" s="257">
        <v>0</v>
      </c>
      <c r="BE80" s="257">
        <v>0</v>
      </c>
      <c r="BF80" s="257">
        <v>0</v>
      </c>
      <c r="BG80" s="257">
        <v>0</v>
      </c>
      <c r="BH80" s="257">
        <v>0</v>
      </c>
      <c r="BI80" s="257">
        <v>0</v>
      </c>
      <c r="BJ80" s="257">
        <v>0</v>
      </c>
      <c r="BK80" s="257">
        <v>0</v>
      </c>
      <c r="BL80" s="257">
        <v>0</v>
      </c>
      <c r="BM80" s="257">
        <v>0</v>
      </c>
      <c r="BN80" s="257">
        <v>0</v>
      </c>
      <c r="BO80" s="257">
        <v>0</v>
      </c>
      <c r="BP80" s="257">
        <v>0</v>
      </c>
      <c r="BQ80" s="257">
        <v>0</v>
      </c>
      <c r="BR80" s="257">
        <v>0</v>
      </c>
      <c r="BS80" s="257">
        <v>0</v>
      </c>
      <c r="BT80" s="257">
        <v>0</v>
      </c>
      <c r="BU80" s="257">
        <v>0</v>
      </c>
      <c r="BV80" s="257">
        <v>0</v>
      </c>
      <c r="BW80" s="257">
        <v>0</v>
      </c>
    </row>
    <row r="81" spans="1:75" s="42" customFormat="1" x14ac:dyDescent="0.2">
      <c r="A81" s="40"/>
      <c r="B81" s="144" t="s">
        <v>553</v>
      </c>
      <c r="C81" s="144"/>
      <c r="D81" s="257">
        <v>0</v>
      </c>
      <c r="E81" s="257">
        <v>0</v>
      </c>
      <c r="F81" s="257">
        <v>0</v>
      </c>
      <c r="G81" s="257">
        <v>0</v>
      </c>
      <c r="H81" s="257">
        <v>0</v>
      </c>
      <c r="I81" s="257">
        <v>0</v>
      </c>
      <c r="J81" s="257">
        <v>0</v>
      </c>
      <c r="K81" s="257">
        <v>0</v>
      </c>
      <c r="L81" s="257">
        <v>0</v>
      </c>
      <c r="M81" s="257">
        <v>0</v>
      </c>
      <c r="N81" s="257">
        <v>0</v>
      </c>
      <c r="O81" s="257">
        <v>0</v>
      </c>
      <c r="P81" s="257">
        <v>0</v>
      </c>
      <c r="Q81" s="257">
        <v>0</v>
      </c>
      <c r="R81" s="257">
        <v>0</v>
      </c>
      <c r="S81" s="257">
        <v>0</v>
      </c>
      <c r="T81" s="257">
        <v>0</v>
      </c>
      <c r="U81" s="257">
        <v>0</v>
      </c>
      <c r="V81" s="257">
        <v>0</v>
      </c>
      <c r="W81" s="257">
        <v>0</v>
      </c>
      <c r="X81" s="257">
        <v>0</v>
      </c>
      <c r="Y81" s="257">
        <v>0</v>
      </c>
      <c r="Z81" s="257">
        <v>0</v>
      </c>
      <c r="AA81" s="257">
        <v>0</v>
      </c>
      <c r="AB81" s="257">
        <v>0</v>
      </c>
      <c r="AC81" s="257">
        <v>0</v>
      </c>
      <c r="AD81" s="257">
        <v>0</v>
      </c>
      <c r="AE81" s="257">
        <v>0</v>
      </c>
      <c r="AF81" s="257">
        <v>0</v>
      </c>
      <c r="AG81" s="257">
        <v>0</v>
      </c>
      <c r="AH81" s="257">
        <v>0</v>
      </c>
      <c r="AI81" s="257">
        <v>31.437694034576577</v>
      </c>
      <c r="AJ81" s="257">
        <v>47.654587423931225</v>
      </c>
      <c r="AK81" s="257">
        <v>55.496919620602469</v>
      </c>
      <c r="AL81" s="257">
        <v>88.154599316543326</v>
      </c>
      <c r="AM81" s="257">
        <v>225.00970466755933</v>
      </c>
      <c r="AN81" s="257">
        <v>409.07743355809129</v>
      </c>
      <c r="AO81" s="257">
        <v>671.05949356749295</v>
      </c>
      <c r="AP81" s="257">
        <v>927.57898812520136</v>
      </c>
      <c r="AQ81" s="257">
        <v>1179.5687665732721</v>
      </c>
      <c r="AR81" s="257">
        <v>1447.5296286436189</v>
      </c>
      <c r="AS81" s="257">
        <v>1690.1326709127709</v>
      </c>
      <c r="AT81" s="257">
        <v>1806.2783792672949</v>
      </c>
      <c r="AU81" s="257">
        <v>2164.6518814291139</v>
      </c>
      <c r="AV81" s="257">
        <v>2545.3703180637035</v>
      </c>
      <c r="AW81" s="257">
        <v>2717.035298631421</v>
      </c>
      <c r="AX81" s="257">
        <v>2699.4743308260668</v>
      </c>
      <c r="AY81" s="257">
        <v>2309.9883470203672</v>
      </c>
      <c r="AZ81" s="257">
        <v>2100.0287164771435</v>
      </c>
      <c r="BA81" s="257">
        <v>1886.8415624698366</v>
      </c>
      <c r="BB81" s="257">
        <v>1688.566189502417</v>
      </c>
      <c r="BC81" s="257">
        <v>1573.4328700934868</v>
      </c>
      <c r="BD81" s="257">
        <v>1489.8726608515619</v>
      </c>
      <c r="BE81" s="257">
        <v>1439.267512264995</v>
      </c>
      <c r="BF81" s="257">
        <v>806.55886264033029</v>
      </c>
      <c r="BG81" s="257">
        <v>311.10770058324476</v>
      </c>
      <c r="BH81" s="257">
        <v>0</v>
      </c>
      <c r="BI81" s="257">
        <v>0</v>
      </c>
      <c r="BJ81" s="257">
        <v>0</v>
      </c>
      <c r="BK81" s="257">
        <v>0</v>
      </c>
      <c r="BL81" s="257">
        <v>0</v>
      </c>
      <c r="BM81" s="257">
        <v>0</v>
      </c>
      <c r="BN81" s="257">
        <v>0</v>
      </c>
      <c r="BO81" s="257">
        <v>0</v>
      </c>
      <c r="BP81" s="257">
        <v>0</v>
      </c>
      <c r="BQ81" s="257">
        <v>0</v>
      </c>
      <c r="BR81" s="257">
        <v>0</v>
      </c>
      <c r="BS81" s="257">
        <v>0</v>
      </c>
      <c r="BT81" s="257">
        <v>0</v>
      </c>
      <c r="BU81" s="257">
        <v>0</v>
      </c>
      <c r="BV81" s="257">
        <v>0</v>
      </c>
      <c r="BW81" s="257">
        <v>0</v>
      </c>
    </row>
    <row r="82" spans="1:75" s="42" customFormat="1" x14ac:dyDescent="0.2">
      <c r="A82" s="40"/>
      <c r="B82" s="144" t="s">
        <v>554</v>
      </c>
      <c r="C82" s="144"/>
      <c r="D82" s="257">
        <v>0</v>
      </c>
      <c r="E82" s="257">
        <v>0</v>
      </c>
      <c r="F82" s="257">
        <v>0</v>
      </c>
      <c r="G82" s="257">
        <v>0</v>
      </c>
      <c r="H82" s="257">
        <v>0</v>
      </c>
      <c r="I82" s="257">
        <v>0</v>
      </c>
      <c r="J82" s="257">
        <v>0</v>
      </c>
      <c r="K82" s="257">
        <v>0</v>
      </c>
      <c r="L82" s="257">
        <v>0</v>
      </c>
      <c r="M82" s="257">
        <v>0</v>
      </c>
      <c r="N82" s="257">
        <v>0</v>
      </c>
      <c r="O82" s="257">
        <v>0</v>
      </c>
      <c r="P82" s="257">
        <v>0</v>
      </c>
      <c r="Q82" s="257">
        <v>0</v>
      </c>
      <c r="R82" s="257">
        <v>0</v>
      </c>
      <c r="S82" s="257">
        <v>0</v>
      </c>
      <c r="T82" s="257">
        <v>0</v>
      </c>
      <c r="U82" s="257">
        <v>0</v>
      </c>
      <c r="V82" s="257">
        <v>0</v>
      </c>
      <c r="W82" s="257">
        <v>0</v>
      </c>
      <c r="X82" s="257">
        <v>0</v>
      </c>
      <c r="Y82" s="257">
        <v>0</v>
      </c>
      <c r="Z82" s="257">
        <v>0</v>
      </c>
      <c r="AA82" s="257">
        <v>0</v>
      </c>
      <c r="AB82" s="257">
        <v>0</v>
      </c>
      <c r="AC82" s="257">
        <v>0</v>
      </c>
      <c r="AD82" s="257">
        <v>0</v>
      </c>
      <c r="AE82" s="257">
        <v>0</v>
      </c>
      <c r="AF82" s="257">
        <v>0</v>
      </c>
      <c r="AG82" s="257">
        <v>0</v>
      </c>
      <c r="AH82" s="257">
        <v>0</v>
      </c>
      <c r="AI82" s="257">
        <v>8.2520834314197646</v>
      </c>
      <c r="AJ82" s="257">
        <v>12.508857388829284</v>
      </c>
      <c r="AK82" s="257">
        <v>14.567391946505918</v>
      </c>
      <c r="AL82" s="257">
        <v>23.139709535419595</v>
      </c>
      <c r="AM82" s="257">
        <v>59.06281973969309</v>
      </c>
      <c r="AN82" s="257">
        <v>107.37877618885328</v>
      </c>
      <c r="AO82" s="257">
        <v>176.14647315654608</v>
      </c>
      <c r="AP82" s="257">
        <v>243.48030077595311</v>
      </c>
      <c r="AQ82" s="257">
        <v>309.62512276357711</v>
      </c>
      <c r="AR82" s="257">
        <v>379.96219607842175</v>
      </c>
      <c r="AS82" s="257">
        <v>443.64309275358607</v>
      </c>
      <c r="AT82" s="257">
        <v>449.29002649580485</v>
      </c>
      <c r="AU82" s="257">
        <v>543.24581453838994</v>
      </c>
      <c r="AV82" s="257">
        <v>640.2622720138271</v>
      </c>
      <c r="AW82" s="257">
        <v>741.97126450300129</v>
      </c>
      <c r="AX82" s="257">
        <v>758.77319916702879</v>
      </c>
      <c r="AY82" s="257">
        <v>740.30824633657767</v>
      </c>
      <c r="AZ82" s="257">
        <v>719.71845975215342</v>
      </c>
      <c r="BA82" s="257">
        <v>716.93288741730657</v>
      </c>
      <c r="BB82" s="257">
        <v>709.04739711681327</v>
      </c>
      <c r="BC82" s="257">
        <v>702.0947119707107</v>
      </c>
      <c r="BD82" s="257">
        <v>670.7704245221455</v>
      </c>
      <c r="BE82" s="257">
        <v>665.91833591918487</v>
      </c>
      <c r="BF82" s="257">
        <v>195.19713474663905</v>
      </c>
      <c r="BG82" s="257">
        <v>84.486225216781975</v>
      </c>
      <c r="BH82" s="257">
        <v>0</v>
      </c>
      <c r="BI82" s="257">
        <v>0</v>
      </c>
      <c r="BJ82" s="257">
        <v>0</v>
      </c>
      <c r="BK82" s="257">
        <v>0</v>
      </c>
      <c r="BL82" s="257">
        <v>0</v>
      </c>
      <c r="BM82" s="257">
        <v>0</v>
      </c>
      <c r="BN82" s="257">
        <v>0</v>
      </c>
      <c r="BO82" s="257">
        <v>0</v>
      </c>
      <c r="BP82" s="257">
        <v>0</v>
      </c>
      <c r="BQ82" s="257">
        <v>0</v>
      </c>
      <c r="BR82" s="257">
        <v>0</v>
      </c>
      <c r="BS82" s="257">
        <v>0</v>
      </c>
      <c r="BT82" s="257">
        <v>0</v>
      </c>
      <c r="BU82" s="257">
        <v>0</v>
      </c>
      <c r="BV82" s="257">
        <v>0</v>
      </c>
      <c r="BW82" s="257">
        <v>0</v>
      </c>
    </row>
    <row r="83" spans="1:75" s="42" customFormat="1" ht="25.5" customHeight="1" x14ac:dyDescent="0.2">
      <c r="A83" s="40"/>
      <c r="B83" s="268" t="s">
        <v>541</v>
      </c>
      <c r="C83" s="59"/>
      <c r="D83" s="257">
        <v>0</v>
      </c>
      <c r="E83" s="257">
        <v>0</v>
      </c>
      <c r="F83" s="257">
        <v>0</v>
      </c>
      <c r="G83" s="257">
        <v>0</v>
      </c>
      <c r="H83" s="257">
        <v>0</v>
      </c>
      <c r="I83" s="257">
        <v>0</v>
      </c>
      <c r="J83" s="257">
        <v>0</v>
      </c>
      <c r="K83" s="257">
        <v>0</v>
      </c>
      <c r="L83" s="257">
        <v>0</v>
      </c>
      <c r="M83" s="257">
        <v>0</v>
      </c>
      <c r="N83" s="257">
        <v>0</v>
      </c>
      <c r="O83" s="257">
        <v>0</v>
      </c>
      <c r="P83" s="257">
        <v>0</v>
      </c>
      <c r="Q83" s="257">
        <v>0</v>
      </c>
      <c r="R83" s="257">
        <v>0</v>
      </c>
      <c r="S83" s="257">
        <v>0</v>
      </c>
      <c r="T83" s="257">
        <v>0</v>
      </c>
      <c r="U83" s="257">
        <v>0</v>
      </c>
      <c r="V83" s="257">
        <v>0</v>
      </c>
      <c r="W83" s="257">
        <v>0</v>
      </c>
      <c r="X83" s="257">
        <v>0</v>
      </c>
      <c r="Y83" s="257">
        <v>0</v>
      </c>
      <c r="Z83" s="257">
        <v>0</v>
      </c>
      <c r="AA83" s="257">
        <v>0</v>
      </c>
      <c r="AB83" s="257">
        <v>0</v>
      </c>
      <c r="AC83" s="257">
        <v>0</v>
      </c>
      <c r="AD83" s="257">
        <v>0</v>
      </c>
      <c r="AE83" s="257">
        <v>0</v>
      </c>
      <c r="AF83" s="257">
        <v>0</v>
      </c>
      <c r="AG83" s="257">
        <v>0</v>
      </c>
      <c r="AH83" s="257">
        <v>5896.9945935061351</v>
      </c>
      <c r="AI83" s="257">
        <v>5409.397340541721</v>
      </c>
      <c r="AJ83" s="257">
        <v>5852.9484326919919</v>
      </c>
      <c r="AK83" s="257">
        <v>8096.0392514097684</v>
      </c>
      <c r="AL83" s="257">
        <v>10894.09591364979</v>
      </c>
      <c r="AM83" s="257">
        <v>12578.505855849158</v>
      </c>
      <c r="AN83" s="257">
        <v>13554.985605891272</v>
      </c>
      <c r="AO83" s="257">
        <v>14426.554992760977</v>
      </c>
      <c r="AP83" s="257">
        <v>14566.629521663461</v>
      </c>
      <c r="AQ83" s="257">
        <v>13302.228560055788</v>
      </c>
      <c r="AR83" s="257">
        <v>11201.430152725095</v>
      </c>
      <c r="AS83" s="257">
        <v>9950.1646634432454</v>
      </c>
      <c r="AT83" s="257">
        <v>10753.096224591769</v>
      </c>
      <c r="AU83" s="257">
        <v>13400.596535175797</v>
      </c>
      <c r="AV83" s="257">
        <v>16858.446175995825</v>
      </c>
      <c r="AW83" s="257">
        <v>17767.407174356449</v>
      </c>
      <c r="AX83" s="257">
        <v>18095.977779127235</v>
      </c>
      <c r="AY83" s="257">
        <v>18427.914316283797</v>
      </c>
      <c r="AZ83" s="257">
        <v>14917.532686529463</v>
      </c>
      <c r="BA83" s="257">
        <v>11636.431046457088</v>
      </c>
      <c r="BB83" s="257">
        <v>11361.885268832037</v>
      </c>
      <c r="BC83" s="257">
        <v>11438.392182445663</v>
      </c>
      <c r="BD83" s="257">
        <v>11906.755778811757</v>
      </c>
      <c r="BE83" s="257">
        <v>12567.857135074977</v>
      </c>
      <c r="BF83" s="257">
        <v>13038.320310061183</v>
      </c>
      <c r="BG83" s="257">
        <v>11444.99220665887</v>
      </c>
      <c r="BH83" s="257">
        <v>8509.6665501534808</v>
      </c>
      <c r="BI83" s="257">
        <v>8122.7679214556847</v>
      </c>
      <c r="BJ83" s="257">
        <v>8105.1397802226775</v>
      </c>
      <c r="BK83" s="257">
        <v>8456.670700634173</v>
      </c>
      <c r="BL83" s="257">
        <v>8180.0641408953825</v>
      </c>
      <c r="BM83" s="257">
        <v>8269.031947018997</v>
      </c>
      <c r="BN83" s="257">
        <v>0</v>
      </c>
      <c r="BO83" s="257">
        <v>0</v>
      </c>
      <c r="BP83" s="257">
        <v>0</v>
      </c>
      <c r="BQ83" s="257">
        <v>0</v>
      </c>
      <c r="BR83" s="257">
        <v>0</v>
      </c>
      <c r="BS83" s="257">
        <v>0</v>
      </c>
      <c r="BT83" s="257">
        <v>0</v>
      </c>
      <c r="BU83" s="257">
        <v>0</v>
      </c>
      <c r="BV83" s="257">
        <v>0</v>
      </c>
      <c r="BW83" s="257">
        <v>0</v>
      </c>
    </row>
    <row r="84" spans="1:75" s="42" customFormat="1" x14ac:dyDescent="0.2">
      <c r="A84" s="40"/>
      <c r="B84" s="43" t="s">
        <v>545</v>
      </c>
      <c r="C84" s="43"/>
      <c r="D84" s="257">
        <v>0</v>
      </c>
      <c r="E84" s="257">
        <v>0</v>
      </c>
      <c r="F84" s="257">
        <v>0</v>
      </c>
      <c r="G84" s="257">
        <v>0</v>
      </c>
      <c r="H84" s="257">
        <v>0</v>
      </c>
      <c r="I84" s="257">
        <v>0</v>
      </c>
      <c r="J84" s="257">
        <v>0</v>
      </c>
      <c r="K84" s="257">
        <v>0</v>
      </c>
      <c r="L84" s="257">
        <v>0</v>
      </c>
      <c r="M84" s="257">
        <v>0</v>
      </c>
      <c r="N84" s="257">
        <v>0</v>
      </c>
      <c r="O84" s="257">
        <v>0</v>
      </c>
      <c r="P84" s="257">
        <v>0</v>
      </c>
      <c r="Q84" s="257">
        <v>0</v>
      </c>
      <c r="R84" s="257">
        <v>0</v>
      </c>
      <c r="S84" s="257">
        <v>0</v>
      </c>
      <c r="T84" s="257">
        <v>0</v>
      </c>
      <c r="U84" s="257">
        <v>0</v>
      </c>
      <c r="V84" s="257">
        <v>0</v>
      </c>
      <c r="W84" s="257">
        <v>0</v>
      </c>
      <c r="X84" s="257">
        <v>0</v>
      </c>
      <c r="Y84" s="257">
        <v>0</v>
      </c>
      <c r="Z84" s="257">
        <v>0</v>
      </c>
      <c r="AA84" s="257">
        <v>0</v>
      </c>
      <c r="AB84" s="257">
        <v>0</v>
      </c>
      <c r="AC84" s="257">
        <v>0</v>
      </c>
      <c r="AD84" s="257">
        <v>0</v>
      </c>
      <c r="AE84" s="257">
        <v>0</v>
      </c>
      <c r="AF84" s="257">
        <v>0</v>
      </c>
      <c r="AG84" s="257">
        <v>0</v>
      </c>
      <c r="AH84" s="257">
        <v>1951.915893858006</v>
      </c>
      <c r="AI84" s="257">
        <v>1699.027106493628</v>
      </c>
      <c r="AJ84" s="257">
        <v>2208.039422673537</v>
      </c>
      <c r="AK84" s="257">
        <v>3853.4307937973745</v>
      </c>
      <c r="AL84" s="257">
        <v>6304.9951311794221</v>
      </c>
      <c r="AM84" s="257">
        <v>7717.953288875121</v>
      </c>
      <c r="AN84" s="257">
        <v>8316.3897250839309</v>
      </c>
      <c r="AO84" s="257">
        <v>8875.8867995787241</v>
      </c>
      <c r="AP84" s="257">
        <v>8810.4166200033724</v>
      </c>
      <c r="AQ84" s="257">
        <v>7654.2077752263895</v>
      </c>
      <c r="AR84" s="257">
        <v>5435.4892523086992</v>
      </c>
      <c r="AS84" s="257">
        <v>4395.605642307969</v>
      </c>
      <c r="AT84" s="257">
        <v>4572.8068387537869</v>
      </c>
      <c r="AU84" s="257">
        <v>6125.8743627071626</v>
      </c>
      <c r="AV84" s="257">
        <v>7660.969809851108</v>
      </c>
      <c r="AW84" s="257">
        <v>7964.9094572952108</v>
      </c>
      <c r="AX84" s="257">
        <v>6914.2106655462703</v>
      </c>
      <c r="AY84" s="257">
        <v>6410.4257892826909</v>
      </c>
      <c r="AZ84" s="257">
        <v>3077.6618239981749</v>
      </c>
      <c r="BA84" s="257">
        <v>0</v>
      </c>
      <c r="BB84" s="257">
        <v>0</v>
      </c>
      <c r="BC84" s="257">
        <v>0</v>
      </c>
      <c r="BD84" s="257">
        <v>0</v>
      </c>
      <c r="BE84" s="257">
        <v>0</v>
      </c>
      <c r="BF84" s="257">
        <v>0</v>
      </c>
      <c r="BG84" s="257">
        <v>0</v>
      </c>
      <c r="BH84" s="257">
        <v>0</v>
      </c>
      <c r="BI84" s="257">
        <v>0</v>
      </c>
      <c r="BJ84" s="257">
        <v>0</v>
      </c>
      <c r="BK84" s="257">
        <v>0</v>
      </c>
      <c r="BL84" s="257">
        <v>0</v>
      </c>
      <c r="BM84" s="257">
        <v>0</v>
      </c>
      <c r="BN84" s="257">
        <v>0</v>
      </c>
      <c r="BO84" s="257">
        <v>0</v>
      </c>
      <c r="BP84" s="257">
        <v>0</v>
      </c>
      <c r="BQ84" s="257">
        <v>0</v>
      </c>
      <c r="BR84" s="257">
        <v>0</v>
      </c>
      <c r="BS84" s="257">
        <v>0</v>
      </c>
      <c r="BT84" s="257">
        <v>0</v>
      </c>
      <c r="BU84" s="257">
        <v>0</v>
      </c>
      <c r="BV84" s="257">
        <v>0</v>
      </c>
      <c r="BW84" s="257">
        <v>0</v>
      </c>
    </row>
    <row r="85" spans="1:75" s="42" customFormat="1" x14ac:dyDescent="0.2">
      <c r="A85" s="40"/>
      <c r="B85" s="43" t="s">
        <v>546</v>
      </c>
      <c r="C85" s="43"/>
      <c r="D85" s="257">
        <v>0</v>
      </c>
      <c r="E85" s="257">
        <v>0</v>
      </c>
      <c r="F85" s="257">
        <v>0</v>
      </c>
      <c r="G85" s="257">
        <v>0</v>
      </c>
      <c r="H85" s="257">
        <v>0</v>
      </c>
      <c r="I85" s="257">
        <v>0</v>
      </c>
      <c r="J85" s="257">
        <v>0</v>
      </c>
      <c r="K85" s="257">
        <v>0</v>
      </c>
      <c r="L85" s="257">
        <v>0</v>
      </c>
      <c r="M85" s="257">
        <v>0</v>
      </c>
      <c r="N85" s="257">
        <v>0</v>
      </c>
      <c r="O85" s="257">
        <v>0</v>
      </c>
      <c r="P85" s="257">
        <v>0</v>
      </c>
      <c r="Q85" s="257">
        <v>0</v>
      </c>
      <c r="R85" s="257">
        <v>0</v>
      </c>
      <c r="S85" s="257">
        <v>0</v>
      </c>
      <c r="T85" s="257">
        <v>0</v>
      </c>
      <c r="U85" s="257">
        <v>0</v>
      </c>
      <c r="V85" s="257">
        <v>0</v>
      </c>
      <c r="W85" s="257">
        <v>0</v>
      </c>
      <c r="X85" s="257">
        <v>0</v>
      </c>
      <c r="Y85" s="257">
        <v>0</v>
      </c>
      <c r="Z85" s="257">
        <v>0</v>
      </c>
      <c r="AA85" s="257">
        <v>0</v>
      </c>
      <c r="AB85" s="257">
        <v>0</v>
      </c>
      <c r="AC85" s="257">
        <v>0</v>
      </c>
      <c r="AD85" s="257">
        <v>0</v>
      </c>
      <c r="AE85" s="257">
        <v>0</v>
      </c>
      <c r="AF85" s="257">
        <v>0</v>
      </c>
      <c r="AG85" s="257">
        <v>0</v>
      </c>
      <c r="AH85" s="257">
        <v>2584.767169002987</v>
      </c>
      <c r="AI85" s="257">
        <v>2432.8301196292455</v>
      </c>
      <c r="AJ85" s="257">
        <v>2374.2006921525362</v>
      </c>
      <c r="AK85" s="257">
        <v>2750.3578123586985</v>
      </c>
      <c r="AL85" s="257">
        <v>2582.4579484706064</v>
      </c>
      <c r="AM85" s="257">
        <v>2452.3170786781116</v>
      </c>
      <c r="AN85" s="257">
        <v>2645.819874039657</v>
      </c>
      <c r="AO85" s="257">
        <v>2652.0075800652694</v>
      </c>
      <c r="AP85" s="257">
        <v>2472.6663317466227</v>
      </c>
      <c r="AQ85" s="257">
        <v>2288.8885677323051</v>
      </c>
      <c r="AR85" s="257">
        <v>2368.9759483931161</v>
      </c>
      <c r="AS85" s="257">
        <v>2223.7226822146426</v>
      </c>
      <c r="AT85" s="257">
        <v>2256.1228614638071</v>
      </c>
      <c r="AU85" s="257">
        <v>2425.7063760247343</v>
      </c>
      <c r="AV85" s="257">
        <v>3515.3276833640311</v>
      </c>
      <c r="AW85" s="257">
        <v>3529.5558882783494</v>
      </c>
      <c r="AX85" s="257">
        <v>3521.4706334613147</v>
      </c>
      <c r="AY85" s="257">
        <v>3604.8174434719522</v>
      </c>
      <c r="AZ85" s="257">
        <v>3461.012026240739</v>
      </c>
      <c r="BA85" s="257">
        <v>3514.639519011856</v>
      </c>
      <c r="BB85" s="257">
        <v>3406.3142549607342</v>
      </c>
      <c r="BC85" s="257">
        <v>3695.2726805868806</v>
      </c>
      <c r="BD85" s="257">
        <v>4083.3881736355024</v>
      </c>
      <c r="BE85" s="257">
        <v>4573.9153273814873</v>
      </c>
      <c r="BF85" s="257">
        <v>5037.9033955964887</v>
      </c>
      <c r="BG85" s="257">
        <v>2901.6360046336804</v>
      </c>
      <c r="BH85" s="257">
        <v>162.22651153579565</v>
      </c>
      <c r="BI85" s="257">
        <v>100.90313429421184</v>
      </c>
      <c r="BJ85" s="257">
        <v>102.89182930832357</v>
      </c>
      <c r="BK85" s="257">
        <v>102.16710920770878</v>
      </c>
      <c r="BL85" s="257">
        <v>102.06517955555556</v>
      </c>
      <c r="BM85" s="257">
        <v>106.15728270170156</v>
      </c>
      <c r="BN85" s="257">
        <v>0</v>
      </c>
      <c r="BO85" s="257">
        <v>0</v>
      </c>
      <c r="BP85" s="257">
        <v>0</v>
      </c>
      <c r="BQ85" s="257">
        <v>0</v>
      </c>
      <c r="BR85" s="257">
        <v>0</v>
      </c>
      <c r="BS85" s="257">
        <v>0</v>
      </c>
      <c r="BT85" s="257">
        <v>0</v>
      </c>
      <c r="BU85" s="257">
        <v>0</v>
      </c>
      <c r="BV85" s="257">
        <v>0</v>
      </c>
      <c r="BW85" s="257">
        <v>0</v>
      </c>
    </row>
    <row r="86" spans="1:75" s="42" customFormat="1" x14ac:dyDescent="0.2">
      <c r="A86" s="40"/>
      <c r="B86" s="43" t="s">
        <v>547</v>
      </c>
      <c r="C86" s="43"/>
      <c r="D86" s="257">
        <v>0</v>
      </c>
      <c r="E86" s="257">
        <v>0</v>
      </c>
      <c r="F86" s="257">
        <v>0</v>
      </c>
      <c r="G86" s="257">
        <v>0</v>
      </c>
      <c r="H86" s="257">
        <v>0</v>
      </c>
      <c r="I86" s="257">
        <v>0</v>
      </c>
      <c r="J86" s="257">
        <v>0</v>
      </c>
      <c r="K86" s="257">
        <v>0</v>
      </c>
      <c r="L86" s="257">
        <v>0</v>
      </c>
      <c r="M86" s="257">
        <v>0</v>
      </c>
      <c r="N86" s="257">
        <v>0</v>
      </c>
      <c r="O86" s="257">
        <v>0</v>
      </c>
      <c r="P86" s="257">
        <v>0</v>
      </c>
      <c r="Q86" s="257">
        <v>0</v>
      </c>
      <c r="R86" s="257">
        <v>0</v>
      </c>
      <c r="S86" s="257">
        <v>0</v>
      </c>
      <c r="T86" s="257">
        <v>0</v>
      </c>
      <c r="U86" s="257">
        <v>0</v>
      </c>
      <c r="V86" s="257">
        <v>0</v>
      </c>
      <c r="W86" s="257">
        <v>0</v>
      </c>
      <c r="X86" s="257">
        <v>0</v>
      </c>
      <c r="Y86" s="257">
        <v>0</v>
      </c>
      <c r="Z86" s="257">
        <v>0</v>
      </c>
      <c r="AA86" s="257">
        <v>0</v>
      </c>
      <c r="AB86" s="257">
        <v>0</v>
      </c>
      <c r="AC86" s="257">
        <v>0</v>
      </c>
      <c r="AD86" s="257">
        <v>0</v>
      </c>
      <c r="AE86" s="257">
        <v>0</v>
      </c>
      <c r="AF86" s="257">
        <v>0</v>
      </c>
      <c r="AG86" s="257">
        <v>0</v>
      </c>
      <c r="AH86" s="257">
        <v>434.37705485394707</v>
      </c>
      <c r="AI86" s="257">
        <v>412.95382244488098</v>
      </c>
      <c r="AJ86" s="257">
        <v>403.79060159177391</v>
      </c>
      <c r="AK86" s="257">
        <v>421.73978347391233</v>
      </c>
      <c r="AL86" s="257">
        <v>518.7640988642778</v>
      </c>
      <c r="AM86" s="257">
        <v>545.00792795476036</v>
      </c>
      <c r="AN86" s="257">
        <v>557.34036141548768</v>
      </c>
      <c r="AO86" s="257">
        <v>592.37906192063338</v>
      </c>
      <c r="AP86" s="257">
        <v>671.80814337436198</v>
      </c>
      <c r="AQ86" s="257">
        <v>627.35101304307841</v>
      </c>
      <c r="AR86" s="257">
        <v>782.35439406055809</v>
      </c>
      <c r="AS86" s="257">
        <v>830.55406036851821</v>
      </c>
      <c r="AT86" s="257">
        <v>1062.9100001895422</v>
      </c>
      <c r="AU86" s="257">
        <v>1140.503670168375</v>
      </c>
      <c r="AV86" s="257">
        <v>1729.946603197091</v>
      </c>
      <c r="AW86" s="257">
        <v>2206.6990285112324</v>
      </c>
      <c r="AX86" s="257">
        <v>2755.9341801959017</v>
      </c>
      <c r="AY86" s="257">
        <v>3203.17689458516</v>
      </c>
      <c r="AZ86" s="257">
        <v>3242.6044693414983</v>
      </c>
      <c r="BA86" s="257">
        <v>3358.8864213351703</v>
      </c>
      <c r="BB86" s="257">
        <v>3596.6041235700845</v>
      </c>
      <c r="BC86" s="257">
        <v>3752.4833263519777</v>
      </c>
      <c r="BD86" s="257">
        <v>3987.2809227645498</v>
      </c>
      <c r="BE86" s="257">
        <v>4282.5693858655213</v>
      </c>
      <c r="BF86" s="257">
        <v>4508.5759263927721</v>
      </c>
      <c r="BG86" s="257">
        <v>4726.6976658993799</v>
      </c>
      <c r="BH86" s="257">
        <v>4833.8437065059716</v>
      </c>
      <c r="BI86" s="257">
        <v>4978.3529616039714</v>
      </c>
      <c r="BJ86" s="257">
        <v>5059.8539249754285</v>
      </c>
      <c r="BK86" s="257">
        <v>5307.2174833947165</v>
      </c>
      <c r="BL86" s="257">
        <v>5248.0583637053815</v>
      </c>
      <c r="BM86" s="257">
        <v>5331.6157847261657</v>
      </c>
      <c r="BN86" s="257">
        <v>0</v>
      </c>
      <c r="BO86" s="257">
        <v>0</v>
      </c>
      <c r="BP86" s="257">
        <v>0</v>
      </c>
      <c r="BQ86" s="257">
        <v>0</v>
      </c>
      <c r="BR86" s="257">
        <v>0</v>
      </c>
      <c r="BS86" s="257">
        <v>0</v>
      </c>
      <c r="BT86" s="257">
        <v>0</v>
      </c>
      <c r="BU86" s="257">
        <v>0</v>
      </c>
      <c r="BV86" s="257">
        <v>0</v>
      </c>
      <c r="BW86" s="257">
        <v>0</v>
      </c>
    </row>
    <row r="87" spans="1:75" s="42" customFormat="1" x14ac:dyDescent="0.2">
      <c r="A87" s="40"/>
      <c r="B87" s="43" t="s">
        <v>548</v>
      </c>
      <c r="C87" s="43"/>
      <c r="D87" s="257">
        <v>0</v>
      </c>
      <c r="E87" s="257">
        <v>0</v>
      </c>
      <c r="F87" s="257">
        <v>0</v>
      </c>
      <c r="G87" s="257">
        <v>0</v>
      </c>
      <c r="H87" s="257">
        <v>0</v>
      </c>
      <c r="I87" s="257">
        <v>0</v>
      </c>
      <c r="J87" s="257">
        <v>0</v>
      </c>
      <c r="K87" s="257">
        <v>0</v>
      </c>
      <c r="L87" s="257">
        <v>0</v>
      </c>
      <c r="M87" s="257">
        <v>0</v>
      </c>
      <c r="N87" s="257">
        <v>0</v>
      </c>
      <c r="O87" s="257">
        <v>0</v>
      </c>
      <c r="P87" s="257">
        <v>0</v>
      </c>
      <c r="Q87" s="257">
        <v>0</v>
      </c>
      <c r="R87" s="257">
        <v>0</v>
      </c>
      <c r="S87" s="257">
        <v>0</v>
      </c>
      <c r="T87" s="257">
        <v>0</v>
      </c>
      <c r="U87" s="257">
        <v>0</v>
      </c>
      <c r="V87" s="257">
        <v>0</v>
      </c>
      <c r="W87" s="257">
        <v>0</v>
      </c>
      <c r="X87" s="257">
        <v>0</v>
      </c>
      <c r="Y87" s="257">
        <v>0</v>
      </c>
      <c r="Z87" s="257">
        <v>0</v>
      </c>
      <c r="AA87" s="257">
        <v>0</v>
      </c>
      <c r="AB87" s="257">
        <v>0</v>
      </c>
      <c r="AC87" s="257">
        <v>0</v>
      </c>
      <c r="AD87" s="257">
        <v>0</v>
      </c>
      <c r="AE87" s="257">
        <v>0</v>
      </c>
      <c r="AF87" s="257">
        <v>0</v>
      </c>
      <c r="AG87" s="257">
        <v>0</v>
      </c>
      <c r="AH87" s="257">
        <v>703.14722388746736</v>
      </c>
      <c r="AI87" s="257">
        <v>640.57929945204421</v>
      </c>
      <c r="AJ87" s="257">
        <v>634.77617538209074</v>
      </c>
      <c r="AK87" s="257">
        <v>812.17390251921881</v>
      </c>
      <c r="AL87" s="257">
        <v>1161.5632337192815</v>
      </c>
      <c r="AM87" s="257">
        <v>1467.702109114902</v>
      </c>
      <c r="AN87" s="257">
        <v>1582.9922848268166</v>
      </c>
      <c r="AO87" s="257">
        <v>1834.486293514193</v>
      </c>
      <c r="AP87" s="257">
        <v>2023.3487989211167</v>
      </c>
      <c r="AQ87" s="257">
        <v>2016.8774487414737</v>
      </c>
      <c r="AR87" s="257">
        <v>2030.1674431245913</v>
      </c>
      <c r="AS87" s="257">
        <v>1960.2817390545899</v>
      </c>
      <c r="AT87" s="257">
        <v>2237.7887518317834</v>
      </c>
      <c r="AU87" s="257">
        <v>2732.2641717655888</v>
      </c>
      <c r="AV87" s="257">
        <v>3206.4576183686881</v>
      </c>
      <c r="AW87" s="257">
        <v>3358.145370461436</v>
      </c>
      <c r="AX87" s="257">
        <v>3939.3505289202185</v>
      </c>
      <c r="AY87" s="257">
        <v>4071.8322438611349</v>
      </c>
      <c r="AZ87" s="257">
        <v>3925.6456968782632</v>
      </c>
      <c r="BA87" s="257">
        <v>3608.1823605033997</v>
      </c>
      <c r="BB87" s="257">
        <v>3339.5910254359756</v>
      </c>
      <c r="BC87" s="257">
        <v>3105.032594279367</v>
      </c>
      <c r="BD87" s="257">
        <v>2997.179094931726</v>
      </c>
      <c r="BE87" s="257">
        <v>2873.0601179286282</v>
      </c>
      <c r="BF87" s="257">
        <v>2668.1737698510924</v>
      </c>
      <c r="BG87" s="257">
        <v>2810.8942631699906</v>
      </c>
      <c r="BH87" s="257">
        <v>2662.0608960237269</v>
      </c>
      <c r="BI87" s="257">
        <v>2439.0553813017768</v>
      </c>
      <c r="BJ87" s="257">
        <v>2357.7645386374707</v>
      </c>
      <c r="BK87" s="257">
        <v>2435.5346302090556</v>
      </c>
      <c r="BL87" s="257">
        <v>2322.3055560204211</v>
      </c>
      <c r="BM87" s="257">
        <v>2467.1798036791888</v>
      </c>
      <c r="BN87" s="257">
        <v>0</v>
      </c>
      <c r="BO87" s="257">
        <v>0</v>
      </c>
      <c r="BP87" s="257">
        <v>0</v>
      </c>
      <c r="BQ87" s="257">
        <v>0</v>
      </c>
      <c r="BR87" s="257">
        <v>0</v>
      </c>
      <c r="BS87" s="257">
        <v>0</v>
      </c>
      <c r="BT87" s="257">
        <v>0</v>
      </c>
      <c r="BU87" s="257">
        <v>0</v>
      </c>
      <c r="BV87" s="257">
        <v>0</v>
      </c>
      <c r="BW87" s="257">
        <v>0</v>
      </c>
    </row>
    <row r="88" spans="1:75" s="42" customFormat="1" x14ac:dyDescent="0.2">
      <c r="A88" s="40"/>
      <c r="B88" s="43" t="s">
        <v>549</v>
      </c>
      <c r="C88" s="43"/>
      <c r="D88" s="257">
        <v>0</v>
      </c>
      <c r="E88" s="257">
        <v>0</v>
      </c>
      <c r="F88" s="257">
        <v>0</v>
      </c>
      <c r="G88" s="257">
        <v>0</v>
      </c>
      <c r="H88" s="257">
        <v>0</v>
      </c>
      <c r="I88" s="257">
        <v>0</v>
      </c>
      <c r="J88" s="257">
        <v>0</v>
      </c>
      <c r="K88" s="257">
        <v>0</v>
      </c>
      <c r="L88" s="257">
        <v>0</v>
      </c>
      <c r="M88" s="257">
        <v>0</v>
      </c>
      <c r="N88" s="257">
        <v>0</v>
      </c>
      <c r="O88" s="257">
        <v>0</v>
      </c>
      <c r="P88" s="257">
        <v>0</v>
      </c>
      <c r="Q88" s="257">
        <v>0</v>
      </c>
      <c r="R88" s="257">
        <v>0</v>
      </c>
      <c r="S88" s="257">
        <v>0</v>
      </c>
      <c r="T88" s="257">
        <v>0</v>
      </c>
      <c r="U88" s="257">
        <v>0</v>
      </c>
      <c r="V88" s="257">
        <v>0</v>
      </c>
      <c r="W88" s="257">
        <v>0</v>
      </c>
      <c r="X88" s="257">
        <v>0</v>
      </c>
      <c r="Y88" s="257">
        <v>0</v>
      </c>
      <c r="Z88" s="257">
        <v>0</v>
      </c>
      <c r="AA88" s="257">
        <v>0</v>
      </c>
      <c r="AB88" s="257">
        <v>0</v>
      </c>
      <c r="AC88" s="257">
        <v>0</v>
      </c>
      <c r="AD88" s="257">
        <v>0</v>
      </c>
      <c r="AE88" s="257">
        <v>0</v>
      </c>
      <c r="AF88" s="257">
        <v>0</v>
      </c>
      <c r="AG88" s="257">
        <v>0</v>
      </c>
      <c r="AH88" s="257">
        <v>132.81547709645321</v>
      </c>
      <c r="AI88" s="257">
        <v>124.85635648762874</v>
      </c>
      <c r="AJ88" s="257">
        <v>126.90404235432297</v>
      </c>
      <c r="AK88" s="257">
        <v>130.19340644699366</v>
      </c>
      <c r="AL88" s="257">
        <v>157.97813957451049</v>
      </c>
      <c r="AM88" s="257">
        <v>176.88094713224194</v>
      </c>
      <c r="AN88" s="257">
        <v>192.57845601849579</v>
      </c>
      <c r="AO88" s="257">
        <v>219.59134113316995</v>
      </c>
      <c r="AP88" s="257">
        <v>270.74450256334933</v>
      </c>
      <c r="AQ88" s="257">
        <v>280.27476770775837</v>
      </c>
      <c r="AR88" s="257">
        <v>321.35542870253647</v>
      </c>
      <c r="AS88" s="257">
        <v>297.00029672363905</v>
      </c>
      <c r="AT88" s="257">
        <v>229.37380845108709</v>
      </c>
      <c r="AU88" s="257">
        <v>376.07589873043372</v>
      </c>
      <c r="AV88" s="257">
        <v>329.9903531816372</v>
      </c>
      <c r="AW88" s="257">
        <v>309.16379321794528</v>
      </c>
      <c r="AX88" s="257">
        <v>378.81728895320788</v>
      </c>
      <c r="AY88" s="257">
        <v>479.67015725172377</v>
      </c>
      <c r="AZ88" s="257">
        <v>651.56710804224201</v>
      </c>
      <c r="BA88" s="257">
        <v>667.98000199535375</v>
      </c>
      <c r="BB88" s="257">
        <v>576.79614461888127</v>
      </c>
      <c r="BC88" s="257">
        <v>560.1044454318245</v>
      </c>
      <c r="BD88" s="257">
        <v>531.89055026196479</v>
      </c>
      <c r="BE88" s="257">
        <v>506.99683223917322</v>
      </c>
      <c r="BF88" s="257">
        <v>477.14572102294193</v>
      </c>
      <c r="BG88" s="257">
        <v>497.02164091826057</v>
      </c>
      <c r="BH88" s="257">
        <v>472.18058604484543</v>
      </c>
      <c r="BI88" s="257">
        <v>361.2560259277048</v>
      </c>
      <c r="BJ88" s="257">
        <v>347.69258681477214</v>
      </c>
      <c r="BK88" s="257">
        <v>400.72808893959166</v>
      </c>
      <c r="BL88" s="257">
        <v>302.12533333333334</v>
      </c>
      <c r="BM88" s="257">
        <v>82.727696123560833</v>
      </c>
      <c r="BN88" s="257">
        <v>0</v>
      </c>
      <c r="BO88" s="257">
        <v>0</v>
      </c>
      <c r="BP88" s="257">
        <v>0</v>
      </c>
      <c r="BQ88" s="257">
        <v>0</v>
      </c>
      <c r="BR88" s="257">
        <v>0</v>
      </c>
      <c r="BS88" s="257">
        <v>0</v>
      </c>
      <c r="BT88" s="257">
        <v>0</v>
      </c>
      <c r="BU88" s="257">
        <v>0</v>
      </c>
      <c r="BV88" s="257">
        <v>0</v>
      </c>
      <c r="BW88" s="257">
        <v>0</v>
      </c>
    </row>
    <row r="89" spans="1:75" s="42" customFormat="1" ht="13.5" thickBot="1" x14ac:dyDescent="0.25">
      <c r="A89" s="40"/>
      <c r="B89" s="144" t="s">
        <v>550</v>
      </c>
      <c r="C89" s="144"/>
      <c r="D89" s="257">
        <v>0</v>
      </c>
      <c r="E89" s="257">
        <v>0</v>
      </c>
      <c r="F89" s="257">
        <v>0</v>
      </c>
      <c r="G89" s="257">
        <v>0</v>
      </c>
      <c r="H89" s="257">
        <v>0</v>
      </c>
      <c r="I89" s="257">
        <v>0</v>
      </c>
      <c r="J89" s="257">
        <v>0</v>
      </c>
      <c r="K89" s="257">
        <v>0</v>
      </c>
      <c r="L89" s="257">
        <v>0</v>
      </c>
      <c r="M89" s="257">
        <v>0</v>
      </c>
      <c r="N89" s="257">
        <v>0</v>
      </c>
      <c r="O89" s="257">
        <v>0</v>
      </c>
      <c r="P89" s="257">
        <v>0</v>
      </c>
      <c r="Q89" s="257">
        <v>0</v>
      </c>
      <c r="R89" s="257">
        <v>0</v>
      </c>
      <c r="S89" s="257">
        <v>0</v>
      </c>
      <c r="T89" s="257">
        <v>0</v>
      </c>
      <c r="U89" s="257">
        <v>0</v>
      </c>
      <c r="V89" s="257">
        <v>0</v>
      </c>
      <c r="W89" s="257">
        <v>0</v>
      </c>
      <c r="X89" s="257">
        <v>0</v>
      </c>
      <c r="Y89" s="257">
        <v>0</v>
      </c>
      <c r="Z89" s="257">
        <v>0</v>
      </c>
      <c r="AA89" s="257">
        <v>0</v>
      </c>
      <c r="AB89" s="257">
        <v>0</v>
      </c>
      <c r="AC89" s="257">
        <v>0</v>
      </c>
      <c r="AD89" s="257">
        <v>0</v>
      </c>
      <c r="AE89" s="257">
        <v>0</v>
      </c>
      <c r="AF89" s="257">
        <v>0</v>
      </c>
      <c r="AG89" s="257">
        <v>0</v>
      </c>
      <c r="AH89" s="257">
        <v>89.971774807274741</v>
      </c>
      <c r="AI89" s="257">
        <v>99.150636034293413</v>
      </c>
      <c r="AJ89" s="257">
        <v>105.23749853773126</v>
      </c>
      <c r="AK89" s="257">
        <v>128.14355281357291</v>
      </c>
      <c r="AL89" s="257">
        <v>168.33736184169152</v>
      </c>
      <c r="AM89" s="257">
        <v>218.6445040940213</v>
      </c>
      <c r="AN89" s="257">
        <v>259.86490450688586</v>
      </c>
      <c r="AO89" s="257">
        <v>252.20391654898725</v>
      </c>
      <c r="AP89" s="257">
        <v>317.64512505463819</v>
      </c>
      <c r="AQ89" s="257">
        <v>434.62898760478475</v>
      </c>
      <c r="AR89" s="257">
        <v>263.08768613559306</v>
      </c>
      <c r="AS89" s="257">
        <v>243.0002427738865</v>
      </c>
      <c r="AT89" s="257">
        <v>394.09396390176141</v>
      </c>
      <c r="AU89" s="257">
        <v>600.1720557795021</v>
      </c>
      <c r="AV89" s="257">
        <v>415.75410803327242</v>
      </c>
      <c r="AW89" s="257">
        <v>398.93363659227373</v>
      </c>
      <c r="AX89" s="257">
        <v>586.19448205032256</v>
      </c>
      <c r="AY89" s="257">
        <v>657.99178783113507</v>
      </c>
      <c r="AZ89" s="257">
        <v>559.04156202854813</v>
      </c>
      <c r="BA89" s="257">
        <v>486.74274361130648</v>
      </c>
      <c r="BB89" s="257">
        <v>442.57972024636092</v>
      </c>
      <c r="BC89" s="257">
        <v>325.49913579561252</v>
      </c>
      <c r="BD89" s="257">
        <v>307.017037218013</v>
      </c>
      <c r="BE89" s="257">
        <v>331.31547166016708</v>
      </c>
      <c r="BF89" s="257">
        <v>346.52149719788906</v>
      </c>
      <c r="BG89" s="257">
        <v>508.74263203755817</v>
      </c>
      <c r="BH89" s="257">
        <v>379.35485004314035</v>
      </c>
      <c r="BI89" s="257">
        <v>243.20041832802008</v>
      </c>
      <c r="BJ89" s="257">
        <v>236.9369004866829</v>
      </c>
      <c r="BK89" s="257">
        <v>211.02338888310075</v>
      </c>
      <c r="BL89" s="257">
        <v>205.50970828069097</v>
      </c>
      <c r="BM89" s="257">
        <v>281.35137978838043</v>
      </c>
      <c r="BN89" s="257">
        <v>0</v>
      </c>
      <c r="BO89" s="257">
        <v>0</v>
      </c>
      <c r="BP89" s="257">
        <v>0</v>
      </c>
      <c r="BQ89" s="257">
        <v>0</v>
      </c>
      <c r="BR89" s="257">
        <v>0</v>
      </c>
      <c r="BS89" s="257">
        <v>0</v>
      </c>
      <c r="BT89" s="257">
        <v>0</v>
      </c>
      <c r="BU89" s="257">
        <v>0</v>
      </c>
      <c r="BV89" s="257">
        <v>0</v>
      </c>
      <c r="BW89" s="257">
        <v>0</v>
      </c>
    </row>
    <row r="90" spans="1:75" s="132" customFormat="1" ht="26.1" customHeight="1" x14ac:dyDescent="0.2">
      <c r="A90" s="153"/>
      <c r="B90" s="324" t="s">
        <v>559</v>
      </c>
      <c r="C90" s="325"/>
      <c r="D90" s="323" t="s">
        <v>21</v>
      </c>
      <c r="E90" s="323" t="s">
        <v>22</v>
      </c>
      <c r="F90" s="323" t="s">
        <v>23</v>
      </c>
      <c r="G90" s="323" t="s">
        <v>24</v>
      </c>
      <c r="H90" s="323" t="s">
        <v>25</v>
      </c>
      <c r="I90" s="323" t="s">
        <v>26</v>
      </c>
      <c r="J90" s="323" t="s">
        <v>27</v>
      </c>
      <c r="K90" s="323" t="s">
        <v>28</v>
      </c>
      <c r="L90" s="323" t="s">
        <v>29</v>
      </c>
      <c r="M90" s="323" t="s">
        <v>30</v>
      </c>
      <c r="N90" s="323" t="s">
        <v>31</v>
      </c>
      <c r="O90" s="323" t="s">
        <v>32</v>
      </c>
      <c r="P90" s="323" t="s">
        <v>33</v>
      </c>
      <c r="Q90" s="323" t="s">
        <v>34</v>
      </c>
      <c r="R90" s="323" t="s">
        <v>35</v>
      </c>
      <c r="S90" s="323" t="s">
        <v>36</v>
      </c>
      <c r="T90" s="323" t="s">
        <v>37</v>
      </c>
      <c r="U90" s="323" t="s">
        <v>38</v>
      </c>
      <c r="V90" s="323" t="s">
        <v>39</v>
      </c>
      <c r="W90" s="323" t="s">
        <v>40</v>
      </c>
      <c r="X90" s="323" t="s">
        <v>41</v>
      </c>
      <c r="Y90" s="323" t="s">
        <v>42</v>
      </c>
      <c r="Z90" s="323" t="s">
        <v>43</v>
      </c>
      <c r="AA90" s="323" t="s">
        <v>44</v>
      </c>
      <c r="AB90" s="323" t="s">
        <v>45</v>
      </c>
      <c r="AC90" s="323" t="s">
        <v>46</v>
      </c>
      <c r="AD90" s="323" t="s">
        <v>47</v>
      </c>
      <c r="AE90" s="323" t="s">
        <v>48</v>
      </c>
      <c r="AF90" s="323" t="s">
        <v>49</v>
      </c>
      <c r="AG90" s="323" t="s">
        <v>50</v>
      </c>
      <c r="AH90" s="323" t="s">
        <v>51</v>
      </c>
      <c r="AI90" s="323" t="s">
        <v>52</v>
      </c>
      <c r="AJ90" s="323" t="s">
        <v>53</v>
      </c>
      <c r="AK90" s="323" t="s">
        <v>54</v>
      </c>
      <c r="AL90" s="323" t="s">
        <v>55</v>
      </c>
      <c r="AM90" s="323" t="s">
        <v>56</v>
      </c>
      <c r="AN90" s="323" t="s">
        <v>57</v>
      </c>
      <c r="AO90" s="323" t="s">
        <v>58</v>
      </c>
      <c r="AP90" s="323" t="s">
        <v>59</v>
      </c>
      <c r="AQ90" s="323" t="s">
        <v>60</v>
      </c>
      <c r="AR90" s="323" t="s">
        <v>61</v>
      </c>
      <c r="AS90" s="323" t="s">
        <v>62</v>
      </c>
      <c r="AT90" s="323" t="s">
        <v>63</v>
      </c>
      <c r="AU90" s="323" t="s">
        <v>64</v>
      </c>
      <c r="AV90" s="323" t="s">
        <v>65</v>
      </c>
      <c r="AW90" s="323" t="s">
        <v>66</v>
      </c>
      <c r="AX90" s="323" t="s">
        <v>67</v>
      </c>
      <c r="AY90" s="323" t="s">
        <v>68</v>
      </c>
      <c r="AZ90" s="323" t="s">
        <v>69</v>
      </c>
      <c r="BA90" s="323" t="s">
        <v>70</v>
      </c>
      <c r="BB90" s="323" t="s">
        <v>71</v>
      </c>
      <c r="BC90" s="323" t="s">
        <v>72</v>
      </c>
      <c r="BD90" s="323" t="s">
        <v>73</v>
      </c>
      <c r="BE90" s="323" t="s">
        <v>74</v>
      </c>
      <c r="BF90" s="323" t="s">
        <v>75</v>
      </c>
      <c r="BG90" s="323" t="s">
        <v>76</v>
      </c>
      <c r="BH90" s="323" t="s">
        <v>77</v>
      </c>
      <c r="BI90" s="323" t="s">
        <v>78</v>
      </c>
      <c r="BJ90" s="323" t="s">
        <v>79</v>
      </c>
      <c r="BK90" s="323" t="s">
        <v>80</v>
      </c>
      <c r="BL90" s="323" t="s">
        <v>81</v>
      </c>
      <c r="BM90" s="323" t="s">
        <v>82</v>
      </c>
      <c r="BN90" s="323" t="s">
        <v>83</v>
      </c>
      <c r="BO90" s="323" t="s">
        <v>84</v>
      </c>
      <c r="BP90" s="323" t="s">
        <v>85</v>
      </c>
      <c r="BQ90" s="323" t="s">
        <v>86</v>
      </c>
      <c r="BR90" s="323" t="s">
        <v>87</v>
      </c>
      <c r="BS90" s="323" t="s">
        <v>88</v>
      </c>
      <c r="BT90" s="323" t="s">
        <v>89</v>
      </c>
      <c r="BU90" s="323" t="s">
        <v>90</v>
      </c>
      <c r="BV90" s="323" t="s">
        <v>100</v>
      </c>
      <c r="BW90" s="389" t="s">
        <v>120</v>
      </c>
    </row>
    <row r="91" spans="1:75" s="132" customFormat="1" ht="26.1" customHeight="1" x14ac:dyDescent="0.2">
      <c r="A91" s="256"/>
      <c r="B91" s="38" t="s">
        <v>267</v>
      </c>
      <c r="C91" s="40"/>
      <c r="D91" s="143">
        <v>0</v>
      </c>
      <c r="E91" s="143">
        <v>0</v>
      </c>
      <c r="F91" s="143">
        <v>0</v>
      </c>
      <c r="G91" s="143">
        <v>0</v>
      </c>
      <c r="H91" s="143">
        <v>0</v>
      </c>
      <c r="I91" s="143">
        <v>0</v>
      </c>
      <c r="J91" s="143">
        <v>0</v>
      </c>
      <c r="K91" s="143">
        <v>0</v>
      </c>
      <c r="L91" s="143">
        <v>0</v>
      </c>
      <c r="M91" s="143">
        <v>0</v>
      </c>
      <c r="N91" s="143">
        <v>0</v>
      </c>
      <c r="O91" s="143">
        <v>0</v>
      </c>
      <c r="P91" s="143">
        <v>0</v>
      </c>
      <c r="Q91" s="143">
        <v>0</v>
      </c>
      <c r="R91" s="143">
        <v>0</v>
      </c>
      <c r="S91" s="143">
        <v>0</v>
      </c>
      <c r="T91" s="143">
        <v>0</v>
      </c>
      <c r="U91" s="143">
        <v>0</v>
      </c>
      <c r="V91" s="143">
        <v>0</v>
      </c>
      <c r="W91" s="143">
        <v>0</v>
      </c>
      <c r="X91" s="143">
        <v>0</v>
      </c>
      <c r="Y91" s="143">
        <v>0</v>
      </c>
      <c r="Z91" s="143">
        <v>0</v>
      </c>
      <c r="AA91" s="143">
        <v>0</v>
      </c>
      <c r="AB91" s="143">
        <v>0</v>
      </c>
      <c r="AC91" s="143">
        <v>0</v>
      </c>
      <c r="AD91" s="143">
        <v>0</v>
      </c>
      <c r="AE91" s="143">
        <v>0</v>
      </c>
      <c r="AF91" s="143">
        <v>0</v>
      </c>
      <c r="AG91" s="143">
        <v>0</v>
      </c>
      <c r="AH91" s="143">
        <v>0</v>
      </c>
      <c r="AI91" s="143">
        <v>2838</v>
      </c>
      <c r="AJ91" s="143">
        <v>3010</v>
      </c>
      <c r="AK91" s="143">
        <v>3584</v>
      </c>
      <c r="AL91" s="143">
        <v>4157</v>
      </c>
      <c r="AM91" s="143">
        <v>4336</v>
      </c>
      <c r="AN91" s="143">
        <v>4541</v>
      </c>
      <c r="AO91" s="143">
        <v>4709</v>
      </c>
      <c r="AP91" s="143">
        <v>4710</v>
      </c>
      <c r="AQ91" s="143">
        <v>4517</v>
      </c>
      <c r="AR91" s="143">
        <v>4089</v>
      </c>
      <c r="AS91" s="143">
        <v>3977</v>
      </c>
      <c r="AT91" s="143">
        <v>4124</v>
      </c>
      <c r="AU91" s="143">
        <v>4593</v>
      </c>
      <c r="AV91" s="143">
        <v>5179</v>
      </c>
      <c r="AW91" s="143">
        <v>5512</v>
      </c>
      <c r="AX91" s="143">
        <v>5647</v>
      </c>
      <c r="AY91" s="143">
        <v>5657</v>
      </c>
      <c r="AZ91" s="143">
        <v>5514</v>
      </c>
      <c r="BA91" s="143">
        <v>3943</v>
      </c>
      <c r="BB91" s="143">
        <v>3834</v>
      </c>
      <c r="BC91" s="143">
        <v>3822</v>
      </c>
      <c r="BD91" s="143">
        <v>3901</v>
      </c>
      <c r="BE91" s="143">
        <v>3986</v>
      </c>
      <c r="BF91" s="143">
        <v>3989</v>
      </c>
      <c r="BG91" s="143">
        <v>3129</v>
      </c>
      <c r="BH91" s="143">
        <v>2187</v>
      </c>
      <c r="BI91" s="143">
        <v>2142</v>
      </c>
      <c r="BJ91" s="143">
        <v>2135</v>
      </c>
      <c r="BK91" s="143">
        <v>2117</v>
      </c>
      <c r="BL91" s="143">
        <v>2087</v>
      </c>
      <c r="BM91" s="143">
        <v>1935</v>
      </c>
      <c r="BN91" s="143">
        <v>1803</v>
      </c>
      <c r="BO91" s="143">
        <v>1619</v>
      </c>
      <c r="BP91" s="143">
        <v>1254</v>
      </c>
      <c r="BQ91" s="143">
        <v>939</v>
      </c>
      <c r="BR91" s="143">
        <v>818</v>
      </c>
      <c r="BS91" s="143">
        <v>768</v>
      </c>
      <c r="BT91" s="143">
        <v>720</v>
      </c>
      <c r="BU91" s="143">
        <v>708</v>
      </c>
      <c r="BV91" s="143">
        <v>717</v>
      </c>
      <c r="BW91" s="143">
        <v>719</v>
      </c>
    </row>
    <row r="92" spans="1:75" s="132" customFormat="1" ht="26.1" customHeight="1" x14ac:dyDescent="0.2">
      <c r="A92" s="40"/>
      <c r="B92" s="268" t="s">
        <v>536</v>
      </c>
      <c r="C92" s="144"/>
      <c r="D92" s="326" t="s">
        <v>123</v>
      </c>
      <c r="E92" s="326" t="s">
        <v>123</v>
      </c>
      <c r="F92" s="326" t="s">
        <v>123</v>
      </c>
      <c r="G92" s="326" t="s">
        <v>123</v>
      </c>
      <c r="H92" s="326" t="s">
        <v>123</v>
      </c>
      <c r="I92" s="326" t="s">
        <v>123</v>
      </c>
      <c r="J92" s="326" t="s">
        <v>123</v>
      </c>
      <c r="K92" s="326" t="s">
        <v>123</v>
      </c>
      <c r="L92" s="326" t="s">
        <v>123</v>
      </c>
      <c r="M92" s="326" t="s">
        <v>123</v>
      </c>
      <c r="N92" s="326" t="s">
        <v>123</v>
      </c>
      <c r="O92" s="326" t="s">
        <v>123</v>
      </c>
      <c r="P92" s="326" t="s">
        <v>123</v>
      </c>
      <c r="Q92" s="326" t="s">
        <v>123</v>
      </c>
      <c r="R92" s="326" t="s">
        <v>123</v>
      </c>
      <c r="S92" s="326" t="s">
        <v>123</v>
      </c>
      <c r="T92" s="326" t="s">
        <v>123</v>
      </c>
      <c r="U92" s="326" t="s">
        <v>123</v>
      </c>
      <c r="V92" s="326" t="s">
        <v>123</v>
      </c>
      <c r="W92" s="326" t="s">
        <v>123</v>
      </c>
      <c r="X92" s="326" t="s">
        <v>123</v>
      </c>
      <c r="Y92" s="326" t="s">
        <v>123</v>
      </c>
      <c r="Z92" s="326" t="s">
        <v>123</v>
      </c>
      <c r="AA92" s="326" t="s">
        <v>123</v>
      </c>
      <c r="AB92" s="326" t="s">
        <v>123</v>
      </c>
      <c r="AC92" s="326" t="s">
        <v>123</v>
      </c>
      <c r="AD92" s="326" t="s">
        <v>123</v>
      </c>
      <c r="AE92" s="326" t="s">
        <v>123</v>
      </c>
      <c r="AF92" s="326" t="s">
        <v>123</v>
      </c>
      <c r="AG92" s="326" t="s">
        <v>123</v>
      </c>
      <c r="AH92" s="326" t="s">
        <v>123</v>
      </c>
      <c r="AI92" s="326" t="s">
        <v>123</v>
      </c>
      <c r="AJ92" s="326" t="s">
        <v>123</v>
      </c>
      <c r="AK92" s="326" t="s">
        <v>123</v>
      </c>
      <c r="AL92" s="326" t="s">
        <v>123</v>
      </c>
      <c r="AM92" s="326" t="s">
        <v>123</v>
      </c>
      <c r="AN92" s="326" t="s">
        <v>123</v>
      </c>
      <c r="AO92" s="326" t="s">
        <v>123</v>
      </c>
      <c r="AP92" s="326" t="s">
        <v>123</v>
      </c>
      <c r="AQ92" s="326" t="s">
        <v>123</v>
      </c>
      <c r="AR92" s="326" t="s">
        <v>123</v>
      </c>
      <c r="AS92" s="326" t="s">
        <v>123</v>
      </c>
      <c r="AT92" s="326" t="s">
        <v>123</v>
      </c>
      <c r="AU92" s="327" t="s">
        <v>123</v>
      </c>
      <c r="AV92" s="327" t="s">
        <v>123</v>
      </c>
      <c r="AW92" s="327" t="s">
        <v>123</v>
      </c>
      <c r="AX92" s="327" t="s">
        <v>123</v>
      </c>
      <c r="AY92" s="327" t="s">
        <v>123</v>
      </c>
      <c r="AZ92" s="327" t="s">
        <v>123</v>
      </c>
      <c r="BA92" s="327" t="s">
        <v>123</v>
      </c>
      <c r="BB92" s="327" t="s">
        <v>123</v>
      </c>
      <c r="BC92" s="327" t="s">
        <v>123</v>
      </c>
      <c r="BD92" s="327" t="s">
        <v>123</v>
      </c>
      <c r="BE92" s="327" t="s">
        <v>123</v>
      </c>
      <c r="BF92" s="327" t="s">
        <v>123</v>
      </c>
      <c r="BG92" s="327" t="s">
        <v>123</v>
      </c>
      <c r="BH92" s="327" t="s">
        <v>123</v>
      </c>
      <c r="BI92" s="327" t="s">
        <v>123</v>
      </c>
      <c r="BJ92" s="327" t="s">
        <v>123</v>
      </c>
      <c r="BK92" s="327" t="s">
        <v>123</v>
      </c>
      <c r="BL92" s="327" t="s">
        <v>123</v>
      </c>
      <c r="BM92" s="327" t="s">
        <v>123</v>
      </c>
      <c r="BN92" s="327" t="s">
        <v>123</v>
      </c>
      <c r="BO92" s="327" t="s">
        <v>123</v>
      </c>
      <c r="BP92" s="327" t="s">
        <v>123</v>
      </c>
      <c r="BQ92" s="327" t="s">
        <v>123</v>
      </c>
      <c r="BR92" s="327" t="s">
        <v>123</v>
      </c>
      <c r="BS92" s="327" t="s">
        <v>123</v>
      </c>
      <c r="BT92" s="327" t="s">
        <v>123</v>
      </c>
      <c r="BU92" s="327" t="s">
        <v>123</v>
      </c>
      <c r="BV92" s="327" t="s">
        <v>123</v>
      </c>
      <c r="BW92" s="327" t="s">
        <v>123</v>
      </c>
    </row>
    <row r="93" spans="1:75" s="132" customFormat="1" x14ac:dyDescent="0.2">
      <c r="A93" s="314"/>
      <c r="B93" s="279" t="s">
        <v>537</v>
      </c>
      <c r="C93" s="314"/>
      <c r="D93" s="257">
        <v>0</v>
      </c>
      <c r="E93" s="257">
        <v>0</v>
      </c>
      <c r="F93" s="257">
        <v>0</v>
      </c>
      <c r="G93" s="257">
        <v>0</v>
      </c>
      <c r="H93" s="257">
        <v>0</v>
      </c>
      <c r="I93" s="257">
        <v>0</v>
      </c>
      <c r="J93" s="257">
        <v>0</v>
      </c>
      <c r="K93" s="257">
        <v>0</v>
      </c>
      <c r="L93" s="257">
        <v>0</v>
      </c>
      <c r="M93" s="257">
        <v>0</v>
      </c>
      <c r="N93" s="257">
        <v>0</v>
      </c>
      <c r="O93" s="257">
        <v>0</v>
      </c>
      <c r="P93" s="257">
        <v>0</v>
      </c>
      <c r="Q93" s="257">
        <v>0</v>
      </c>
      <c r="R93" s="257">
        <v>0</v>
      </c>
      <c r="S93" s="257">
        <v>0</v>
      </c>
      <c r="T93" s="257">
        <v>0</v>
      </c>
      <c r="U93" s="257">
        <v>0</v>
      </c>
      <c r="V93" s="257">
        <v>0</v>
      </c>
      <c r="W93" s="257">
        <v>0</v>
      </c>
      <c r="X93" s="257">
        <v>0</v>
      </c>
      <c r="Y93" s="257">
        <v>0</v>
      </c>
      <c r="Z93" s="257">
        <v>0</v>
      </c>
      <c r="AA93" s="257">
        <v>0</v>
      </c>
      <c r="AB93" s="257">
        <v>0</v>
      </c>
      <c r="AC93" s="257">
        <v>0</v>
      </c>
      <c r="AD93" s="257">
        <v>0</v>
      </c>
      <c r="AE93" s="257">
        <v>0</v>
      </c>
      <c r="AF93" s="257">
        <v>0</v>
      </c>
      <c r="AG93" s="257">
        <v>0</v>
      </c>
      <c r="AH93" s="257">
        <v>0</v>
      </c>
      <c r="AI93" s="257">
        <v>0</v>
      </c>
      <c r="AJ93" s="257">
        <v>0</v>
      </c>
      <c r="AK93" s="257">
        <v>0</v>
      </c>
      <c r="AL93" s="257">
        <v>0</v>
      </c>
      <c r="AM93" s="257">
        <v>0</v>
      </c>
      <c r="AN93" s="257">
        <v>0</v>
      </c>
      <c r="AO93" s="257">
        <v>0</v>
      </c>
      <c r="AP93" s="257">
        <v>0</v>
      </c>
      <c r="AQ93" s="257">
        <v>0</v>
      </c>
      <c r="AR93" s="257">
        <v>0</v>
      </c>
      <c r="AS93" s="257">
        <v>0</v>
      </c>
      <c r="AT93" s="257">
        <v>0</v>
      </c>
      <c r="AU93" s="257">
        <v>0</v>
      </c>
      <c r="AV93" s="257">
        <v>0</v>
      </c>
      <c r="AW93" s="257">
        <v>0</v>
      </c>
      <c r="AX93" s="257">
        <v>0</v>
      </c>
      <c r="AY93" s="257">
        <v>0</v>
      </c>
      <c r="AZ93" s="257">
        <v>0</v>
      </c>
      <c r="BA93" s="257">
        <v>0</v>
      </c>
      <c r="BB93" s="257">
        <v>0</v>
      </c>
      <c r="BC93" s="257">
        <v>0</v>
      </c>
      <c r="BD93" s="257">
        <v>1268</v>
      </c>
      <c r="BE93" s="257">
        <v>1322</v>
      </c>
      <c r="BF93" s="257">
        <v>1345</v>
      </c>
      <c r="BG93" s="257">
        <v>1297</v>
      </c>
      <c r="BH93" s="257">
        <v>1213</v>
      </c>
      <c r="BI93" s="257">
        <v>1198</v>
      </c>
      <c r="BJ93" s="257">
        <v>1196</v>
      </c>
      <c r="BK93" s="257">
        <v>1196</v>
      </c>
      <c r="BL93" s="257">
        <v>1176</v>
      </c>
      <c r="BM93" s="257">
        <v>1055</v>
      </c>
      <c r="BN93" s="257">
        <v>969</v>
      </c>
      <c r="BO93" s="257">
        <v>847</v>
      </c>
      <c r="BP93" s="257">
        <v>530</v>
      </c>
      <c r="BQ93" s="257">
        <v>252</v>
      </c>
      <c r="BR93" s="257">
        <v>119</v>
      </c>
      <c r="BS93" s="257">
        <v>62</v>
      </c>
      <c r="BT93" s="257">
        <v>13</v>
      </c>
      <c r="BU93" s="257">
        <v>0</v>
      </c>
      <c r="BV93" s="257">
        <v>0</v>
      </c>
      <c r="BW93" s="257">
        <v>0</v>
      </c>
    </row>
    <row r="94" spans="1:75" s="132" customFormat="1" x14ac:dyDescent="0.2">
      <c r="A94" s="40"/>
      <c r="B94" s="268" t="s">
        <v>538</v>
      </c>
      <c r="C94" s="144"/>
      <c r="D94" s="300">
        <v>0</v>
      </c>
      <c r="E94" s="300">
        <v>0</v>
      </c>
      <c r="F94" s="300">
        <v>0</v>
      </c>
      <c r="G94" s="300">
        <v>0</v>
      </c>
      <c r="H94" s="300">
        <v>0</v>
      </c>
      <c r="I94" s="300">
        <v>0</v>
      </c>
      <c r="J94" s="300">
        <v>0</v>
      </c>
      <c r="K94" s="300">
        <v>0</v>
      </c>
      <c r="L94" s="300">
        <v>0</v>
      </c>
      <c r="M94" s="300">
        <v>0</v>
      </c>
      <c r="N94" s="300">
        <v>0</v>
      </c>
      <c r="O94" s="300">
        <v>0</v>
      </c>
      <c r="P94" s="300">
        <v>0</v>
      </c>
      <c r="Q94" s="300">
        <v>0</v>
      </c>
      <c r="R94" s="300">
        <v>0</v>
      </c>
      <c r="S94" s="300">
        <v>0</v>
      </c>
      <c r="T94" s="300">
        <v>0</v>
      </c>
      <c r="U94" s="300">
        <v>0</v>
      </c>
      <c r="V94" s="300">
        <v>0</v>
      </c>
      <c r="W94" s="300">
        <v>0</v>
      </c>
      <c r="X94" s="300">
        <v>0</v>
      </c>
      <c r="Y94" s="300">
        <v>0</v>
      </c>
      <c r="Z94" s="300">
        <v>0</v>
      </c>
      <c r="AA94" s="300">
        <v>0</v>
      </c>
      <c r="AB94" s="300">
        <v>0</v>
      </c>
      <c r="AC94" s="300">
        <v>0</v>
      </c>
      <c r="AD94" s="300">
        <v>0</v>
      </c>
      <c r="AE94" s="300">
        <v>0</v>
      </c>
      <c r="AF94" s="300">
        <v>0</v>
      </c>
      <c r="AG94" s="300">
        <v>0</v>
      </c>
      <c r="AH94" s="300">
        <v>0</v>
      </c>
      <c r="AI94" s="300">
        <v>0</v>
      </c>
      <c r="AJ94" s="257">
        <v>0</v>
      </c>
      <c r="AK94" s="257">
        <v>0</v>
      </c>
      <c r="AL94" s="257">
        <v>0</v>
      </c>
      <c r="AM94" s="257">
        <v>0</v>
      </c>
      <c r="AN94" s="257">
        <v>0</v>
      </c>
      <c r="AO94" s="257">
        <v>0</v>
      </c>
      <c r="AP94" s="257">
        <v>0</v>
      </c>
      <c r="AQ94" s="257">
        <v>0</v>
      </c>
      <c r="AR94" s="257">
        <v>0</v>
      </c>
      <c r="AS94" s="257">
        <v>0</v>
      </c>
      <c r="AT94" s="257">
        <v>0</v>
      </c>
      <c r="AU94" s="257">
        <v>0</v>
      </c>
      <c r="AV94" s="257">
        <v>0</v>
      </c>
      <c r="AW94" s="257">
        <v>0</v>
      </c>
      <c r="AX94" s="257">
        <v>0</v>
      </c>
      <c r="AY94" s="257">
        <v>0</v>
      </c>
      <c r="AZ94" s="257">
        <v>0</v>
      </c>
      <c r="BA94" s="257">
        <v>0</v>
      </c>
      <c r="BB94" s="257">
        <v>0</v>
      </c>
      <c r="BC94" s="257">
        <v>0</v>
      </c>
      <c r="BD94" s="257">
        <v>913</v>
      </c>
      <c r="BE94" s="257">
        <v>889</v>
      </c>
      <c r="BF94" s="257">
        <v>863</v>
      </c>
      <c r="BG94" s="257">
        <v>842</v>
      </c>
      <c r="BH94" s="257">
        <v>808</v>
      </c>
      <c r="BI94" s="257">
        <v>784</v>
      </c>
      <c r="BJ94" s="257">
        <v>776</v>
      </c>
      <c r="BK94" s="257">
        <v>753</v>
      </c>
      <c r="BL94" s="257">
        <v>737</v>
      </c>
      <c r="BM94" s="257">
        <v>706</v>
      </c>
      <c r="BN94" s="257">
        <v>653</v>
      </c>
      <c r="BO94" s="257">
        <v>589</v>
      </c>
      <c r="BP94" s="257">
        <v>534</v>
      </c>
      <c r="BQ94" s="257">
        <v>491</v>
      </c>
      <c r="BR94" s="257">
        <v>477</v>
      </c>
      <c r="BS94" s="257">
        <v>476</v>
      </c>
      <c r="BT94" s="257">
        <v>472</v>
      </c>
      <c r="BU94" s="257">
        <v>464</v>
      </c>
      <c r="BV94" s="257">
        <v>463</v>
      </c>
      <c r="BW94" s="257">
        <v>459</v>
      </c>
    </row>
    <row r="95" spans="1:75" s="132" customFormat="1" x14ac:dyDescent="0.2">
      <c r="A95" s="40"/>
      <c r="B95" s="279" t="s">
        <v>473</v>
      </c>
      <c r="C95" s="40"/>
      <c r="D95" s="300">
        <v>0</v>
      </c>
      <c r="E95" s="300">
        <v>0</v>
      </c>
      <c r="F95" s="300">
        <v>0</v>
      </c>
      <c r="G95" s="300">
        <v>0</v>
      </c>
      <c r="H95" s="300">
        <v>0</v>
      </c>
      <c r="I95" s="300">
        <v>0</v>
      </c>
      <c r="J95" s="300">
        <v>0</v>
      </c>
      <c r="K95" s="300">
        <v>0</v>
      </c>
      <c r="L95" s="300">
        <v>0</v>
      </c>
      <c r="M95" s="300">
        <v>0</v>
      </c>
      <c r="N95" s="300">
        <v>0</v>
      </c>
      <c r="O95" s="300">
        <v>0</v>
      </c>
      <c r="P95" s="300">
        <v>0</v>
      </c>
      <c r="Q95" s="300">
        <v>0</v>
      </c>
      <c r="R95" s="300">
        <v>0</v>
      </c>
      <c r="S95" s="300">
        <v>0</v>
      </c>
      <c r="T95" s="300">
        <v>0</v>
      </c>
      <c r="U95" s="300">
        <v>0</v>
      </c>
      <c r="V95" s="300">
        <v>0</v>
      </c>
      <c r="W95" s="300">
        <v>0</v>
      </c>
      <c r="X95" s="300">
        <v>0</v>
      </c>
      <c r="Y95" s="300">
        <v>0</v>
      </c>
      <c r="Z95" s="300">
        <v>0</v>
      </c>
      <c r="AA95" s="300">
        <v>0</v>
      </c>
      <c r="AB95" s="300">
        <v>0</v>
      </c>
      <c r="AC95" s="300">
        <v>0</v>
      </c>
      <c r="AD95" s="300">
        <v>0</v>
      </c>
      <c r="AE95" s="300">
        <v>0</v>
      </c>
      <c r="AF95" s="300">
        <v>0</v>
      </c>
      <c r="AG95" s="300">
        <v>0</v>
      </c>
      <c r="AH95" s="300">
        <v>0</v>
      </c>
      <c r="AI95" s="300">
        <v>0</v>
      </c>
      <c r="AJ95" s="257">
        <v>0</v>
      </c>
      <c r="AK95" s="257">
        <v>0</v>
      </c>
      <c r="AL95" s="257">
        <v>0</v>
      </c>
      <c r="AM95" s="257">
        <v>0</v>
      </c>
      <c r="AN95" s="257">
        <v>0</v>
      </c>
      <c r="AO95" s="257">
        <v>0</v>
      </c>
      <c r="AP95" s="257">
        <v>0</v>
      </c>
      <c r="AQ95" s="257">
        <v>0</v>
      </c>
      <c r="AR95" s="257">
        <v>0</v>
      </c>
      <c r="AS95" s="257">
        <v>0</v>
      </c>
      <c r="AT95" s="257">
        <v>0</v>
      </c>
      <c r="AU95" s="257">
        <v>0</v>
      </c>
      <c r="AV95" s="257">
        <v>0</v>
      </c>
      <c r="AW95" s="257">
        <v>0</v>
      </c>
      <c r="AX95" s="257">
        <v>0</v>
      </c>
      <c r="AY95" s="257">
        <v>0</v>
      </c>
      <c r="AZ95" s="257">
        <v>0</v>
      </c>
      <c r="BA95" s="257">
        <v>0</v>
      </c>
      <c r="BB95" s="257">
        <v>0</v>
      </c>
      <c r="BC95" s="257">
        <v>0</v>
      </c>
      <c r="BD95" s="257">
        <v>92</v>
      </c>
      <c r="BE95" s="257">
        <v>97</v>
      </c>
      <c r="BF95" s="257">
        <v>106</v>
      </c>
      <c r="BG95" s="257">
        <v>100</v>
      </c>
      <c r="BH95" s="257">
        <v>80</v>
      </c>
      <c r="BI95" s="257">
        <v>81</v>
      </c>
      <c r="BJ95" s="257">
        <v>83</v>
      </c>
      <c r="BK95" s="257">
        <v>85</v>
      </c>
      <c r="BL95" s="257">
        <v>89</v>
      </c>
      <c r="BM95" s="257">
        <v>97</v>
      </c>
      <c r="BN95" s="257">
        <v>109</v>
      </c>
      <c r="BO95" s="257">
        <v>121</v>
      </c>
      <c r="BP95" s="257">
        <v>136</v>
      </c>
      <c r="BQ95" s="257">
        <v>150</v>
      </c>
      <c r="BR95" s="257">
        <v>155</v>
      </c>
      <c r="BS95" s="257">
        <v>164</v>
      </c>
      <c r="BT95" s="257">
        <v>169</v>
      </c>
      <c r="BU95" s="257">
        <v>177</v>
      </c>
      <c r="BV95" s="257">
        <v>184</v>
      </c>
      <c r="BW95" s="257">
        <v>189</v>
      </c>
    </row>
    <row r="96" spans="1:75" s="132" customFormat="1" x14ac:dyDescent="0.2">
      <c r="A96" s="40"/>
      <c r="B96" s="279" t="s">
        <v>539</v>
      </c>
      <c r="C96" s="43"/>
      <c r="D96" s="300">
        <v>0</v>
      </c>
      <c r="E96" s="300">
        <v>0</v>
      </c>
      <c r="F96" s="300">
        <v>0</v>
      </c>
      <c r="G96" s="300">
        <v>0</v>
      </c>
      <c r="H96" s="300">
        <v>0</v>
      </c>
      <c r="I96" s="300">
        <v>0</v>
      </c>
      <c r="J96" s="300">
        <v>0</v>
      </c>
      <c r="K96" s="300">
        <v>0</v>
      </c>
      <c r="L96" s="300">
        <v>0</v>
      </c>
      <c r="M96" s="300">
        <v>0</v>
      </c>
      <c r="N96" s="300">
        <v>0</v>
      </c>
      <c r="O96" s="300">
        <v>0</v>
      </c>
      <c r="P96" s="300">
        <v>0</v>
      </c>
      <c r="Q96" s="300">
        <v>0</v>
      </c>
      <c r="R96" s="300">
        <v>0</v>
      </c>
      <c r="S96" s="300">
        <v>0</v>
      </c>
      <c r="T96" s="300">
        <v>0</v>
      </c>
      <c r="U96" s="300">
        <v>0</v>
      </c>
      <c r="V96" s="300">
        <v>0</v>
      </c>
      <c r="W96" s="300">
        <v>0</v>
      </c>
      <c r="X96" s="300">
        <v>0</v>
      </c>
      <c r="Y96" s="300">
        <v>0</v>
      </c>
      <c r="Z96" s="300">
        <v>0</v>
      </c>
      <c r="AA96" s="300">
        <v>0</v>
      </c>
      <c r="AB96" s="300">
        <v>0</v>
      </c>
      <c r="AC96" s="300">
        <v>0</v>
      </c>
      <c r="AD96" s="300">
        <v>0</v>
      </c>
      <c r="AE96" s="300">
        <v>0</v>
      </c>
      <c r="AF96" s="300">
        <v>0</v>
      </c>
      <c r="AG96" s="300">
        <v>0</v>
      </c>
      <c r="AH96" s="300">
        <v>0</v>
      </c>
      <c r="AI96" s="300">
        <v>0</v>
      </c>
      <c r="AJ96" s="257">
        <v>0</v>
      </c>
      <c r="AK96" s="257">
        <v>0</v>
      </c>
      <c r="AL96" s="257">
        <v>0</v>
      </c>
      <c r="AM96" s="257">
        <v>0</v>
      </c>
      <c r="AN96" s="257">
        <v>0</v>
      </c>
      <c r="AO96" s="257">
        <v>0</v>
      </c>
      <c r="AP96" s="257">
        <v>0</v>
      </c>
      <c r="AQ96" s="257">
        <v>0</v>
      </c>
      <c r="AR96" s="257">
        <v>0</v>
      </c>
      <c r="AS96" s="257">
        <v>0</v>
      </c>
      <c r="AT96" s="257">
        <v>0</v>
      </c>
      <c r="AU96" s="257">
        <v>0</v>
      </c>
      <c r="AV96" s="257">
        <v>0</v>
      </c>
      <c r="AW96" s="257">
        <v>0</v>
      </c>
      <c r="AX96" s="257">
        <v>0</v>
      </c>
      <c r="AY96" s="257">
        <v>0</v>
      </c>
      <c r="AZ96" s="257">
        <v>0</v>
      </c>
      <c r="BA96" s="257">
        <v>0</v>
      </c>
      <c r="BB96" s="257">
        <v>0</v>
      </c>
      <c r="BC96" s="257">
        <v>0</v>
      </c>
      <c r="BD96" s="257">
        <v>1628</v>
      </c>
      <c r="BE96" s="257">
        <v>1677</v>
      </c>
      <c r="BF96" s="257">
        <v>1675</v>
      </c>
      <c r="BG96" s="257">
        <v>890</v>
      </c>
      <c r="BH96" s="257">
        <v>86</v>
      </c>
      <c r="BI96" s="257">
        <v>79</v>
      </c>
      <c r="BJ96" s="257">
        <v>79</v>
      </c>
      <c r="BK96" s="257">
        <v>83</v>
      </c>
      <c r="BL96" s="257">
        <v>85</v>
      </c>
      <c r="BM96" s="257">
        <v>76</v>
      </c>
      <c r="BN96" s="257">
        <v>71</v>
      </c>
      <c r="BO96" s="257">
        <v>62</v>
      </c>
      <c r="BP96" s="257">
        <v>53</v>
      </c>
      <c r="BQ96" s="257">
        <v>46</v>
      </c>
      <c r="BR96" s="257">
        <v>66</v>
      </c>
      <c r="BS96" s="257">
        <v>67</v>
      </c>
      <c r="BT96" s="257">
        <v>66</v>
      </c>
      <c r="BU96" s="257">
        <v>67</v>
      </c>
      <c r="BV96" s="257">
        <v>70</v>
      </c>
      <c r="BW96" s="257">
        <v>71</v>
      </c>
    </row>
    <row r="97" spans="1:75" s="132" customFormat="1" ht="26.1" customHeight="1" x14ac:dyDescent="0.2">
      <c r="A97" s="314"/>
      <c r="B97" s="59" t="s">
        <v>542</v>
      </c>
      <c r="C97" s="134"/>
      <c r="D97" s="300">
        <v>0</v>
      </c>
      <c r="E97" s="300">
        <v>0</v>
      </c>
      <c r="F97" s="300">
        <v>0</v>
      </c>
      <c r="G97" s="300">
        <v>0</v>
      </c>
      <c r="H97" s="300">
        <v>0</v>
      </c>
      <c r="I97" s="300">
        <v>0</v>
      </c>
      <c r="J97" s="300">
        <v>0</v>
      </c>
      <c r="K97" s="300">
        <v>0</v>
      </c>
      <c r="L97" s="300">
        <v>0</v>
      </c>
      <c r="M97" s="300">
        <v>0</v>
      </c>
      <c r="N97" s="300">
        <v>0</v>
      </c>
      <c r="O97" s="300">
        <v>0</v>
      </c>
      <c r="P97" s="300">
        <v>0</v>
      </c>
      <c r="Q97" s="300">
        <v>0</v>
      </c>
      <c r="R97" s="300">
        <v>0</v>
      </c>
      <c r="S97" s="300">
        <v>0</v>
      </c>
      <c r="T97" s="300">
        <v>0</v>
      </c>
      <c r="U97" s="300">
        <v>0</v>
      </c>
      <c r="V97" s="300">
        <v>0</v>
      </c>
      <c r="W97" s="300">
        <v>0</v>
      </c>
      <c r="X97" s="300">
        <v>0</v>
      </c>
      <c r="Y97" s="300">
        <v>0</v>
      </c>
      <c r="Z97" s="300">
        <v>0</v>
      </c>
      <c r="AA97" s="300">
        <v>0</v>
      </c>
      <c r="AB97" s="300">
        <v>0</v>
      </c>
      <c r="AC97" s="300">
        <v>0</v>
      </c>
      <c r="AD97" s="300">
        <v>0</v>
      </c>
      <c r="AE97" s="300">
        <v>0</v>
      </c>
      <c r="AF97" s="300">
        <v>0</v>
      </c>
      <c r="AG97" s="300">
        <v>0</v>
      </c>
      <c r="AH97" s="300">
        <v>0</v>
      </c>
      <c r="AI97" s="257">
        <v>1115</v>
      </c>
      <c r="AJ97" s="257">
        <v>1316</v>
      </c>
      <c r="AK97" s="257">
        <v>1846</v>
      </c>
      <c r="AL97" s="257">
        <v>2376</v>
      </c>
      <c r="AM97" s="257">
        <v>2685</v>
      </c>
      <c r="AN97" s="257">
        <v>2858</v>
      </c>
      <c r="AO97" s="257">
        <v>2992</v>
      </c>
      <c r="AP97" s="257">
        <v>2988</v>
      </c>
      <c r="AQ97" s="257">
        <v>2790</v>
      </c>
      <c r="AR97" s="257">
        <v>2370</v>
      </c>
      <c r="AS97" s="257">
        <v>2370</v>
      </c>
      <c r="AT97" s="257">
        <v>2449</v>
      </c>
      <c r="AU97" s="257">
        <v>3018</v>
      </c>
      <c r="AV97" s="257">
        <v>3536</v>
      </c>
      <c r="AW97" s="257">
        <v>3776</v>
      </c>
      <c r="AX97" s="257">
        <v>3882</v>
      </c>
      <c r="AY97" s="257">
        <v>3876</v>
      </c>
      <c r="AZ97" s="257">
        <v>3750</v>
      </c>
      <c r="BA97" s="257">
        <v>2238</v>
      </c>
      <c r="BB97" s="257">
        <v>2192</v>
      </c>
      <c r="BC97" s="257">
        <v>2202</v>
      </c>
      <c r="BD97" s="257">
        <v>2230</v>
      </c>
      <c r="BE97" s="257">
        <v>2235</v>
      </c>
      <c r="BF97" s="257">
        <v>2213</v>
      </c>
      <c r="BG97" s="257">
        <v>2218</v>
      </c>
      <c r="BH97" s="257">
        <v>2175</v>
      </c>
      <c r="BI97" s="257">
        <v>2131</v>
      </c>
      <c r="BJ97" s="257">
        <v>2123</v>
      </c>
      <c r="BK97" s="257">
        <v>2105</v>
      </c>
      <c r="BL97" s="257">
        <v>2076</v>
      </c>
      <c r="BM97" s="257">
        <v>1925</v>
      </c>
      <c r="BN97" s="257">
        <v>0</v>
      </c>
      <c r="BO97" s="257">
        <v>0</v>
      </c>
      <c r="BP97" s="257">
        <v>0</v>
      </c>
      <c r="BQ97" s="257">
        <v>0</v>
      </c>
      <c r="BR97" s="257">
        <v>0</v>
      </c>
      <c r="BS97" s="257">
        <v>0</v>
      </c>
      <c r="BT97" s="257">
        <v>0</v>
      </c>
      <c r="BU97" s="257">
        <v>0</v>
      </c>
      <c r="BV97" s="257">
        <v>0</v>
      </c>
      <c r="BW97" s="257">
        <v>0</v>
      </c>
    </row>
    <row r="98" spans="1:75" s="132" customFormat="1" x14ac:dyDescent="0.2">
      <c r="A98" s="314"/>
      <c r="B98" s="59" t="s">
        <v>543</v>
      </c>
      <c r="C98" s="134"/>
      <c r="D98" s="300">
        <v>0</v>
      </c>
      <c r="E98" s="300">
        <v>0</v>
      </c>
      <c r="F98" s="300">
        <v>0</v>
      </c>
      <c r="G98" s="300">
        <v>0</v>
      </c>
      <c r="H98" s="300">
        <v>0</v>
      </c>
      <c r="I98" s="300">
        <v>0</v>
      </c>
      <c r="J98" s="300">
        <v>0</v>
      </c>
      <c r="K98" s="300">
        <v>0</v>
      </c>
      <c r="L98" s="300">
        <v>0</v>
      </c>
      <c r="M98" s="300">
        <v>0</v>
      </c>
      <c r="N98" s="300">
        <v>0</v>
      </c>
      <c r="O98" s="300">
        <v>0</v>
      </c>
      <c r="P98" s="300">
        <v>0</v>
      </c>
      <c r="Q98" s="300">
        <v>0</v>
      </c>
      <c r="R98" s="300">
        <v>0</v>
      </c>
      <c r="S98" s="300">
        <v>0</v>
      </c>
      <c r="T98" s="300">
        <v>0</v>
      </c>
      <c r="U98" s="300">
        <v>0</v>
      </c>
      <c r="V98" s="300">
        <v>0</v>
      </c>
      <c r="W98" s="300">
        <v>0</v>
      </c>
      <c r="X98" s="300">
        <v>0</v>
      </c>
      <c r="Y98" s="300">
        <v>0</v>
      </c>
      <c r="Z98" s="300">
        <v>0</v>
      </c>
      <c r="AA98" s="300">
        <v>0</v>
      </c>
      <c r="AB98" s="300">
        <v>0</v>
      </c>
      <c r="AC98" s="300">
        <v>0</v>
      </c>
      <c r="AD98" s="300">
        <v>0</v>
      </c>
      <c r="AE98" s="300">
        <v>0</v>
      </c>
      <c r="AF98" s="300">
        <v>0</v>
      </c>
      <c r="AG98" s="300">
        <v>0</v>
      </c>
      <c r="AH98" s="300">
        <v>0</v>
      </c>
      <c r="AI98" s="300">
        <v>0</v>
      </c>
      <c r="AJ98" s="257">
        <v>0</v>
      </c>
      <c r="AK98" s="257">
        <v>0</v>
      </c>
      <c r="AL98" s="257">
        <v>0</v>
      </c>
      <c r="AM98" s="257">
        <v>0</v>
      </c>
      <c r="AN98" s="257">
        <v>0</v>
      </c>
      <c r="AO98" s="257">
        <v>0</v>
      </c>
      <c r="AP98" s="257">
        <v>0</v>
      </c>
      <c r="AQ98" s="257">
        <v>0</v>
      </c>
      <c r="AR98" s="257">
        <v>0</v>
      </c>
      <c r="AS98" s="257">
        <v>0</v>
      </c>
      <c r="AT98" s="257">
        <v>0</v>
      </c>
      <c r="AU98" s="257">
        <v>0</v>
      </c>
      <c r="AV98" s="257">
        <v>0</v>
      </c>
      <c r="AW98" s="257">
        <v>0</v>
      </c>
      <c r="AX98" s="257">
        <v>0</v>
      </c>
      <c r="AY98" s="257">
        <v>0</v>
      </c>
      <c r="AZ98" s="257">
        <v>0</v>
      </c>
      <c r="BA98" s="257">
        <v>0</v>
      </c>
      <c r="BB98" s="257">
        <v>0</v>
      </c>
      <c r="BC98" s="257">
        <v>0</v>
      </c>
      <c r="BD98" s="257">
        <v>2633</v>
      </c>
      <c r="BE98" s="257">
        <v>2663</v>
      </c>
      <c r="BF98" s="257">
        <v>2644</v>
      </c>
      <c r="BG98" s="257">
        <v>1832</v>
      </c>
      <c r="BH98" s="257">
        <v>974</v>
      </c>
      <c r="BI98" s="257">
        <v>944</v>
      </c>
      <c r="BJ98" s="257">
        <v>938</v>
      </c>
      <c r="BK98" s="257">
        <v>922</v>
      </c>
      <c r="BL98" s="257">
        <v>911</v>
      </c>
      <c r="BM98" s="257">
        <v>880</v>
      </c>
      <c r="BN98" s="257">
        <v>833</v>
      </c>
      <c r="BO98" s="257">
        <v>771</v>
      </c>
      <c r="BP98" s="257">
        <v>723</v>
      </c>
      <c r="BQ98" s="257">
        <v>687</v>
      </c>
      <c r="BR98" s="257">
        <v>699</v>
      </c>
      <c r="BS98" s="257">
        <v>706</v>
      </c>
      <c r="BT98" s="257">
        <v>707</v>
      </c>
      <c r="BU98" s="257">
        <v>708</v>
      </c>
      <c r="BV98" s="257">
        <v>717</v>
      </c>
      <c r="BW98" s="257">
        <v>719</v>
      </c>
    </row>
    <row r="99" spans="1:75" s="132" customFormat="1" ht="24.75" customHeight="1" x14ac:dyDescent="0.2">
      <c r="A99" s="40"/>
      <c r="B99" s="268" t="s">
        <v>544</v>
      </c>
      <c r="C99" s="134"/>
      <c r="D99" s="317" t="s">
        <v>123</v>
      </c>
      <c r="E99" s="317" t="s">
        <v>123</v>
      </c>
      <c r="F99" s="317" t="s">
        <v>123</v>
      </c>
      <c r="G99" s="317" t="s">
        <v>123</v>
      </c>
      <c r="H99" s="317" t="s">
        <v>123</v>
      </c>
      <c r="I99" s="317" t="s">
        <v>123</v>
      </c>
      <c r="J99" s="317" t="s">
        <v>123</v>
      </c>
      <c r="K99" s="317" t="s">
        <v>123</v>
      </c>
      <c r="L99" s="317" t="s">
        <v>123</v>
      </c>
      <c r="M99" s="317" t="s">
        <v>123</v>
      </c>
      <c r="N99" s="317" t="s">
        <v>123</v>
      </c>
      <c r="O99" s="317" t="s">
        <v>123</v>
      </c>
      <c r="P99" s="317" t="s">
        <v>123</v>
      </c>
      <c r="Q99" s="317" t="s">
        <v>123</v>
      </c>
      <c r="R99" s="317" t="s">
        <v>123</v>
      </c>
      <c r="S99" s="317" t="s">
        <v>123</v>
      </c>
      <c r="T99" s="317" t="s">
        <v>123</v>
      </c>
      <c r="U99" s="317" t="s">
        <v>123</v>
      </c>
      <c r="V99" s="317" t="s">
        <v>123</v>
      </c>
      <c r="W99" s="317" t="s">
        <v>123</v>
      </c>
      <c r="X99" s="317" t="s">
        <v>123</v>
      </c>
      <c r="Y99" s="317" t="s">
        <v>123</v>
      </c>
      <c r="Z99" s="317" t="s">
        <v>123</v>
      </c>
      <c r="AA99" s="317" t="s">
        <v>123</v>
      </c>
      <c r="AB99" s="317" t="s">
        <v>123</v>
      </c>
      <c r="AC99" s="317" t="s">
        <v>123</v>
      </c>
      <c r="AD99" s="317" t="s">
        <v>123</v>
      </c>
      <c r="AE99" s="317" t="s">
        <v>123</v>
      </c>
      <c r="AF99" s="317" t="s">
        <v>123</v>
      </c>
      <c r="AG99" s="317" t="s">
        <v>123</v>
      </c>
      <c r="AH99" s="317" t="s">
        <v>123</v>
      </c>
      <c r="AI99" s="317" t="s">
        <v>123</v>
      </c>
      <c r="AJ99" s="274" t="s">
        <v>123</v>
      </c>
      <c r="AK99" s="274" t="s">
        <v>123</v>
      </c>
      <c r="AL99" s="274" t="s">
        <v>123</v>
      </c>
      <c r="AM99" s="274" t="s">
        <v>123</v>
      </c>
      <c r="AN99" s="274" t="s">
        <v>123</v>
      </c>
      <c r="AO99" s="274" t="s">
        <v>123</v>
      </c>
      <c r="AP99" s="274" t="s">
        <v>123</v>
      </c>
      <c r="AQ99" s="274" t="s">
        <v>123</v>
      </c>
      <c r="AR99" s="274" t="s">
        <v>123</v>
      </c>
      <c r="AS99" s="274" t="s">
        <v>123</v>
      </c>
      <c r="AT99" s="274" t="s">
        <v>123</v>
      </c>
      <c r="AU99" s="274" t="s">
        <v>123</v>
      </c>
      <c r="AV99" s="274" t="s">
        <v>123</v>
      </c>
      <c r="AW99" s="274" t="s">
        <v>123</v>
      </c>
      <c r="AX99" s="274" t="s">
        <v>123</v>
      </c>
      <c r="AY99" s="274" t="s">
        <v>123</v>
      </c>
      <c r="AZ99" s="274" t="s">
        <v>123</v>
      </c>
      <c r="BA99" s="274" t="s">
        <v>123</v>
      </c>
      <c r="BB99" s="274" t="s">
        <v>123</v>
      </c>
      <c r="BC99" s="274" t="s">
        <v>123</v>
      </c>
      <c r="BD99" s="274" t="s">
        <v>123</v>
      </c>
      <c r="BE99" s="274" t="s">
        <v>123</v>
      </c>
      <c r="BF99" s="274" t="s">
        <v>123</v>
      </c>
      <c r="BG99" s="274" t="s">
        <v>123</v>
      </c>
      <c r="BH99" s="274" t="s">
        <v>123</v>
      </c>
      <c r="BI99" s="274" t="s">
        <v>123</v>
      </c>
      <c r="BJ99" s="274" t="s">
        <v>123</v>
      </c>
      <c r="BK99" s="274" t="s">
        <v>123</v>
      </c>
      <c r="BL99" s="274" t="s">
        <v>123</v>
      </c>
      <c r="BM99" s="274" t="s">
        <v>123</v>
      </c>
      <c r="BN99" s="274" t="s">
        <v>123</v>
      </c>
      <c r="BO99" s="274" t="s">
        <v>123</v>
      </c>
      <c r="BP99" s="274" t="s">
        <v>123</v>
      </c>
      <c r="BQ99" s="274" t="s">
        <v>123</v>
      </c>
      <c r="BR99" s="274" t="s">
        <v>123</v>
      </c>
      <c r="BS99" s="274" t="s">
        <v>123</v>
      </c>
      <c r="BT99" s="274" t="s">
        <v>123</v>
      </c>
      <c r="BU99" s="274" t="s">
        <v>123</v>
      </c>
      <c r="BV99" s="274" t="s">
        <v>123</v>
      </c>
      <c r="BW99" s="274" t="s">
        <v>123</v>
      </c>
    </row>
    <row r="100" spans="1:75" s="132" customFormat="1" x14ac:dyDescent="0.2">
      <c r="A100" s="314"/>
      <c r="B100" s="268" t="s">
        <v>545</v>
      </c>
      <c r="C100" s="134"/>
      <c r="D100" s="257">
        <v>0</v>
      </c>
      <c r="E100" s="257">
        <v>0</v>
      </c>
      <c r="F100" s="257">
        <v>0</v>
      </c>
      <c r="G100" s="257">
        <v>0</v>
      </c>
      <c r="H100" s="257">
        <v>0</v>
      </c>
      <c r="I100" s="257">
        <v>0</v>
      </c>
      <c r="J100" s="257">
        <v>0</v>
      </c>
      <c r="K100" s="257">
        <v>0</v>
      </c>
      <c r="L100" s="257">
        <v>0</v>
      </c>
      <c r="M100" s="257">
        <v>0</v>
      </c>
      <c r="N100" s="257">
        <v>0</v>
      </c>
      <c r="O100" s="257">
        <v>0</v>
      </c>
      <c r="P100" s="257">
        <v>0</v>
      </c>
      <c r="Q100" s="257">
        <v>0</v>
      </c>
      <c r="R100" s="257">
        <v>0</v>
      </c>
      <c r="S100" s="257">
        <v>0</v>
      </c>
      <c r="T100" s="257">
        <v>0</v>
      </c>
      <c r="U100" s="257">
        <v>0</v>
      </c>
      <c r="V100" s="257">
        <v>0</v>
      </c>
      <c r="W100" s="257">
        <v>0</v>
      </c>
      <c r="X100" s="257">
        <v>0</v>
      </c>
      <c r="Y100" s="257">
        <v>0</v>
      </c>
      <c r="Z100" s="257">
        <v>0</v>
      </c>
      <c r="AA100" s="257">
        <v>0</v>
      </c>
      <c r="AB100" s="257">
        <v>0</v>
      </c>
      <c r="AC100" s="257">
        <v>0</v>
      </c>
      <c r="AD100" s="257">
        <v>0</v>
      </c>
      <c r="AE100" s="257">
        <v>0</v>
      </c>
      <c r="AF100" s="257">
        <v>0</v>
      </c>
      <c r="AG100" s="257">
        <v>0</v>
      </c>
      <c r="AH100" s="257">
        <v>0</v>
      </c>
      <c r="AI100" s="257">
        <v>551</v>
      </c>
      <c r="AJ100" s="257">
        <v>746</v>
      </c>
      <c r="AK100" s="257">
        <v>1179</v>
      </c>
      <c r="AL100" s="257">
        <v>1611</v>
      </c>
      <c r="AM100" s="257">
        <v>1813</v>
      </c>
      <c r="AN100" s="257">
        <v>1885</v>
      </c>
      <c r="AO100" s="257">
        <v>1892</v>
      </c>
      <c r="AP100" s="257">
        <v>1832</v>
      </c>
      <c r="AQ100" s="257">
        <v>1578</v>
      </c>
      <c r="AR100" s="257">
        <v>1249</v>
      </c>
      <c r="AS100" s="257">
        <v>1031</v>
      </c>
      <c r="AT100" s="257">
        <v>1007</v>
      </c>
      <c r="AU100" s="257">
        <v>1441</v>
      </c>
      <c r="AV100" s="257">
        <v>1753</v>
      </c>
      <c r="AW100" s="257">
        <v>1790</v>
      </c>
      <c r="AX100" s="257">
        <v>1800</v>
      </c>
      <c r="AY100" s="257">
        <v>1659</v>
      </c>
      <c r="AZ100" s="257">
        <v>1461</v>
      </c>
      <c r="BA100" s="257">
        <v>0</v>
      </c>
      <c r="BB100" s="257">
        <v>0</v>
      </c>
      <c r="BC100" s="257">
        <v>0</v>
      </c>
      <c r="BD100" s="257">
        <v>0</v>
      </c>
      <c r="BE100" s="257">
        <v>0</v>
      </c>
      <c r="BF100" s="257">
        <v>0</v>
      </c>
      <c r="BG100" s="257">
        <v>0</v>
      </c>
      <c r="BH100" s="257">
        <v>0</v>
      </c>
      <c r="BI100" s="257">
        <v>0</v>
      </c>
      <c r="BJ100" s="257">
        <v>0</v>
      </c>
      <c r="BK100" s="257">
        <v>0</v>
      </c>
      <c r="BL100" s="257">
        <v>0</v>
      </c>
      <c r="BM100" s="257">
        <v>0</v>
      </c>
      <c r="BN100" s="257">
        <v>0</v>
      </c>
      <c r="BO100" s="257">
        <v>0</v>
      </c>
      <c r="BP100" s="257">
        <v>0</v>
      </c>
      <c r="BQ100" s="257">
        <v>0</v>
      </c>
      <c r="BR100" s="257">
        <v>0</v>
      </c>
      <c r="BS100" s="257">
        <v>0</v>
      </c>
      <c r="BT100" s="257">
        <v>0</v>
      </c>
      <c r="BU100" s="257">
        <v>0</v>
      </c>
      <c r="BV100" s="257">
        <v>0</v>
      </c>
      <c r="BW100" s="257">
        <v>0</v>
      </c>
    </row>
    <row r="101" spans="1:75" s="132" customFormat="1" x14ac:dyDescent="0.2">
      <c r="A101" s="314"/>
      <c r="B101" s="268" t="s">
        <v>546</v>
      </c>
      <c r="C101" s="134"/>
      <c r="D101" s="257">
        <v>0</v>
      </c>
      <c r="E101" s="257">
        <v>0</v>
      </c>
      <c r="F101" s="257">
        <v>0</v>
      </c>
      <c r="G101" s="257">
        <v>0</v>
      </c>
      <c r="H101" s="257">
        <v>0</v>
      </c>
      <c r="I101" s="257">
        <v>0</v>
      </c>
      <c r="J101" s="257">
        <v>0</v>
      </c>
      <c r="K101" s="257">
        <v>0</v>
      </c>
      <c r="L101" s="257">
        <v>0</v>
      </c>
      <c r="M101" s="257">
        <v>0</v>
      </c>
      <c r="N101" s="257">
        <v>0</v>
      </c>
      <c r="O101" s="257">
        <v>0</v>
      </c>
      <c r="P101" s="257">
        <v>0</v>
      </c>
      <c r="Q101" s="257">
        <v>0</v>
      </c>
      <c r="R101" s="257">
        <v>0</v>
      </c>
      <c r="S101" s="257">
        <v>0</v>
      </c>
      <c r="T101" s="257">
        <v>0</v>
      </c>
      <c r="U101" s="257">
        <v>0</v>
      </c>
      <c r="V101" s="257">
        <v>0</v>
      </c>
      <c r="W101" s="257">
        <v>0</v>
      </c>
      <c r="X101" s="257">
        <v>0</v>
      </c>
      <c r="Y101" s="257">
        <v>0</v>
      </c>
      <c r="Z101" s="257">
        <v>0</v>
      </c>
      <c r="AA101" s="257">
        <v>0</v>
      </c>
      <c r="AB101" s="257">
        <v>0</v>
      </c>
      <c r="AC101" s="257">
        <v>0</v>
      </c>
      <c r="AD101" s="257">
        <v>0</v>
      </c>
      <c r="AE101" s="257">
        <v>0</v>
      </c>
      <c r="AF101" s="257">
        <v>0</v>
      </c>
      <c r="AG101" s="257">
        <v>0</v>
      </c>
      <c r="AH101" s="257">
        <v>0</v>
      </c>
      <c r="AI101" s="257">
        <v>1723</v>
      </c>
      <c r="AJ101" s="257">
        <v>1694</v>
      </c>
      <c r="AK101" s="257">
        <v>1738</v>
      </c>
      <c r="AL101" s="257">
        <v>1781</v>
      </c>
      <c r="AM101" s="257">
        <v>1651</v>
      </c>
      <c r="AN101" s="257">
        <v>1683</v>
      </c>
      <c r="AO101" s="257">
        <v>1717</v>
      </c>
      <c r="AP101" s="257">
        <v>1722</v>
      </c>
      <c r="AQ101" s="257">
        <v>1727</v>
      </c>
      <c r="AR101" s="257">
        <v>1719</v>
      </c>
      <c r="AS101" s="257">
        <v>1607</v>
      </c>
      <c r="AT101" s="257">
        <v>1675</v>
      </c>
      <c r="AU101" s="257">
        <v>1575</v>
      </c>
      <c r="AV101" s="257">
        <v>1643</v>
      </c>
      <c r="AW101" s="257">
        <v>1736</v>
      </c>
      <c r="AX101" s="257">
        <v>1765</v>
      </c>
      <c r="AY101" s="257">
        <v>1781</v>
      </c>
      <c r="AZ101" s="257">
        <v>1764</v>
      </c>
      <c r="BA101" s="257">
        <v>1705</v>
      </c>
      <c r="BB101" s="257">
        <v>1643</v>
      </c>
      <c r="BC101" s="257">
        <v>1620</v>
      </c>
      <c r="BD101" s="257">
        <v>1671</v>
      </c>
      <c r="BE101" s="257">
        <v>1750</v>
      </c>
      <c r="BF101" s="257">
        <v>1776</v>
      </c>
      <c r="BG101" s="257">
        <v>911</v>
      </c>
      <c r="BH101" s="257">
        <v>12</v>
      </c>
      <c r="BI101" s="257">
        <v>11</v>
      </c>
      <c r="BJ101" s="257">
        <v>12</v>
      </c>
      <c r="BK101" s="257">
        <v>12</v>
      </c>
      <c r="BL101" s="257">
        <v>11</v>
      </c>
      <c r="BM101" s="257">
        <v>10</v>
      </c>
      <c r="BN101" s="257">
        <v>0</v>
      </c>
      <c r="BO101" s="257">
        <v>0</v>
      </c>
      <c r="BP101" s="257">
        <v>0</v>
      </c>
      <c r="BQ101" s="257">
        <v>0</v>
      </c>
      <c r="BR101" s="257">
        <v>0</v>
      </c>
      <c r="BS101" s="257">
        <v>0</v>
      </c>
      <c r="BT101" s="257">
        <v>0</v>
      </c>
      <c r="BU101" s="257">
        <v>0</v>
      </c>
      <c r="BV101" s="257">
        <v>0</v>
      </c>
      <c r="BW101" s="257">
        <v>0</v>
      </c>
    </row>
    <row r="102" spans="1:75" s="132" customFormat="1" x14ac:dyDescent="0.2">
      <c r="A102" s="40"/>
      <c r="B102" s="268" t="s">
        <v>547</v>
      </c>
      <c r="C102" s="134"/>
      <c r="D102" s="257">
        <v>0</v>
      </c>
      <c r="E102" s="257">
        <v>0</v>
      </c>
      <c r="F102" s="257">
        <v>0</v>
      </c>
      <c r="G102" s="257">
        <v>0</v>
      </c>
      <c r="H102" s="257">
        <v>0</v>
      </c>
      <c r="I102" s="257">
        <v>0</v>
      </c>
      <c r="J102" s="257">
        <v>0</v>
      </c>
      <c r="K102" s="257">
        <v>0</v>
      </c>
      <c r="L102" s="257">
        <v>0</v>
      </c>
      <c r="M102" s="257">
        <v>0</v>
      </c>
      <c r="N102" s="257">
        <v>0</v>
      </c>
      <c r="O102" s="257">
        <v>0</v>
      </c>
      <c r="P102" s="257">
        <v>0</v>
      </c>
      <c r="Q102" s="257">
        <v>0</v>
      </c>
      <c r="R102" s="257">
        <v>0</v>
      </c>
      <c r="S102" s="257">
        <v>0</v>
      </c>
      <c r="T102" s="257">
        <v>0</v>
      </c>
      <c r="U102" s="257">
        <v>0</v>
      </c>
      <c r="V102" s="257">
        <v>0</v>
      </c>
      <c r="W102" s="257">
        <v>0</v>
      </c>
      <c r="X102" s="257">
        <v>0</v>
      </c>
      <c r="Y102" s="257">
        <v>0</v>
      </c>
      <c r="Z102" s="257">
        <v>0</v>
      </c>
      <c r="AA102" s="257">
        <v>0</v>
      </c>
      <c r="AB102" s="257">
        <v>0</v>
      </c>
      <c r="AC102" s="257">
        <v>0</v>
      </c>
      <c r="AD102" s="257">
        <v>0</v>
      </c>
      <c r="AE102" s="257">
        <v>0</v>
      </c>
      <c r="AF102" s="257">
        <v>0</v>
      </c>
      <c r="AG102" s="257">
        <v>0</v>
      </c>
      <c r="AH102" s="257">
        <v>0</v>
      </c>
      <c r="AI102" s="257">
        <v>207</v>
      </c>
      <c r="AJ102" s="257">
        <v>205</v>
      </c>
      <c r="AK102" s="257">
        <v>221</v>
      </c>
      <c r="AL102" s="257">
        <v>240</v>
      </c>
      <c r="AM102" s="257">
        <v>241</v>
      </c>
      <c r="AN102" s="257">
        <v>273</v>
      </c>
      <c r="AO102" s="257">
        <v>301</v>
      </c>
      <c r="AP102" s="257">
        <v>327</v>
      </c>
      <c r="AQ102" s="257">
        <v>352</v>
      </c>
      <c r="AR102" s="257">
        <v>247</v>
      </c>
      <c r="AS102" s="257">
        <v>290</v>
      </c>
      <c r="AT102" s="257">
        <v>330</v>
      </c>
      <c r="AU102" s="257">
        <v>375</v>
      </c>
      <c r="AV102" s="257">
        <v>425</v>
      </c>
      <c r="AW102" s="257">
        <v>527</v>
      </c>
      <c r="AX102" s="257">
        <v>618</v>
      </c>
      <c r="AY102" s="257">
        <v>739</v>
      </c>
      <c r="AZ102" s="257">
        <v>786</v>
      </c>
      <c r="BA102" s="257">
        <v>849</v>
      </c>
      <c r="BB102" s="257">
        <v>898</v>
      </c>
      <c r="BC102" s="257">
        <v>932</v>
      </c>
      <c r="BD102" s="257">
        <v>994</v>
      </c>
      <c r="BE102" s="257">
        <v>1048</v>
      </c>
      <c r="BF102" s="257">
        <v>1091</v>
      </c>
      <c r="BG102" s="257">
        <v>1121</v>
      </c>
      <c r="BH102" s="257">
        <v>1137</v>
      </c>
      <c r="BI102" s="257">
        <v>1139</v>
      </c>
      <c r="BJ102" s="257">
        <v>1142</v>
      </c>
      <c r="BK102" s="257">
        <v>1133</v>
      </c>
      <c r="BL102" s="257">
        <v>1128</v>
      </c>
      <c r="BM102" s="257">
        <v>1099</v>
      </c>
      <c r="BN102" s="257">
        <v>0</v>
      </c>
      <c r="BO102" s="257">
        <v>0</v>
      </c>
      <c r="BP102" s="257">
        <v>0</v>
      </c>
      <c r="BQ102" s="257">
        <v>0</v>
      </c>
      <c r="BR102" s="257">
        <v>0</v>
      </c>
      <c r="BS102" s="257">
        <v>0</v>
      </c>
      <c r="BT102" s="257">
        <v>0</v>
      </c>
      <c r="BU102" s="257">
        <v>0</v>
      </c>
      <c r="BV102" s="257">
        <v>0</v>
      </c>
      <c r="BW102" s="257">
        <v>0</v>
      </c>
    </row>
    <row r="103" spans="1:75" s="132" customFormat="1" x14ac:dyDescent="0.2">
      <c r="A103" s="40"/>
      <c r="B103" s="268" t="s">
        <v>548</v>
      </c>
      <c r="C103" s="134"/>
      <c r="D103" s="257">
        <v>0</v>
      </c>
      <c r="E103" s="257">
        <v>0</v>
      </c>
      <c r="F103" s="257">
        <v>0</v>
      </c>
      <c r="G103" s="257">
        <v>0</v>
      </c>
      <c r="H103" s="257">
        <v>0</v>
      </c>
      <c r="I103" s="257">
        <v>0</v>
      </c>
      <c r="J103" s="257">
        <v>0</v>
      </c>
      <c r="K103" s="257">
        <v>0</v>
      </c>
      <c r="L103" s="257">
        <v>0</v>
      </c>
      <c r="M103" s="257">
        <v>0</v>
      </c>
      <c r="N103" s="257">
        <v>0</v>
      </c>
      <c r="O103" s="257">
        <v>0</v>
      </c>
      <c r="P103" s="257">
        <v>0</v>
      </c>
      <c r="Q103" s="257">
        <v>0</v>
      </c>
      <c r="R103" s="257">
        <v>0</v>
      </c>
      <c r="S103" s="257">
        <v>0</v>
      </c>
      <c r="T103" s="257">
        <v>0</v>
      </c>
      <c r="U103" s="257">
        <v>0</v>
      </c>
      <c r="V103" s="257">
        <v>0</v>
      </c>
      <c r="W103" s="257">
        <v>0</v>
      </c>
      <c r="X103" s="257">
        <v>0</v>
      </c>
      <c r="Y103" s="257">
        <v>0</v>
      </c>
      <c r="Z103" s="257">
        <v>0</v>
      </c>
      <c r="AA103" s="257">
        <v>0</v>
      </c>
      <c r="AB103" s="257">
        <v>0</v>
      </c>
      <c r="AC103" s="257">
        <v>0</v>
      </c>
      <c r="AD103" s="257">
        <v>0</v>
      </c>
      <c r="AE103" s="257">
        <v>0</v>
      </c>
      <c r="AF103" s="257">
        <v>0</v>
      </c>
      <c r="AG103" s="257">
        <v>0</v>
      </c>
      <c r="AH103" s="257">
        <v>0</v>
      </c>
      <c r="AI103" s="257">
        <v>306</v>
      </c>
      <c r="AJ103" s="257">
        <v>316</v>
      </c>
      <c r="AK103" s="257">
        <v>369</v>
      </c>
      <c r="AL103" s="257">
        <v>415</v>
      </c>
      <c r="AM103" s="257">
        <v>449</v>
      </c>
      <c r="AN103" s="257">
        <v>492</v>
      </c>
      <c r="AO103" s="257">
        <v>575</v>
      </c>
      <c r="AP103" s="257">
        <v>602</v>
      </c>
      <c r="AQ103" s="257">
        <v>629</v>
      </c>
      <c r="AR103" s="257">
        <v>694</v>
      </c>
      <c r="AS103" s="257">
        <v>756</v>
      </c>
      <c r="AT103" s="257">
        <v>793</v>
      </c>
      <c r="AU103" s="257">
        <v>871</v>
      </c>
      <c r="AV103" s="257">
        <v>957</v>
      </c>
      <c r="AW103" s="257">
        <v>1013</v>
      </c>
      <c r="AX103" s="257">
        <v>1039</v>
      </c>
      <c r="AY103" s="257">
        <v>1056</v>
      </c>
      <c r="AZ103" s="257">
        <v>1059</v>
      </c>
      <c r="BA103" s="257">
        <v>995</v>
      </c>
      <c r="BB103" s="257">
        <v>949</v>
      </c>
      <c r="BC103" s="257">
        <v>931</v>
      </c>
      <c r="BD103" s="257">
        <v>913</v>
      </c>
      <c r="BE103" s="257">
        <v>886</v>
      </c>
      <c r="BF103" s="257">
        <v>857</v>
      </c>
      <c r="BG103" s="257">
        <v>841</v>
      </c>
      <c r="BH103" s="257">
        <v>805</v>
      </c>
      <c r="BI103" s="257">
        <v>780</v>
      </c>
      <c r="BJ103" s="257">
        <v>771</v>
      </c>
      <c r="BK103" s="257">
        <v>750</v>
      </c>
      <c r="BL103" s="257">
        <v>735</v>
      </c>
      <c r="BM103" s="257">
        <v>693</v>
      </c>
      <c r="BN103" s="257">
        <v>0</v>
      </c>
      <c r="BO103" s="257">
        <v>0</v>
      </c>
      <c r="BP103" s="257">
        <v>0</v>
      </c>
      <c r="BQ103" s="257">
        <v>0</v>
      </c>
      <c r="BR103" s="257">
        <v>0</v>
      </c>
      <c r="BS103" s="257">
        <v>0</v>
      </c>
      <c r="BT103" s="257">
        <v>0</v>
      </c>
      <c r="BU103" s="257">
        <v>0</v>
      </c>
      <c r="BV103" s="257">
        <v>0</v>
      </c>
      <c r="BW103" s="257">
        <v>0</v>
      </c>
    </row>
    <row r="104" spans="1:75" s="132" customFormat="1" ht="13.5" thickBot="1" x14ac:dyDescent="0.25">
      <c r="A104" s="114"/>
      <c r="B104" s="151" t="s">
        <v>560</v>
      </c>
      <c r="C104" s="129"/>
      <c r="D104" s="152">
        <v>0</v>
      </c>
      <c r="E104" s="152">
        <v>0</v>
      </c>
      <c r="F104" s="152">
        <v>0</v>
      </c>
      <c r="G104" s="152">
        <v>0</v>
      </c>
      <c r="H104" s="152">
        <v>0</v>
      </c>
      <c r="I104" s="152">
        <v>0</v>
      </c>
      <c r="J104" s="152">
        <v>0</v>
      </c>
      <c r="K104" s="152">
        <v>0</v>
      </c>
      <c r="L104" s="152">
        <v>0</v>
      </c>
      <c r="M104" s="152">
        <v>0</v>
      </c>
      <c r="N104" s="152">
        <v>0</v>
      </c>
      <c r="O104" s="152">
        <v>0</v>
      </c>
      <c r="P104" s="152">
        <v>0</v>
      </c>
      <c r="Q104" s="152">
        <v>0</v>
      </c>
      <c r="R104" s="152">
        <v>0</v>
      </c>
      <c r="S104" s="152">
        <v>0</v>
      </c>
      <c r="T104" s="152">
        <v>0</v>
      </c>
      <c r="U104" s="152">
        <v>0</v>
      </c>
      <c r="V104" s="152">
        <v>0</v>
      </c>
      <c r="W104" s="152">
        <v>0</v>
      </c>
      <c r="X104" s="152">
        <v>0</v>
      </c>
      <c r="Y104" s="152">
        <v>0</v>
      </c>
      <c r="Z104" s="152">
        <v>0</v>
      </c>
      <c r="AA104" s="152">
        <v>0</v>
      </c>
      <c r="AB104" s="152">
        <v>0</v>
      </c>
      <c r="AC104" s="152">
        <v>0</v>
      </c>
      <c r="AD104" s="152">
        <v>0</v>
      </c>
      <c r="AE104" s="152">
        <v>0</v>
      </c>
      <c r="AF104" s="152">
        <v>0</v>
      </c>
      <c r="AG104" s="152">
        <v>0</v>
      </c>
      <c r="AH104" s="152">
        <v>0</v>
      </c>
      <c r="AI104" s="152">
        <v>51</v>
      </c>
      <c r="AJ104" s="152">
        <v>49</v>
      </c>
      <c r="AK104" s="152">
        <v>77</v>
      </c>
      <c r="AL104" s="152">
        <v>110</v>
      </c>
      <c r="AM104" s="152">
        <v>182</v>
      </c>
      <c r="AN104" s="152">
        <v>208</v>
      </c>
      <c r="AO104" s="152">
        <v>224</v>
      </c>
      <c r="AP104" s="152">
        <v>228</v>
      </c>
      <c r="AQ104" s="152">
        <v>231</v>
      </c>
      <c r="AR104" s="152">
        <v>180</v>
      </c>
      <c r="AS104" s="152">
        <v>293</v>
      </c>
      <c r="AT104" s="152">
        <v>319</v>
      </c>
      <c r="AU104" s="152">
        <v>331</v>
      </c>
      <c r="AV104" s="152">
        <v>401</v>
      </c>
      <c r="AW104" s="152">
        <v>446</v>
      </c>
      <c r="AX104" s="152">
        <v>425</v>
      </c>
      <c r="AY104" s="152">
        <v>422</v>
      </c>
      <c r="AZ104" s="152">
        <v>444</v>
      </c>
      <c r="BA104" s="152">
        <v>394</v>
      </c>
      <c r="BB104" s="152">
        <v>345</v>
      </c>
      <c r="BC104" s="152">
        <v>339</v>
      </c>
      <c r="BD104" s="152">
        <v>323</v>
      </c>
      <c r="BE104" s="152">
        <v>301</v>
      </c>
      <c r="BF104" s="152">
        <v>265</v>
      </c>
      <c r="BG104" s="152">
        <v>256</v>
      </c>
      <c r="BH104" s="152">
        <v>233</v>
      </c>
      <c r="BI104" s="152">
        <v>212</v>
      </c>
      <c r="BJ104" s="152">
        <v>211</v>
      </c>
      <c r="BK104" s="152">
        <v>222</v>
      </c>
      <c r="BL104" s="152">
        <v>214</v>
      </c>
      <c r="BM104" s="152">
        <v>133</v>
      </c>
      <c r="BN104" s="152">
        <v>0</v>
      </c>
      <c r="BO104" s="152">
        <v>0</v>
      </c>
      <c r="BP104" s="152">
        <v>0</v>
      </c>
      <c r="BQ104" s="152">
        <v>0</v>
      </c>
      <c r="BR104" s="152">
        <v>0</v>
      </c>
      <c r="BS104" s="152">
        <v>0</v>
      </c>
      <c r="BT104" s="152">
        <v>0</v>
      </c>
      <c r="BU104" s="152">
        <v>0</v>
      </c>
      <c r="BV104" s="152">
        <v>0</v>
      </c>
      <c r="BW104" s="152">
        <v>0</v>
      </c>
    </row>
  </sheetData>
  <mergeCells count="1">
    <mergeCell ref="A46:A47"/>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4"/>
  <sheetViews>
    <sheetView zoomScaleNormal="100" workbookViewId="0">
      <pane xSplit="3" ySplit="3" topLeftCell="BN4" activePane="bottomRight" state="frozen"/>
      <selection pane="topRight"/>
      <selection pane="bottomLeft"/>
      <selection pane="bottomRight"/>
    </sheetView>
  </sheetViews>
  <sheetFormatPr defaultRowHeight="12.75" x14ac:dyDescent="0.2"/>
  <cols>
    <col min="1" max="1" width="16" style="95" customWidth="1"/>
    <col min="2" max="2" width="75.7109375" style="95" customWidth="1"/>
    <col min="3" max="3" width="12.7109375" style="95" customWidth="1"/>
    <col min="4" max="73" width="10.7109375" style="97" customWidth="1"/>
    <col min="74" max="75" width="10.7109375" style="96" customWidth="1"/>
    <col min="76" max="16384" width="9.140625" style="96"/>
  </cols>
  <sheetData>
    <row r="1" spans="1:75" s="132" customFormat="1" ht="13.5" thickBot="1" x14ac:dyDescent="0.25">
      <c r="A1" s="129"/>
      <c r="B1" s="377" t="s">
        <v>20</v>
      </c>
      <c r="C1" s="129"/>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29"/>
      <c r="BW1" s="129"/>
    </row>
    <row r="2" spans="1:75" s="132" customFormat="1" ht="26.1" customHeight="1" x14ac:dyDescent="0.2">
      <c r="A2" s="296" t="s">
        <v>195</v>
      </c>
      <c r="B2" s="259" t="s">
        <v>561</v>
      </c>
      <c r="C2" s="134"/>
      <c r="D2" s="135" t="s">
        <v>21</v>
      </c>
      <c r="E2" s="135" t="s">
        <v>22</v>
      </c>
      <c r="F2" s="135" t="s">
        <v>23</v>
      </c>
      <c r="G2" s="135" t="s">
        <v>24</v>
      </c>
      <c r="H2" s="135" t="s">
        <v>25</v>
      </c>
      <c r="I2" s="135" t="s">
        <v>26</v>
      </c>
      <c r="J2" s="135" t="s">
        <v>27</v>
      </c>
      <c r="K2" s="135" t="s">
        <v>28</v>
      </c>
      <c r="L2" s="135" t="s">
        <v>29</v>
      </c>
      <c r="M2" s="135" t="s">
        <v>30</v>
      </c>
      <c r="N2" s="135" t="s">
        <v>31</v>
      </c>
      <c r="O2" s="135" t="s">
        <v>32</v>
      </c>
      <c r="P2" s="135" t="s">
        <v>33</v>
      </c>
      <c r="Q2" s="135" t="s">
        <v>34</v>
      </c>
      <c r="R2" s="135" t="s">
        <v>35</v>
      </c>
      <c r="S2" s="135" t="s">
        <v>36</v>
      </c>
      <c r="T2" s="135" t="s">
        <v>37</v>
      </c>
      <c r="U2" s="135" t="s">
        <v>38</v>
      </c>
      <c r="V2" s="135" t="s">
        <v>39</v>
      </c>
      <c r="W2" s="135" t="s">
        <v>40</v>
      </c>
      <c r="X2" s="135" t="s">
        <v>41</v>
      </c>
      <c r="Y2" s="135" t="s">
        <v>42</v>
      </c>
      <c r="Z2" s="135" t="s">
        <v>43</v>
      </c>
      <c r="AA2" s="135" t="s">
        <v>44</v>
      </c>
      <c r="AB2" s="135" t="s">
        <v>45</v>
      </c>
      <c r="AC2" s="135" t="s">
        <v>46</v>
      </c>
      <c r="AD2" s="135" t="s">
        <v>47</v>
      </c>
      <c r="AE2" s="135" t="s">
        <v>48</v>
      </c>
      <c r="AF2" s="135" t="s">
        <v>49</v>
      </c>
      <c r="AG2" s="135" t="s">
        <v>50</v>
      </c>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6" t="s">
        <v>90</v>
      </c>
      <c r="BV2" s="136" t="s">
        <v>100</v>
      </c>
      <c r="BW2" s="136" t="s">
        <v>120</v>
      </c>
    </row>
    <row r="3" spans="1:75" s="132" customFormat="1" ht="15" customHeight="1" x14ac:dyDescent="0.2">
      <c r="A3" s="137"/>
      <c r="B3" s="146" t="s">
        <v>335</v>
      </c>
      <c r="C3" s="138"/>
      <c r="D3" s="139" t="s">
        <v>91</v>
      </c>
      <c r="E3" s="139" t="s">
        <v>91</v>
      </c>
      <c r="F3" s="139" t="s">
        <v>91</v>
      </c>
      <c r="G3" s="139" t="s">
        <v>91</v>
      </c>
      <c r="H3" s="139" t="s">
        <v>91</v>
      </c>
      <c r="I3" s="139" t="s">
        <v>91</v>
      </c>
      <c r="J3" s="139" t="s">
        <v>91</v>
      </c>
      <c r="K3" s="139" t="s">
        <v>91</v>
      </c>
      <c r="L3" s="139" t="s">
        <v>91</v>
      </c>
      <c r="M3" s="139" t="s">
        <v>91</v>
      </c>
      <c r="N3" s="139" t="s">
        <v>91</v>
      </c>
      <c r="O3" s="139" t="s">
        <v>91</v>
      </c>
      <c r="P3" s="139" t="s">
        <v>91</v>
      </c>
      <c r="Q3" s="139" t="s">
        <v>91</v>
      </c>
      <c r="R3" s="139" t="s">
        <v>91</v>
      </c>
      <c r="S3" s="139" t="s">
        <v>91</v>
      </c>
      <c r="T3" s="139" t="s">
        <v>91</v>
      </c>
      <c r="U3" s="139" t="s">
        <v>91</v>
      </c>
      <c r="V3" s="139" t="s">
        <v>91</v>
      </c>
      <c r="W3" s="139" t="s">
        <v>91</v>
      </c>
      <c r="X3" s="139" t="s">
        <v>91</v>
      </c>
      <c r="Y3" s="139" t="s">
        <v>91</v>
      </c>
      <c r="Z3" s="139" t="s">
        <v>91</v>
      </c>
      <c r="AA3" s="139" t="s">
        <v>91</v>
      </c>
      <c r="AB3" s="139" t="s">
        <v>91</v>
      </c>
      <c r="AC3" s="139" t="s">
        <v>91</v>
      </c>
      <c r="AD3" s="139" t="s">
        <v>91</v>
      </c>
      <c r="AE3" s="139" t="s">
        <v>91</v>
      </c>
      <c r="AF3" s="139" t="s">
        <v>91</v>
      </c>
      <c r="AG3" s="139" t="s">
        <v>91</v>
      </c>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26" t="s">
        <v>91</v>
      </c>
      <c r="BQ3" s="139" t="s">
        <v>91</v>
      </c>
      <c r="BR3" s="139" t="s">
        <v>121</v>
      </c>
      <c r="BS3" s="139" t="s">
        <v>121</v>
      </c>
      <c r="BT3" s="140" t="s">
        <v>121</v>
      </c>
      <c r="BU3" s="140" t="s">
        <v>121</v>
      </c>
      <c r="BV3" s="140" t="s">
        <v>121</v>
      </c>
      <c r="BW3" s="140" t="s">
        <v>121</v>
      </c>
    </row>
    <row r="4" spans="1:75" s="47" customFormat="1" ht="26.1" customHeight="1" x14ac:dyDescent="0.2">
      <c r="A4" s="261"/>
      <c r="B4" s="146" t="s">
        <v>267</v>
      </c>
      <c r="C4" s="277"/>
      <c r="D4" s="143">
        <f t="shared" ref="D4:AI4" si="0">SUM(D5,D9,D15)</f>
        <v>0</v>
      </c>
      <c r="E4" s="143">
        <f t="shared" si="0"/>
        <v>0</v>
      </c>
      <c r="F4" s="143">
        <f t="shared" si="0"/>
        <v>0</v>
      </c>
      <c r="G4" s="143">
        <f t="shared" si="0"/>
        <v>0</v>
      </c>
      <c r="H4" s="143">
        <f t="shared" si="0"/>
        <v>0</v>
      </c>
      <c r="I4" s="143">
        <f t="shared" si="0"/>
        <v>0</v>
      </c>
      <c r="J4" s="143">
        <f t="shared" si="0"/>
        <v>0</v>
      </c>
      <c r="K4" s="143">
        <f t="shared" si="0"/>
        <v>0</v>
      </c>
      <c r="L4" s="143">
        <f t="shared" si="0"/>
        <v>0</v>
      </c>
      <c r="M4" s="143">
        <f t="shared" si="0"/>
        <v>0</v>
      </c>
      <c r="N4" s="143">
        <f t="shared" si="0"/>
        <v>0</v>
      </c>
      <c r="O4" s="143">
        <f t="shared" si="0"/>
        <v>0</v>
      </c>
      <c r="P4" s="143">
        <f t="shared" si="0"/>
        <v>0</v>
      </c>
      <c r="Q4" s="143">
        <f t="shared" si="0"/>
        <v>0</v>
      </c>
      <c r="R4" s="143">
        <f t="shared" si="0"/>
        <v>0</v>
      </c>
      <c r="S4" s="143">
        <f t="shared" si="0"/>
        <v>0</v>
      </c>
      <c r="T4" s="143">
        <f t="shared" si="0"/>
        <v>0</v>
      </c>
      <c r="U4" s="143">
        <f t="shared" si="0"/>
        <v>0</v>
      </c>
      <c r="V4" s="143">
        <f t="shared" si="0"/>
        <v>0</v>
      </c>
      <c r="W4" s="143">
        <f t="shared" si="0"/>
        <v>0</v>
      </c>
      <c r="X4" s="143">
        <f t="shared" si="0"/>
        <v>0</v>
      </c>
      <c r="Y4" s="143">
        <f t="shared" si="0"/>
        <v>0</v>
      </c>
      <c r="Z4" s="143">
        <f t="shared" si="0"/>
        <v>76.699999999999989</v>
      </c>
      <c r="AA4" s="143">
        <f t="shared" si="0"/>
        <v>83.800000000000011</v>
      </c>
      <c r="AB4" s="143">
        <f t="shared" si="0"/>
        <v>92.7</v>
      </c>
      <c r="AC4" s="143">
        <f t="shared" si="0"/>
        <v>103.7</v>
      </c>
      <c r="AD4" s="143">
        <f t="shared" si="0"/>
        <v>130.80000000000001</v>
      </c>
      <c r="AE4" s="143">
        <f t="shared" si="0"/>
        <v>171.1</v>
      </c>
      <c r="AF4" s="143">
        <f t="shared" si="0"/>
        <v>196.7</v>
      </c>
      <c r="AG4" s="143">
        <f t="shared" si="0"/>
        <v>224.6</v>
      </c>
      <c r="AH4" s="143">
        <f t="shared" si="0"/>
        <v>253</v>
      </c>
      <c r="AI4" s="143">
        <f t="shared" si="0"/>
        <v>285</v>
      </c>
      <c r="AJ4" s="143">
        <f t="shared" ref="AJ4:AW4" si="1">SUM(AJ5,AJ9,AJ15)</f>
        <v>329</v>
      </c>
      <c r="AK4" s="143">
        <f t="shared" si="1"/>
        <v>367</v>
      </c>
      <c r="AL4" s="143">
        <f t="shared" si="1"/>
        <v>399</v>
      </c>
      <c r="AM4" s="143">
        <f t="shared" si="1"/>
        <v>428</v>
      </c>
      <c r="AN4" s="143">
        <f t="shared" si="1"/>
        <v>441</v>
      </c>
      <c r="AO4" s="143">
        <f t="shared" si="1"/>
        <v>470</v>
      </c>
      <c r="AP4" s="143">
        <f t="shared" si="1"/>
        <v>505</v>
      </c>
      <c r="AQ4" s="143">
        <f t="shared" si="1"/>
        <v>514.10200000000009</v>
      </c>
      <c r="AR4" s="143">
        <f t="shared" si="1"/>
        <v>513.58300000000008</v>
      </c>
      <c r="AS4" s="143">
        <f t="shared" si="1"/>
        <v>533.13800000000003</v>
      </c>
      <c r="AT4" s="143">
        <f t="shared" si="1"/>
        <v>584.37099999999998</v>
      </c>
      <c r="AU4" s="143">
        <f t="shared" si="1"/>
        <v>654.65499413448993</v>
      </c>
      <c r="AV4" s="143">
        <f t="shared" si="1"/>
        <v>667.50399999999991</v>
      </c>
      <c r="AW4" s="143">
        <f t="shared" si="1"/>
        <v>686.28399999999988</v>
      </c>
      <c r="AX4" s="143">
        <f>SUM(AX5,AX9,AX15,AX13,AX14)</f>
        <v>710.02199999999993</v>
      </c>
      <c r="AY4" s="143">
        <f t="shared" ref="AY4:BV4" si="2">SUM(AY5,AY9,AY15,AY13,AY14)</f>
        <v>734.97559504132221</v>
      </c>
      <c r="AZ4" s="143">
        <f t="shared" si="2"/>
        <v>748.39700000000005</v>
      </c>
      <c r="BA4" s="143">
        <f t="shared" si="2"/>
        <v>751.94600000000003</v>
      </c>
      <c r="BB4" s="143">
        <f t="shared" si="2"/>
        <v>769.20972503840244</v>
      </c>
      <c r="BC4" s="143">
        <f t="shared" si="2"/>
        <v>763.73799999999994</v>
      </c>
      <c r="BD4" s="143">
        <f t="shared" si="2"/>
        <v>770.87267336961202</v>
      </c>
      <c r="BE4" s="143">
        <f t="shared" si="2"/>
        <v>792.85709700000007</v>
      </c>
      <c r="BF4" s="143">
        <f t="shared" si="2"/>
        <v>802.21727761258762</v>
      </c>
      <c r="BG4" s="143">
        <f t="shared" si="2"/>
        <v>802.82745841250244</v>
      </c>
      <c r="BH4" s="143">
        <f t="shared" si="2"/>
        <v>815.19508900000005</v>
      </c>
      <c r="BI4" s="143">
        <f t="shared" si="2"/>
        <v>834.12734177900018</v>
      </c>
      <c r="BJ4" s="143">
        <f t="shared" si="2"/>
        <v>823.13039853999976</v>
      </c>
      <c r="BK4" s="143">
        <f t="shared" si="2"/>
        <v>822.24543098380013</v>
      </c>
      <c r="BL4" s="143">
        <f t="shared" si="2"/>
        <v>853.28739183000016</v>
      </c>
      <c r="BM4" s="143">
        <f t="shared" si="2"/>
        <v>886.07535800000016</v>
      </c>
      <c r="BN4" s="143">
        <f t="shared" si="2"/>
        <v>935.91351682000004</v>
      </c>
      <c r="BO4" s="143">
        <f t="shared" si="2"/>
        <v>934.84436764999998</v>
      </c>
      <c r="BP4" s="143">
        <f t="shared" si="2"/>
        <v>956.67538677023606</v>
      </c>
      <c r="BQ4" s="143">
        <f t="shared" si="2"/>
        <v>955.36667409998518</v>
      </c>
      <c r="BR4" s="143">
        <f t="shared" si="2"/>
        <v>962.86048282825288</v>
      </c>
      <c r="BS4" s="143">
        <f t="shared" si="2"/>
        <v>963.19237105411435</v>
      </c>
      <c r="BT4" s="143">
        <f t="shared" si="2"/>
        <v>958.06679536271361</v>
      </c>
      <c r="BU4" s="143">
        <f t="shared" si="2"/>
        <v>957.06127513445495</v>
      </c>
      <c r="BV4" s="143">
        <f t="shared" si="2"/>
        <v>957.03131132182205</v>
      </c>
      <c r="BW4" s="143">
        <f>SUM(BW5,BW9,BW15,BW13,BW14)</f>
        <v>958.48958470930199</v>
      </c>
    </row>
    <row r="5" spans="1:75" s="132" customFormat="1" ht="26.1" customHeight="1" x14ac:dyDescent="0.2">
      <c r="A5" s="314"/>
      <c r="B5" s="268" t="s">
        <v>384</v>
      </c>
      <c r="C5" s="40"/>
      <c r="D5" s="257">
        <v>0</v>
      </c>
      <c r="E5" s="257">
        <v>0</v>
      </c>
      <c r="F5" s="257">
        <v>0</v>
      </c>
      <c r="G5" s="257">
        <v>0</v>
      </c>
      <c r="H5" s="257">
        <v>0</v>
      </c>
      <c r="I5" s="257">
        <v>0</v>
      </c>
      <c r="J5" s="257">
        <v>0</v>
      </c>
      <c r="K5" s="257">
        <v>0</v>
      </c>
      <c r="L5" s="257">
        <v>0</v>
      </c>
      <c r="M5" s="257">
        <v>0</v>
      </c>
      <c r="N5" s="257">
        <v>0</v>
      </c>
      <c r="O5" s="257">
        <v>0</v>
      </c>
      <c r="P5" s="257">
        <v>0</v>
      </c>
      <c r="Q5" s="257">
        <v>0</v>
      </c>
      <c r="R5" s="257">
        <v>0</v>
      </c>
      <c r="S5" s="257">
        <v>0</v>
      </c>
      <c r="T5" s="257">
        <v>0</v>
      </c>
      <c r="U5" s="257">
        <v>0</v>
      </c>
      <c r="V5" s="257">
        <v>0</v>
      </c>
      <c r="W5" s="257">
        <v>0</v>
      </c>
      <c r="X5" s="257">
        <v>0</v>
      </c>
      <c r="Y5" s="257">
        <v>0</v>
      </c>
      <c r="Z5" s="257">
        <v>64.599999999999994</v>
      </c>
      <c r="AA5" s="257">
        <v>70.7</v>
      </c>
      <c r="AB5" s="257">
        <v>78.099999999999994</v>
      </c>
      <c r="AC5" s="257">
        <v>87.3</v>
      </c>
      <c r="AD5" s="257">
        <v>110.1</v>
      </c>
      <c r="AE5" s="257">
        <v>144.6</v>
      </c>
      <c r="AF5" s="257">
        <v>167.2</v>
      </c>
      <c r="AG5" s="257">
        <v>191.1</v>
      </c>
      <c r="AH5" s="257">
        <v>216</v>
      </c>
      <c r="AI5" s="257">
        <v>244</v>
      </c>
      <c r="AJ5" s="257">
        <v>282</v>
      </c>
      <c r="AK5" s="257">
        <v>315</v>
      </c>
      <c r="AL5" s="257">
        <v>343</v>
      </c>
      <c r="AM5" s="257">
        <v>369</v>
      </c>
      <c r="AN5" s="257">
        <v>381</v>
      </c>
      <c r="AO5" s="257">
        <v>407</v>
      </c>
      <c r="AP5" s="257">
        <v>440</v>
      </c>
      <c r="AQ5" s="257">
        <v>453.38600000000002</v>
      </c>
      <c r="AR5" s="257">
        <v>451.27800000000002</v>
      </c>
      <c r="AS5" s="257">
        <v>469.52100000000002</v>
      </c>
      <c r="AT5" s="257">
        <v>520.06299999999999</v>
      </c>
      <c r="AU5" s="257">
        <v>586.55099413448988</v>
      </c>
      <c r="AV5" s="257">
        <f t="shared" ref="AV5:BU5" si="3">SUM(AV6:AV7)</f>
        <v>600.92999999999995</v>
      </c>
      <c r="AW5" s="257">
        <f t="shared" si="3"/>
        <v>616.15499999999997</v>
      </c>
      <c r="AX5" s="257">
        <f t="shared" si="3"/>
        <v>645.43899999999996</v>
      </c>
      <c r="AY5" s="257">
        <f t="shared" si="3"/>
        <v>669.97299999999996</v>
      </c>
      <c r="AZ5" s="257">
        <f t="shared" si="3"/>
        <v>684.82</v>
      </c>
      <c r="BA5" s="257">
        <f t="shared" si="3"/>
        <v>689.89800000000002</v>
      </c>
      <c r="BB5" s="257">
        <f t="shared" si="3"/>
        <v>709.66099999999994</v>
      </c>
      <c r="BC5" s="257">
        <f t="shared" si="3"/>
        <v>699.61199999999997</v>
      </c>
      <c r="BD5" s="257">
        <f t="shared" si="3"/>
        <v>708</v>
      </c>
      <c r="BE5" s="257">
        <f t="shared" si="3"/>
        <v>727.45800000000008</v>
      </c>
      <c r="BF5" s="257">
        <f t="shared" si="3"/>
        <v>732.7211213525876</v>
      </c>
      <c r="BG5" s="257">
        <f t="shared" si="3"/>
        <v>736.5558877814442</v>
      </c>
      <c r="BH5" s="257">
        <f t="shared" si="3"/>
        <v>749.94100000000003</v>
      </c>
      <c r="BI5" s="257">
        <f t="shared" si="3"/>
        <v>745.66237929900012</v>
      </c>
      <c r="BJ5" s="257">
        <f t="shared" si="3"/>
        <v>750.09489891999988</v>
      </c>
      <c r="BK5" s="257">
        <f t="shared" si="3"/>
        <v>755.76206665380005</v>
      </c>
      <c r="BL5" s="257">
        <f t="shared" si="3"/>
        <v>778.67019714000014</v>
      </c>
      <c r="BM5" s="257">
        <f t="shared" si="3"/>
        <v>807.08740407000005</v>
      </c>
      <c r="BN5" s="257">
        <f t="shared" si="3"/>
        <v>853.62603838000007</v>
      </c>
      <c r="BO5" s="257">
        <f t="shared" si="3"/>
        <v>854.15397472999996</v>
      </c>
      <c r="BP5" s="257">
        <f t="shared" si="3"/>
        <v>873.08095759619198</v>
      </c>
      <c r="BQ5" s="257">
        <f t="shared" si="3"/>
        <v>870.57247355998504</v>
      </c>
      <c r="BR5" s="257">
        <f t="shared" si="3"/>
        <v>878.32470605264507</v>
      </c>
      <c r="BS5" s="257">
        <f t="shared" si="3"/>
        <v>877.70682850662388</v>
      </c>
      <c r="BT5" s="257">
        <f t="shared" si="3"/>
        <v>871.95681365057135</v>
      </c>
      <c r="BU5" s="257">
        <f t="shared" si="3"/>
        <v>870.25091057541169</v>
      </c>
      <c r="BV5" s="257">
        <f>SUM(BV6:BV7)</f>
        <v>869.41683355993246</v>
      </c>
      <c r="BW5" s="257">
        <f>SUM(BW6:BW7)</f>
        <v>870.09273889115218</v>
      </c>
    </row>
    <row r="6" spans="1:75" s="132" customFormat="1" ht="12.95" customHeight="1" x14ac:dyDescent="0.2">
      <c r="A6" s="134"/>
      <c r="B6" s="144" t="s">
        <v>269</v>
      </c>
      <c r="C6" s="144"/>
      <c r="D6" s="257">
        <v>0</v>
      </c>
      <c r="E6" s="257">
        <v>0</v>
      </c>
      <c r="F6" s="257">
        <v>0</v>
      </c>
      <c r="G6" s="257">
        <v>0</v>
      </c>
      <c r="H6" s="257">
        <v>0</v>
      </c>
      <c r="I6" s="257">
        <v>0</v>
      </c>
      <c r="J6" s="257">
        <v>0</v>
      </c>
      <c r="K6" s="257">
        <v>0</v>
      </c>
      <c r="L6" s="257">
        <v>0</v>
      </c>
      <c r="M6" s="257">
        <v>0</v>
      </c>
      <c r="N6" s="257">
        <v>0</v>
      </c>
      <c r="O6" s="257">
        <v>0</v>
      </c>
      <c r="P6" s="257">
        <v>0</v>
      </c>
      <c r="Q6" s="257">
        <v>0</v>
      </c>
      <c r="R6" s="257">
        <v>0</v>
      </c>
      <c r="S6" s="257">
        <v>0</v>
      </c>
      <c r="T6" s="257">
        <v>0</v>
      </c>
      <c r="U6" s="257">
        <v>0</v>
      </c>
      <c r="V6" s="257">
        <v>0</v>
      </c>
      <c r="W6" s="257">
        <v>0</v>
      </c>
      <c r="X6" s="257">
        <v>0</v>
      </c>
      <c r="Y6" s="257">
        <v>0</v>
      </c>
      <c r="Z6" s="257">
        <v>0</v>
      </c>
      <c r="AA6" s="257">
        <v>0</v>
      </c>
      <c r="AB6" s="257">
        <v>0</v>
      </c>
      <c r="AC6" s="257">
        <v>0</v>
      </c>
      <c r="AD6" s="257">
        <v>0</v>
      </c>
      <c r="AE6" s="257">
        <v>0</v>
      </c>
      <c r="AF6" s="257">
        <v>0</v>
      </c>
      <c r="AG6" s="257">
        <v>0</v>
      </c>
      <c r="AH6" s="257">
        <v>150.86192021876099</v>
      </c>
      <c r="AI6" s="257">
        <v>169.58927529545215</v>
      </c>
      <c r="AJ6" s="257">
        <v>194.52703018605663</v>
      </c>
      <c r="AK6" s="257">
        <v>215.59324696900481</v>
      </c>
      <c r="AL6" s="257">
        <v>223.46081816684327</v>
      </c>
      <c r="AM6" s="257">
        <v>248.3824459728107</v>
      </c>
      <c r="AN6" s="257">
        <v>264.93793790353891</v>
      </c>
      <c r="AO6" s="257">
        <v>287.54597527130755</v>
      </c>
      <c r="AP6" s="257">
        <v>283.61457487886878</v>
      </c>
      <c r="AQ6" s="257">
        <v>292.24290374097916</v>
      </c>
      <c r="AR6" s="257">
        <v>287.73943877592222</v>
      </c>
      <c r="AS6" s="257">
        <v>302.68487699282929</v>
      </c>
      <c r="AT6" s="257">
        <v>333.52147044155834</v>
      </c>
      <c r="AU6" s="257">
        <v>380.80942158251628</v>
      </c>
      <c r="AV6" s="257">
        <v>384.88923407703078</v>
      </c>
      <c r="AW6" s="257">
        <v>387.87665524354281</v>
      </c>
      <c r="AX6" s="257">
        <v>409.33011150143244</v>
      </c>
      <c r="AY6" s="257">
        <v>424.97262513563601</v>
      </c>
      <c r="AZ6" s="257">
        <v>448.46025849279948</v>
      </c>
      <c r="BA6" s="257">
        <v>451.93083260759454</v>
      </c>
      <c r="BB6" s="257">
        <v>464.56368155140774</v>
      </c>
      <c r="BC6" s="257">
        <v>457.40530309547091</v>
      </c>
      <c r="BD6" s="257">
        <v>449.27100000000002</v>
      </c>
      <c r="BE6" s="257">
        <v>458.60217196123631</v>
      </c>
      <c r="BF6" s="257">
        <v>453.35111210171794</v>
      </c>
      <c r="BG6" s="257">
        <v>469.02827967669646</v>
      </c>
      <c r="BH6" s="257">
        <v>459.91899999999998</v>
      </c>
      <c r="BI6" s="257">
        <v>449.75794596037161</v>
      </c>
      <c r="BJ6" s="257">
        <v>443.13462537454694</v>
      </c>
      <c r="BK6" s="257">
        <v>416.31119045700922</v>
      </c>
      <c r="BL6" s="257">
        <v>348.6831197044811</v>
      </c>
      <c r="BM6" s="257">
        <v>354.05537931399999</v>
      </c>
      <c r="BN6" s="257">
        <v>401.20840422019995</v>
      </c>
      <c r="BO6" s="257">
        <v>390.79752025713873</v>
      </c>
      <c r="BP6" s="257">
        <v>387.51426097503168</v>
      </c>
      <c r="BQ6" s="257">
        <v>374.02248348191472</v>
      </c>
      <c r="BR6" s="257">
        <v>366.38918800985181</v>
      </c>
      <c r="BS6" s="257">
        <v>354.67096865745719</v>
      </c>
      <c r="BT6" s="257">
        <v>341.48255788256307</v>
      </c>
      <c r="BU6" s="257">
        <v>329.46289411749478</v>
      </c>
      <c r="BV6" s="257">
        <v>317.80633085746183</v>
      </c>
      <c r="BW6" s="257">
        <v>306.70344745229272</v>
      </c>
    </row>
    <row r="7" spans="1:75" s="132" customFormat="1" ht="12.95" customHeight="1" x14ac:dyDescent="0.2">
      <c r="A7" s="134"/>
      <c r="B7" s="144" t="s">
        <v>268</v>
      </c>
      <c r="C7" s="144"/>
      <c r="D7" s="257">
        <v>0</v>
      </c>
      <c r="E7" s="257">
        <v>0</v>
      </c>
      <c r="F7" s="257">
        <v>0</v>
      </c>
      <c r="G7" s="257">
        <v>0</v>
      </c>
      <c r="H7" s="257">
        <v>0</v>
      </c>
      <c r="I7" s="257">
        <v>0</v>
      </c>
      <c r="J7" s="257">
        <v>0</v>
      </c>
      <c r="K7" s="257">
        <v>0</v>
      </c>
      <c r="L7" s="257">
        <v>0</v>
      </c>
      <c r="M7" s="257">
        <v>0</v>
      </c>
      <c r="N7" s="257">
        <v>0</v>
      </c>
      <c r="O7" s="257">
        <v>0</v>
      </c>
      <c r="P7" s="257">
        <v>0</v>
      </c>
      <c r="Q7" s="257">
        <v>0</v>
      </c>
      <c r="R7" s="257">
        <v>0</v>
      </c>
      <c r="S7" s="257">
        <v>0</v>
      </c>
      <c r="T7" s="257">
        <v>0</v>
      </c>
      <c r="U7" s="257">
        <v>0</v>
      </c>
      <c r="V7" s="257">
        <v>0</v>
      </c>
      <c r="W7" s="257">
        <v>0</v>
      </c>
      <c r="X7" s="257">
        <v>0</v>
      </c>
      <c r="Y7" s="257">
        <v>0</v>
      </c>
      <c r="Z7" s="257">
        <v>0</v>
      </c>
      <c r="AA7" s="257">
        <v>0</v>
      </c>
      <c r="AB7" s="257">
        <v>0</v>
      </c>
      <c r="AC7" s="257">
        <v>0</v>
      </c>
      <c r="AD7" s="257">
        <v>0</v>
      </c>
      <c r="AE7" s="257">
        <v>0</v>
      </c>
      <c r="AF7" s="257">
        <v>0</v>
      </c>
      <c r="AG7" s="257">
        <v>0</v>
      </c>
      <c r="AH7" s="257">
        <v>65.138079781239014</v>
      </c>
      <c r="AI7" s="257">
        <v>74.410724704547846</v>
      </c>
      <c r="AJ7" s="257">
        <v>87.472969813943365</v>
      </c>
      <c r="AK7" s="257">
        <v>99.406753030995191</v>
      </c>
      <c r="AL7" s="257">
        <v>119.53918183315673</v>
      </c>
      <c r="AM7" s="257">
        <v>120.6175540271893</v>
      </c>
      <c r="AN7" s="257">
        <v>116.06206209646109</v>
      </c>
      <c r="AO7" s="257">
        <v>119.45402472869245</v>
      </c>
      <c r="AP7" s="257">
        <v>156.38542512113122</v>
      </c>
      <c r="AQ7" s="257">
        <v>161.14309625902087</v>
      </c>
      <c r="AR7" s="257">
        <v>163.5385612240778</v>
      </c>
      <c r="AS7" s="257">
        <v>166.83612300717073</v>
      </c>
      <c r="AT7" s="257">
        <v>186.54152955844165</v>
      </c>
      <c r="AU7" s="257">
        <v>205.7415725519736</v>
      </c>
      <c r="AV7" s="257">
        <v>216.04076592296917</v>
      </c>
      <c r="AW7" s="257">
        <v>228.27834475645716</v>
      </c>
      <c r="AX7" s="257">
        <v>236.10888849856752</v>
      </c>
      <c r="AY7" s="257">
        <v>245.00037486436395</v>
      </c>
      <c r="AZ7" s="257">
        <v>236.35974150720057</v>
      </c>
      <c r="BA7" s="257">
        <v>237.96716739240549</v>
      </c>
      <c r="BB7" s="257">
        <v>245.0973184485922</v>
      </c>
      <c r="BC7" s="257">
        <v>242.20669690452905</v>
      </c>
      <c r="BD7" s="257">
        <v>258.72899999999998</v>
      </c>
      <c r="BE7" s="257">
        <v>268.85582803876378</v>
      </c>
      <c r="BF7" s="257">
        <v>279.37000925086966</v>
      </c>
      <c r="BG7" s="257">
        <v>267.52760810474769</v>
      </c>
      <c r="BH7" s="257">
        <v>290.02199999999999</v>
      </c>
      <c r="BI7" s="257">
        <v>295.90443333862845</v>
      </c>
      <c r="BJ7" s="257">
        <v>306.96027354545299</v>
      </c>
      <c r="BK7" s="257">
        <v>339.45087619679083</v>
      </c>
      <c r="BL7" s="257">
        <v>429.98707743551904</v>
      </c>
      <c r="BM7" s="257">
        <v>453.03202475600006</v>
      </c>
      <c r="BN7" s="257">
        <v>452.41763415980012</v>
      </c>
      <c r="BO7" s="257">
        <v>463.35645447286123</v>
      </c>
      <c r="BP7" s="257">
        <v>485.5666966211603</v>
      </c>
      <c r="BQ7" s="257">
        <v>496.54999007807032</v>
      </c>
      <c r="BR7" s="257">
        <v>511.93551804279326</v>
      </c>
      <c r="BS7" s="257">
        <v>523.03585984916663</v>
      </c>
      <c r="BT7" s="257">
        <v>530.47425576800822</v>
      </c>
      <c r="BU7" s="257">
        <v>540.78801645791691</v>
      </c>
      <c r="BV7" s="257">
        <v>551.61050270247063</v>
      </c>
      <c r="BW7" s="257">
        <v>563.38929143885946</v>
      </c>
    </row>
    <row r="8" spans="1:75" s="132" customFormat="1" ht="26.1" customHeight="1" x14ac:dyDescent="0.2">
      <c r="B8" s="280" t="s">
        <v>413</v>
      </c>
      <c r="C8" s="280"/>
      <c r="D8" s="257">
        <v>0</v>
      </c>
      <c r="E8" s="257">
        <v>0</v>
      </c>
      <c r="F8" s="257">
        <v>0</v>
      </c>
      <c r="G8" s="257">
        <v>0</v>
      </c>
      <c r="H8" s="257">
        <v>0</v>
      </c>
      <c r="I8" s="257">
        <v>0</v>
      </c>
      <c r="J8" s="257">
        <v>0</v>
      </c>
      <c r="K8" s="257">
        <v>0</v>
      </c>
      <c r="L8" s="257">
        <v>0</v>
      </c>
      <c r="M8" s="257">
        <v>0</v>
      </c>
      <c r="N8" s="257">
        <v>0</v>
      </c>
      <c r="O8" s="257">
        <v>0</v>
      </c>
      <c r="P8" s="257">
        <v>0</v>
      </c>
      <c r="Q8" s="257">
        <v>0</v>
      </c>
      <c r="R8" s="257">
        <v>0</v>
      </c>
      <c r="S8" s="257">
        <v>0</v>
      </c>
      <c r="T8" s="257">
        <v>0</v>
      </c>
      <c r="U8" s="257">
        <v>0</v>
      </c>
      <c r="V8" s="257">
        <v>0</v>
      </c>
      <c r="W8" s="257">
        <v>0</v>
      </c>
      <c r="X8" s="257">
        <v>0</v>
      </c>
      <c r="Y8" s="257">
        <v>0</v>
      </c>
      <c r="Z8" s="257">
        <v>0</v>
      </c>
      <c r="AA8" s="257">
        <v>0</v>
      </c>
      <c r="AB8" s="257">
        <v>0</v>
      </c>
      <c r="AC8" s="257">
        <v>0</v>
      </c>
      <c r="AD8" s="257">
        <v>0</v>
      </c>
      <c r="AE8" s="257">
        <v>0</v>
      </c>
      <c r="AF8" s="257">
        <v>0</v>
      </c>
      <c r="AG8" s="257">
        <v>0</v>
      </c>
      <c r="AH8" s="257">
        <v>0</v>
      </c>
      <c r="AI8" s="257">
        <v>0</v>
      </c>
      <c r="AJ8" s="257">
        <v>0</v>
      </c>
      <c r="AK8" s="257">
        <v>0</v>
      </c>
      <c r="AL8" s="257">
        <v>0</v>
      </c>
      <c r="AM8" s="257">
        <v>0</v>
      </c>
      <c r="AN8" s="257">
        <v>0</v>
      </c>
      <c r="AO8" s="257">
        <v>0</v>
      </c>
      <c r="AP8" s="257">
        <v>0</v>
      </c>
      <c r="AQ8" s="257">
        <v>0</v>
      </c>
      <c r="AR8" s="257">
        <v>0</v>
      </c>
      <c r="AS8" s="257">
        <v>0</v>
      </c>
      <c r="AT8" s="257">
        <v>0</v>
      </c>
      <c r="AU8" s="257">
        <v>8.5689234733107629</v>
      </c>
      <c r="AV8" s="257">
        <v>8.5689234733107629</v>
      </c>
      <c r="AW8" s="257">
        <v>8.5689234733107629</v>
      </c>
      <c r="AX8" s="257">
        <v>8.5689234733107629</v>
      </c>
      <c r="AY8" s="257">
        <v>8.5689234733107629</v>
      </c>
      <c r="AZ8" s="257">
        <v>8.5689234733107629</v>
      </c>
      <c r="BA8" s="257">
        <v>8.5689234733107629</v>
      </c>
      <c r="BB8" s="257">
        <v>8.5689234733107629</v>
      </c>
      <c r="BC8" s="257">
        <v>8.5689234733107629</v>
      </c>
      <c r="BD8" s="257">
        <v>8.5689234733107629</v>
      </c>
      <c r="BE8" s="257">
        <v>8.5689234733107629</v>
      </c>
      <c r="BF8" s="257">
        <v>8.5689234733107629</v>
      </c>
      <c r="BG8" s="257">
        <v>8.5689234733107629</v>
      </c>
      <c r="BH8" s="257">
        <v>8.5689234733107629</v>
      </c>
      <c r="BI8" s="257">
        <v>8.5689234733107629</v>
      </c>
      <c r="BJ8" s="257">
        <v>8.5689234733107629</v>
      </c>
      <c r="BK8" s="257">
        <v>8.5689234733107629</v>
      </c>
      <c r="BL8" s="257">
        <v>11.375592910018264</v>
      </c>
      <c r="BM8" s="257">
        <v>11.790739886058631</v>
      </c>
      <c r="BN8" s="257">
        <v>12.44949819350966</v>
      </c>
      <c r="BO8" s="257">
        <v>12.674803014173575</v>
      </c>
      <c r="BP8" s="257">
        <v>12.95565591843345</v>
      </c>
      <c r="BQ8" s="257">
        <v>12.905300958179401</v>
      </c>
      <c r="BR8" s="257">
        <v>13.046868902514133</v>
      </c>
      <c r="BS8" s="257">
        <v>13.051033905712227</v>
      </c>
      <c r="BT8" s="257">
        <v>12.965506665287229</v>
      </c>
      <c r="BU8" s="257">
        <v>12.940140847456508</v>
      </c>
      <c r="BV8" s="257">
        <v>12.927738592053188</v>
      </c>
      <c r="BW8" s="257">
        <v>12.937788923606128</v>
      </c>
    </row>
    <row r="9" spans="1:75" s="132" customFormat="1" ht="26.1" customHeight="1" x14ac:dyDescent="0.2">
      <c r="A9" s="314"/>
      <c r="B9" s="268" t="s">
        <v>562</v>
      </c>
      <c r="C9" s="40"/>
      <c r="D9" s="257">
        <v>0</v>
      </c>
      <c r="E9" s="257">
        <v>0</v>
      </c>
      <c r="F9" s="257">
        <v>0</v>
      </c>
      <c r="G9" s="257">
        <v>0</v>
      </c>
      <c r="H9" s="257">
        <v>0</v>
      </c>
      <c r="I9" s="257">
        <v>0</v>
      </c>
      <c r="J9" s="257">
        <v>0</v>
      </c>
      <c r="K9" s="257">
        <v>0</v>
      </c>
      <c r="L9" s="257">
        <v>0</v>
      </c>
      <c r="M9" s="257">
        <v>0</v>
      </c>
      <c r="N9" s="257">
        <v>0</v>
      </c>
      <c r="O9" s="257">
        <v>0</v>
      </c>
      <c r="P9" s="257">
        <v>0</v>
      </c>
      <c r="Q9" s="257">
        <v>0</v>
      </c>
      <c r="R9" s="257">
        <v>0</v>
      </c>
      <c r="S9" s="257">
        <v>0</v>
      </c>
      <c r="T9" s="257">
        <v>0</v>
      </c>
      <c r="U9" s="257">
        <v>0</v>
      </c>
      <c r="V9" s="257">
        <v>0</v>
      </c>
      <c r="W9" s="257">
        <v>0</v>
      </c>
      <c r="X9" s="257">
        <v>0</v>
      </c>
      <c r="Y9" s="257">
        <v>0</v>
      </c>
      <c r="Z9" s="257">
        <v>9.3000000000000007</v>
      </c>
      <c r="AA9" s="257">
        <v>10.199999999999999</v>
      </c>
      <c r="AB9" s="257">
        <v>11.7</v>
      </c>
      <c r="AC9" s="257">
        <v>13.4</v>
      </c>
      <c r="AD9" s="257">
        <v>17.2</v>
      </c>
      <c r="AE9" s="257">
        <v>22.5</v>
      </c>
      <c r="AF9" s="257">
        <v>25.5</v>
      </c>
      <c r="AG9" s="257">
        <v>29</v>
      </c>
      <c r="AH9" s="257">
        <v>32</v>
      </c>
      <c r="AI9" s="257">
        <v>36</v>
      </c>
      <c r="AJ9" s="257">
        <v>42</v>
      </c>
      <c r="AK9" s="257">
        <v>47</v>
      </c>
      <c r="AL9" s="257">
        <v>51</v>
      </c>
      <c r="AM9" s="257">
        <v>54</v>
      </c>
      <c r="AN9" s="257">
        <v>55</v>
      </c>
      <c r="AO9" s="257">
        <v>58</v>
      </c>
      <c r="AP9" s="257">
        <v>61</v>
      </c>
      <c r="AQ9" s="257">
        <v>56.491999999999997</v>
      </c>
      <c r="AR9" s="257">
        <v>58.61</v>
      </c>
      <c r="AS9" s="257">
        <v>59.338999999999999</v>
      </c>
      <c r="AT9" s="257">
        <v>60.216000000000001</v>
      </c>
      <c r="AU9" s="257">
        <v>64.003</v>
      </c>
      <c r="AV9" s="257">
        <v>62.688000000000002</v>
      </c>
      <c r="AW9" s="257">
        <v>66.622</v>
      </c>
      <c r="AX9" s="257">
        <v>58.168999999999997</v>
      </c>
      <c r="AY9" s="257">
        <v>57.765999999999998</v>
      </c>
      <c r="AZ9" s="257">
        <v>55.347000000000001</v>
      </c>
      <c r="BA9" s="257">
        <v>54.619</v>
      </c>
      <c r="BB9" s="257">
        <v>49.393000000000001</v>
      </c>
      <c r="BC9" s="257">
        <v>51.527999999999999</v>
      </c>
      <c r="BD9" s="257">
        <v>49</v>
      </c>
      <c r="BE9" s="257">
        <v>49</v>
      </c>
      <c r="BF9" s="257">
        <v>48.056406750000008</v>
      </c>
      <c r="BG9" s="257">
        <v>45.566810758911991</v>
      </c>
      <c r="BH9" s="257">
        <v>43.427999999999997</v>
      </c>
      <c r="BI9" s="257">
        <v>40.825000000000003</v>
      </c>
      <c r="BJ9" s="257">
        <v>39.280999999999992</v>
      </c>
      <c r="BK9" s="257">
        <v>37.953660409999991</v>
      </c>
      <c r="BL9" s="257">
        <v>36.609209720000003</v>
      </c>
      <c r="BM9" s="257">
        <v>35.892877070000004</v>
      </c>
      <c r="BN9" s="257">
        <v>34.066781949999992</v>
      </c>
      <c r="BO9" s="257">
        <v>32.863790210000005</v>
      </c>
      <c r="BP9" s="257">
        <v>31.777945706246079</v>
      </c>
      <c r="BQ9" s="257">
        <v>30.124750710000001</v>
      </c>
      <c r="BR9" s="257">
        <v>29.125183526514967</v>
      </c>
      <c r="BS9" s="257">
        <v>27.802301189786757</v>
      </c>
      <c r="BT9" s="257">
        <v>26.467453958893689</v>
      </c>
      <c r="BU9" s="257">
        <v>25.268543762082029</v>
      </c>
      <c r="BV9" s="257">
        <v>24.271634169127424</v>
      </c>
      <c r="BW9" s="257">
        <v>23.348483882835502</v>
      </c>
    </row>
    <row r="10" spans="1:75" s="132" customFormat="1" ht="12.95" customHeight="1" x14ac:dyDescent="0.2">
      <c r="A10" s="134"/>
      <c r="B10" s="144" t="s">
        <v>269</v>
      </c>
      <c r="C10" s="144"/>
      <c r="D10" s="257">
        <v>0</v>
      </c>
      <c r="E10" s="257">
        <v>0</v>
      </c>
      <c r="F10" s="257">
        <v>0</v>
      </c>
      <c r="G10" s="257">
        <v>0</v>
      </c>
      <c r="H10" s="257">
        <v>0</v>
      </c>
      <c r="I10" s="257">
        <v>0</v>
      </c>
      <c r="J10" s="257">
        <v>0</v>
      </c>
      <c r="K10" s="257">
        <v>0</v>
      </c>
      <c r="L10" s="257">
        <v>0</v>
      </c>
      <c r="M10" s="257">
        <v>0</v>
      </c>
      <c r="N10" s="257">
        <v>0</v>
      </c>
      <c r="O10" s="257">
        <v>0</v>
      </c>
      <c r="P10" s="257">
        <v>0</v>
      </c>
      <c r="Q10" s="257">
        <v>0</v>
      </c>
      <c r="R10" s="257">
        <v>0</v>
      </c>
      <c r="S10" s="257">
        <v>0</v>
      </c>
      <c r="T10" s="257">
        <v>0</v>
      </c>
      <c r="U10" s="257">
        <v>0</v>
      </c>
      <c r="V10" s="257">
        <v>0</v>
      </c>
      <c r="W10" s="257">
        <v>0</v>
      </c>
      <c r="X10" s="257">
        <v>0</v>
      </c>
      <c r="Y10" s="257">
        <v>0</v>
      </c>
      <c r="Z10" s="257">
        <v>0</v>
      </c>
      <c r="AA10" s="257">
        <v>0</v>
      </c>
      <c r="AB10" s="257">
        <v>0</v>
      </c>
      <c r="AC10" s="257">
        <v>0</v>
      </c>
      <c r="AD10" s="257">
        <v>0</v>
      </c>
      <c r="AE10" s="257">
        <v>0</v>
      </c>
      <c r="AF10" s="257">
        <v>0</v>
      </c>
      <c r="AG10" s="257">
        <v>0</v>
      </c>
      <c r="AH10" s="257">
        <v>5.8755802207076453</v>
      </c>
      <c r="AI10" s="257">
        <v>6.6100277482961012</v>
      </c>
      <c r="AJ10" s="257">
        <v>7.7116990396787841</v>
      </c>
      <c r="AK10" s="257">
        <v>8.6297584491643544</v>
      </c>
      <c r="AL10" s="257">
        <v>9.3642059767528103</v>
      </c>
      <c r="AM10" s="257">
        <v>9.9150416224441535</v>
      </c>
      <c r="AN10" s="257">
        <v>10.098653504341266</v>
      </c>
      <c r="AO10" s="257">
        <v>10.649489150032608</v>
      </c>
      <c r="AP10" s="257">
        <v>11.200324795723949</v>
      </c>
      <c r="AQ10" s="257">
        <v>10.372602432131758</v>
      </c>
      <c r="AR10" s="257">
        <v>10.761492397989846</v>
      </c>
      <c r="AS10" s="257">
        <v>10.895345459892843</v>
      </c>
      <c r="AT10" s="257">
        <v>11.056373080316611</v>
      </c>
      <c r="AU10" s="257">
        <v>11.751711277060982</v>
      </c>
      <c r="AV10" s="257">
        <v>10.740101662601536</v>
      </c>
      <c r="AW10" s="257">
        <v>10.867560615178869</v>
      </c>
      <c r="AX10" s="257">
        <v>8.9144351893882074</v>
      </c>
      <c r="AY10" s="257">
        <v>8.2866278477680808</v>
      </c>
      <c r="AZ10" s="257">
        <v>7.7611274445963527</v>
      </c>
      <c r="BA10" s="257">
        <v>6.8913768673835412</v>
      </c>
      <c r="BB10" s="257">
        <v>6.0945233728261901</v>
      </c>
      <c r="BC10" s="257">
        <v>6.0057435125149512</v>
      </c>
      <c r="BD10" s="257">
        <v>5.2120000000000033</v>
      </c>
      <c r="BE10" s="257">
        <v>5.213000000000001</v>
      </c>
      <c r="BF10" s="257">
        <v>4.7798173643700785</v>
      </c>
      <c r="BG10" s="257">
        <v>3.6967457020200758</v>
      </c>
      <c r="BH10" s="257">
        <v>3.266</v>
      </c>
      <c r="BI10" s="257">
        <v>6.1911786786786775</v>
      </c>
      <c r="BJ10" s="257">
        <v>5.6055504291845493</v>
      </c>
      <c r="BK10" s="257">
        <v>5.6746798378225547</v>
      </c>
      <c r="BL10" s="257">
        <v>2.1965525831999999</v>
      </c>
      <c r="BM10" s="257">
        <v>1.8406603625641045</v>
      </c>
      <c r="BN10" s="257">
        <v>1.6231135700409567</v>
      </c>
      <c r="BO10" s="257">
        <v>1.448690672492809</v>
      </c>
      <c r="BP10" s="257">
        <v>1.2921065736641424</v>
      </c>
      <c r="BQ10" s="257">
        <v>1.1334335543244087</v>
      </c>
      <c r="BR10" s="257">
        <v>1.0070119556445292</v>
      </c>
      <c r="BS10" s="257">
        <v>0.86191188309834743</v>
      </c>
      <c r="BT10" s="257">
        <v>0.71065252991483163</v>
      </c>
      <c r="BU10" s="257">
        <v>0.55751180168216408</v>
      </c>
      <c r="BV10" s="257">
        <v>0.40240491555432811</v>
      </c>
      <c r="BW10" s="257">
        <v>0.24117977178868699</v>
      </c>
    </row>
    <row r="11" spans="1:75" s="132" customFormat="1" ht="12.95" customHeight="1" x14ac:dyDescent="0.2">
      <c r="B11" s="280" t="s">
        <v>268</v>
      </c>
      <c r="C11" s="280"/>
      <c r="D11" s="257">
        <v>0</v>
      </c>
      <c r="E11" s="257">
        <v>0</v>
      </c>
      <c r="F11" s="257">
        <v>0</v>
      </c>
      <c r="G11" s="257">
        <v>0</v>
      </c>
      <c r="H11" s="257">
        <v>0</v>
      </c>
      <c r="I11" s="257">
        <v>0</v>
      </c>
      <c r="J11" s="257">
        <v>0</v>
      </c>
      <c r="K11" s="257">
        <v>0</v>
      </c>
      <c r="L11" s="257">
        <v>0</v>
      </c>
      <c r="M11" s="257">
        <v>0</v>
      </c>
      <c r="N11" s="257">
        <v>0</v>
      </c>
      <c r="O11" s="257">
        <v>0</v>
      </c>
      <c r="P11" s="257">
        <v>0</v>
      </c>
      <c r="Q11" s="257">
        <v>0</v>
      </c>
      <c r="R11" s="257">
        <v>0</v>
      </c>
      <c r="S11" s="257">
        <v>0</v>
      </c>
      <c r="T11" s="257">
        <v>0</v>
      </c>
      <c r="U11" s="257">
        <v>0</v>
      </c>
      <c r="V11" s="257">
        <v>0</v>
      </c>
      <c r="W11" s="257">
        <v>0</v>
      </c>
      <c r="X11" s="257">
        <v>0</v>
      </c>
      <c r="Y11" s="257">
        <v>0</v>
      </c>
      <c r="Z11" s="257">
        <v>0</v>
      </c>
      <c r="AA11" s="257">
        <v>0</v>
      </c>
      <c r="AB11" s="257">
        <v>0</v>
      </c>
      <c r="AC11" s="257">
        <v>0</v>
      </c>
      <c r="AD11" s="257">
        <v>0</v>
      </c>
      <c r="AE11" s="257">
        <v>0</v>
      </c>
      <c r="AF11" s="257">
        <v>0</v>
      </c>
      <c r="AG11" s="257">
        <v>0</v>
      </c>
      <c r="AH11" s="257">
        <v>26.124419779292353</v>
      </c>
      <c r="AI11" s="257">
        <v>29.389972251703899</v>
      </c>
      <c r="AJ11" s="257">
        <v>34.288300960321216</v>
      </c>
      <c r="AK11" s="257">
        <v>38.370241550835644</v>
      </c>
      <c r="AL11" s="257">
        <v>41.635794023247186</v>
      </c>
      <c r="AM11" s="257">
        <v>44.08495837755585</v>
      </c>
      <c r="AN11" s="257">
        <v>44.901346495658736</v>
      </c>
      <c r="AO11" s="257">
        <v>47.350510849967392</v>
      </c>
      <c r="AP11" s="257">
        <v>49.799675204276049</v>
      </c>
      <c r="AQ11" s="257">
        <v>46.119397567868241</v>
      </c>
      <c r="AR11" s="257">
        <v>47.848507602010152</v>
      </c>
      <c r="AS11" s="257">
        <v>48.443654540107154</v>
      </c>
      <c r="AT11" s="257">
        <v>49.15962691968339</v>
      </c>
      <c r="AU11" s="257">
        <v>52.251288722939016</v>
      </c>
      <c r="AV11" s="257">
        <v>51.94789833739847</v>
      </c>
      <c r="AW11" s="257">
        <v>55.754439384821133</v>
      </c>
      <c r="AX11" s="257">
        <v>49.254564810611789</v>
      </c>
      <c r="AY11" s="257">
        <v>49.479372152231917</v>
      </c>
      <c r="AZ11" s="257">
        <v>47.585872555403647</v>
      </c>
      <c r="BA11" s="257">
        <v>47.727623132616458</v>
      </c>
      <c r="BB11" s="257">
        <v>43.298476627173812</v>
      </c>
      <c r="BC11" s="257">
        <v>45.522256487485045</v>
      </c>
      <c r="BD11" s="257">
        <v>43.787999999999997</v>
      </c>
      <c r="BE11" s="257">
        <v>43.786999999999999</v>
      </c>
      <c r="BF11" s="257">
        <v>43.276589385629926</v>
      </c>
      <c r="BG11" s="257">
        <v>41.870065056891917</v>
      </c>
      <c r="BH11" s="257">
        <v>40.161999999999999</v>
      </c>
      <c r="BI11" s="257">
        <v>34.633821321321321</v>
      </c>
      <c r="BJ11" s="257">
        <v>33.675449570815445</v>
      </c>
      <c r="BK11" s="257">
        <v>32.278980572177439</v>
      </c>
      <c r="BL11" s="257">
        <v>34.4126571368</v>
      </c>
      <c r="BM11" s="257">
        <v>34.052216707435903</v>
      </c>
      <c r="BN11" s="257">
        <v>32.443668379959036</v>
      </c>
      <c r="BO11" s="257">
        <v>31.415099537507196</v>
      </c>
      <c r="BP11" s="257">
        <v>30.485839132581937</v>
      </c>
      <c r="BQ11" s="257">
        <v>28.991317155675592</v>
      </c>
      <c r="BR11" s="257">
        <v>28.118171570870437</v>
      </c>
      <c r="BS11" s="257">
        <v>26.940389306688409</v>
      </c>
      <c r="BT11" s="257">
        <v>25.756801428978857</v>
      </c>
      <c r="BU11" s="257">
        <v>24.711031960399865</v>
      </c>
      <c r="BV11" s="257">
        <v>23.869229253573096</v>
      </c>
      <c r="BW11" s="257">
        <v>23.107304111046815</v>
      </c>
    </row>
    <row r="12" spans="1:75" s="132" customFormat="1" ht="12.95" customHeight="1" x14ac:dyDescent="0.2">
      <c r="B12" s="280"/>
      <c r="C12" s="280"/>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row>
    <row r="13" spans="1:75" s="132" customFormat="1" ht="12.95" customHeight="1" x14ac:dyDescent="0.2">
      <c r="B13" s="280" t="s">
        <v>153</v>
      </c>
      <c r="C13" s="280"/>
      <c r="D13" s="257" t="s">
        <v>123</v>
      </c>
      <c r="E13" s="257" t="s">
        <v>123</v>
      </c>
      <c r="F13" s="257" t="s">
        <v>123</v>
      </c>
      <c r="G13" s="257" t="s">
        <v>123</v>
      </c>
      <c r="H13" s="257" t="s">
        <v>123</v>
      </c>
      <c r="I13" s="257" t="s">
        <v>123</v>
      </c>
      <c r="J13" s="257" t="s">
        <v>123</v>
      </c>
      <c r="K13" s="257" t="s">
        <v>123</v>
      </c>
      <c r="L13" s="257" t="s">
        <v>123</v>
      </c>
      <c r="M13" s="257" t="s">
        <v>123</v>
      </c>
      <c r="N13" s="257" t="s">
        <v>123</v>
      </c>
      <c r="O13" s="257" t="s">
        <v>123</v>
      </c>
      <c r="P13" s="257" t="s">
        <v>123</v>
      </c>
      <c r="Q13" s="257" t="s">
        <v>123</v>
      </c>
      <c r="R13" s="257" t="s">
        <v>123</v>
      </c>
      <c r="S13" s="257" t="s">
        <v>123</v>
      </c>
      <c r="T13" s="257" t="s">
        <v>123</v>
      </c>
      <c r="U13" s="257" t="s">
        <v>123</v>
      </c>
      <c r="V13" s="257" t="s">
        <v>123</v>
      </c>
      <c r="W13" s="257" t="s">
        <v>123</v>
      </c>
      <c r="X13" s="257" t="s">
        <v>123</v>
      </c>
      <c r="Y13" s="257" t="s">
        <v>123</v>
      </c>
      <c r="Z13" s="257" t="s">
        <v>123</v>
      </c>
      <c r="AA13" s="257" t="s">
        <v>123</v>
      </c>
      <c r="AB13" s="257" t="s">
        <v>123</v>
      </c>
      <c r="AC13" s="257" t="s">
        <v>123</v>
      </c>
      <c r="AD13" s="257" t="s">
        <v>123</v>
      </c>
      <c r="AE13" s="257" t="s">
        <v>123</v>
      </c>
      <c r="AF13" s="257" t="s">
        <v>123</v>
      </c>
      <c r="AG13" s="257" t="s">
        <v>123</v>
      </c>
      <c r="AH13" s="257" t="s">
        <v>123</v>
      </c>
      <c r="AI13" s="257" t="s">
        <v>123</v>
      </c>
      <c r="AJ13" s="257" t="s">
        <v>123</v>
      </c>
      <c r="AK13" s="257" t="s">
        <v>123</v>
      </c>
      <c r="AL13" s="257" t="s">
        <v>123</v>
      </c>
      <c r="AM13" s="257" t="s">
        <v>123</v>
      </c>
      <c r="AN13" s="257" t="s">
        <v>123</v>
      </c>
      <c r="AO13" s="257" t="s">
        <v>123</v>
      </c>
      <c r="AP13" s="257" t="s">
        <v>123</v>
      </c>
      <c r="AQ13" s="257" t="s">
        <v>123</v>
      </c>
      <c r="AR13" s="257" t="s">
        <v>123</v>
      </c>
      <c r="AS13" s="257" t="s">
        <v>123</v>
      </c>
      <c r="AT13" s="257" t="s">
        <v>123</v>
      </c>
      <c r="AU13" s="257" t="s">
        <v>123</v>
      </c>
      <c r="AV13" s="257" t="s">
        <v>123</v>
      </c>
      <c r="AW13" s="257" t="s">
        <v>123</v>
      </c>
      <c r="AX13" s="257" t="s">
        <v>123</v>
      </c>
      <c r="AY13" s="257" t="s">
        <v>123</v>
      </c>
      <c r="AZ13" s="257" t="s">
        <v>123</v>
      </c>
      <c r="BA13" s="257" t="s">
        <v>123</v>
      </c>
      <c r="BB13" s="257" t="s">
        <v>123</v>
      </c>
      <c r="BC13" s="257" t="s">
        <v>123</v>
      </c>
      <c r="BD13" s="257" t="s">
        <v>123</v>
      </c>
      <c r="BE13" s="257" t="s">
        <v>123</v>
      </c>
      <c r="BF13" s="257" t="s">
        <v>123</v>
      </c>
      <c r="BG13" s="257" t="s">
        <v>123</v>
      </c>
      <c r="BH13" s="257" t="s">
        <v>123</v>
      </c>
      <c r="BI13" s="257" t="s">
        <v>123</v>
      </c>
      <c r="BJ13" s="257" t="s">
        <v>123</v>
      </c>
      <c r="BK13" s="257" t="s">
        <v>123</v>
      </c>
      <c r="BL13" s="257">
        <v>5.5109329999999996</v>
      </c>
      <c r="BM13" s="257">
        <v>7.0408049999999998</v>
      </c>
      <c r="BN13" s="257">
        <v>9.2482140000000008</v>
      </c>
      <c r="BO13" s="257">
        <v>9.5133209999999995</v>
      </c>
      <c r="BP13" s="257">
        <v>9.4075343484310903</v>
      </c>
      <c r="BQ13" s="257">
        <v>9.2168086836232543</v>
      </c>
      <c r="BR13" s="257">
        <v>9.6741249085460179</v>
      </c>
      <c r="BS13" s="257">
        <v>9.0250544075672963</v>
      </c>
      <c r="BT13" s="257">
        <v>9.0668964998648125</v>
      </c>
      <c r="BU13" s="257">
        <v>9.1992786476050341</v>
      </c>
      <c r="BV13" s="257">
        <v>9.4266561162205313</v>
      </c>
      <c r="BW13" s="257">
        <v>9.8407629273169483</v>
      </c>
    </row>
    <row r="14" spans="1:75" s="132" customFormat="1" ht="12.95" customHeight="1" x14ac:dyDescent="0.2">
      <c r="B14" s="280" t="s">
        <v>161</v>
      </c>
      <c r="C14" s="280"/>
      <c r="D14" s="257" t="s">
        <v>123</v>
      </c>
      <c r="E14" s="257" t="s">
        <v>123</v>
      </c>
      <c r="F14" s="257" t="s">
        <v>123</v>
      </c>
      <c r="G14" s="257" t="s">
        <v>123</v>
      </c>
      <c r="H14" s="257" t="s">
        <v>123</v>
      </c>
      <c r="I14" s="257" t="s">
        <v>123</v>
      </c>
      <c r="J14" s="257" t="s">
        <v>123</v>
      </c>
      <c r="K14" s="257" t="s">
        <v>123</v>
      </c>
      <c r="L14" s="257" t="s">
        <v>123</v>
      </c>
      <c r="M14" s="257" t="s">
        <v>123</v>
      </c>
      <c r="N14" s="257" t="s">
        <v>123</v>
      </c>
      <c r="O14" s="257" t="s">
        <v>123</v>
      </c>
      <c r="P14" s="257" t="s">
        <v>123</v>
      </c>
      <c r="Q14" s="257" t="s">
        <v>123</v>
      </c>
      <c r="R14" s="257" t="s">
        <v>123</v>
      </c>
      <c r="S14" s="257" t="s">
        <v>123</v>
      </c>
      <c r="T14" s="257" t="s">
        <v>123</v>
      </c>
      <c r="U14" s="257" t="s">
        <v>123</v>
      </c>
      <c r="V14" s="257" t="s">
        <v>123</v>
      </c>
      <c r="W14" s="257" t="s">
        <v>123</v>
      </c>
      <c r="X14" s="257" t="s">
        <v>123</v>
      </c>
      <c r="Y14" s="257" t="s">
        <v>123</v>
      </c>
      <c r="Z14" s="257" t="s">
        <v>123</v>
      </c>
      <c r="AA14" s="257" t="s">
        <v>123</v>
      </c>
      <c r="AB14" s="257" t="s">
        <v>123</v>
      </c>
      <c r="AC14" s="257" t="s">
        <v>123</v>
      </c>
      <c r="AD14" s="257" t="s">
        <v>123</v>
      </c>
      <c r="AE14" s="257" t="s">
        <v>123</v>
      </c>
      <c r="AF14" s="257" t="s">
        <v>123</v>
      </c>
      <c r="AG14" s="257" t="s">
        <v>123</v>
      </c>
      <c r="AH14" s="257" t="s">
        <v>123</v>
      </c>
      <c r="AI14" s="257" t="s">
        <v>123</v>
      </c>
      <c r="AJ14" s="257" t="s">
        <v>123</v>
      </c>
      <c r="AK14" s="257" t="s">
        <v>123</v>
      </c>
      <c r="AL14" s="257" t="s">
        <v>123</v>
      </c>
      <c r="AM14" s="257" t="s">
        <v>123</v>
      </c>
      <c r="AN14" s="257" t="s">
        <v>123</v>
      </c>
      <c r="AO14" s="257" t="s">
        <v>123</v>
      </c>
      <c r="AP14" s="257" t="s">
        <v>123</v>
      </c>
      <c r="AQ14" s="257" t="s">
        <v>123</v>
      </c>
      <c r="AR14" s="257" t="s">
        <v>123</v>
      </c>
      <c r="AS14" s="257" t="s">
        <v>123</v>
      </c>
      <c r="AT14" s="257" t="s">
        <v>123</v>
      </c>
      <c r="AU14" s="257" t="s">
        <v>123</v>
      </c>
      <c r="AV14" s="257" t="s">
        <v>123</v>
      </c>
      <c r="AW14" s="257" t="s">
        <v>123</v>
      </c>
      <c r="AX14" s="257">
        <v>3.4569999999999999</v>
      </c>
      <c r="AY14" s="257">
        <v>4.1285950413223143</v>
      </c>
      <c r="AZ14" s="257">
        <v>5.4580000000000002</v>
      </c>
      <c r="BA14" s="257">
        <v>4.9669999999999996</v>
      </c>
      <c r="BB14" s="257">
        <v>8.2967250384024585</v>
      </c>
      <c r="BC14" s="257">
        <v>10.563000000000001</v>
      </c>
      <c r="BD14" s="257">
        <v>11.87267336961207</v>
      </c>
      <c r="BE14" s="257">
        <v>14.399096999999999</v>
      </c>
      <c r="BF14" s="257">
        <v>19.709695</v>
      </c>
      <c r="BG14" s="257">
        <v>19.340500802146213</v>
      </c>
      <c r="BH14" s="257">
        <v>20.643089</v>
      </c>
      <c r="BI14" s="257">
        <v>46.53799999999999</v>
      </c>
      <c r="BJ14" s="257">
        <v>32.67</v>
      </c>
      <c r="BK14" s="257">
        <v>27.44</v>
      </c>
      <c r="BL14" s="257">
        <v>31.553068</v>
      </c>
      <c r="BM14" s="257">
        <v>35.207568999999999</v>
      </c>
      <c r="BN14" s="257">
        <v>38.218910999999999</v>
      </c>
      <c r="BO14" s="257">
        <v>37.692900000000002</v>
      </c>
      <c r="BP14" s="257">
        <v>42.019909411804896</v>
      </c>
      <c r="BQ14" s="257">
        <v>45.458691636376749</v>
      </c>
      <c r="BR14" s="257">
        <v>45.737153360546813</v>
      </c>
      <c r="BS14" s="257">
        <v>48.658186950136511</v>
      </c>
      <c r="BT14" s="257">
        <v>50.575631253383769</v>
      </c>
      <c r="BU14" s="257">
        <v>52.342542149356234</v>
      </c>
      <c r="BV14" s="257">
        <v>53.916187476541587</v>
      </c>
      <c r="BW14" s="257">
        <v>55.207599007997402</v>
      </c>
    </row>
    <row r="15" spans="1:75" s="132" customFormat="1" ht="26.1" customHeight="1" thickBot="1" x14ac:dyDescent="0.25">
      <c r="A15" s="328"/>
      <c r="B15" s="114" t="s">
        <v>563</v>
      </c>
      <c r="C15" s="114"/>
      <c r="D15" s="152">
        <v>0</v>
      </c>
      <c r="E15" s="152">
        <v>0</v>
      </c>
      <c r="F15" s="152">
        <v>0</v>
      </c>
      <c r="G15" s="152">
        <v>0</v>
      </c>
      <c r="H15" s="152">
        <v>0</v>
      </c>
      <c r="I15" s="152">
        <v>0</v>
      </c>
      <c r="J15" s="152">
        <v>0</v>
      </c>
      <c r="K15" s="152">
        <v>0</v>
      </c>
      <c r="L15" s="152">
        <v>0</v>
      </c>
      <c r="M15" s="152">
        <v>0</v>
      </c>
      <c r="N15" s="152">
        <v>0</v>
      </c>
      <c r="O15" s="152">
        <v>0</v>
      </c>
      <c r="P15" s="152">
        <v>0</v>
      </c>
      <c r="Q15" s="152">
        <v>0</v>
      </c>
      <c r="R15" s="152">
        <v>0</v>
      </c>
      <c r="S15" s="152">
        <v>0</v>
      </c>
      <c r="T15" s="152">
        <v>0</v>
      </c>
      <c r="U15" s="152">
        <v>0</v>
      </c>
      <c r="V15" s="152">
        <v>0</v>
      </c>
      <c r="W15" s="152">
        <v>0</v>
      </c>
      <c r="X15" s="152">
        <v>0</v>
      </c>
      <c r="Y15" s="152">
        <v>0</v>
      </c>
      <c r="Z15" s="152">
        <v>2.8</v>
      </c>
      <c r="AA15" s="152">
        <v>2.9</v>
      </c>
      <c r="AB15" s="152">
        <v>2.9</v>
      </c>
      <c r="AC15" s="152">
        <v>3</v>
      </c>
      <c r="AD15" s="152">
        <v>3.5</v>
      </c>
      <c r="AE15" s="152">
        <v>4</v>
      </c>
      <c r="AF15" s="152">
        <v>4</v>
      </c>
      <c r="AG15" s="152">
        <v>4.5</v>
      </c>
      <c r="AH15" s="152">
        <v>5</v>
      </c>
      <c r="AI15" s="152">
        <v>5</v>
      </c>
      <c r="AJ15" s="152">
        <v>5</v>
      </c>
      <c r="AK15" s="152">
        <v>5</v>
      </c>
      <c r="AL15" s="152">
        <v>5</v>
      </c>
      <c r="AM15" s="152">
        <v>5</v>
      </c>
      <c r="AN15" s="152">
        <v>5</v>
      </c>
      <c r="AO15" s="152">
        <v>5</v>
      </c>
      <c r="AP15" s="152">
        <v>4</v>
      </c>
      <c r="AQ15" s="152">
        <v>4.2240000000000002</v>
      </c>
      <c r="AR15" s="152">
        <v>3.6949999999999998</v>
      </c>
      <c r="AS15" s="152">
        <v>4.2779999999999996</v>
      </c>
      <c r="AT15" s="152">
        <v>4.0919999999999996</v>
      </c>
      <c r="AU15" s="152">
        <v>4.101</v>
      </c>
      <c r="AV15" s="152">
        <v>3.8860000000000001</v>
      </c>
      <c r="AW15" s="152">
        <v>3.5070000000000001</v>
      </c>
      <c r="AX15" s="152">
        <v>2.9569999999999999</v>
      </c>
      <c r="AY15" s="152">
        <v>3.1080000000000001</v>
      </c>
      <c r="AZ15" s="152">
        <v>2.7719999999999998</v>
      </c>
      <c r="BA15" s="152">
        <v>2.4620000000000002</v>
      </c>
      <c r="BB15" s="152">
        <v>1.859</v>
      </c>
      <c r="BC15" s="152">
        <v>2.0350000000000001</v>
      </c>
      <c r="BD15" s="152">
        <v>2</v>
      </c>
      <c r="BE15" s="152">
        <v>2</v>
      </c>
      <c r="BF15" s="152">
        <v>1.73005451</v>
      </c>
      <c r="BG15" s="152">
        <v>1.3642590700000001</v>
      </c>
      <c r="BH15" s="152">
        <v>1.1830000000000001</v>
      </c>
      <c r="BI15" s="152">
        <v>1.1019624799999999</v>
      </c>
      <c r="BJ15" s="152">
        <v>1.0844996200000001</v>
      </c>
      <c r="BK15" s="152">
        <v>1.0897039199999998</v>
      </c>
      <c r="BL15" s="152">
        <v>0.94398397000000001</v>
      </c>
      <c r="BM15" s="152">
        <v>0.84670285999999995</v>
      </c>
      <c r="BN15" s="152">
        <v>0.75357149000000001</v>
      </c>
      <c r="BO15" s="152">
        <v>0.62038171000000009</v>
      </c>
      <c r="BP15" s="152">
        <v>0.38903970756204248</v>
      </c>
      <c r="BQ15" s="152">
        <v>-6.0504899999999995E-3</v>
      </c>
      <c r="BR15" s="152">
        <v>-6.8502000000000016E-4</v>
      </c>
      <c r="BS15" s="152">
        <v>0</v>
      </c>
      <c r="BT15" s="152">
        <v>0</v>
      </c>
      <c r="BU15" s="152">
        <v>0</v>
      </c>
      <c r="BV15" s="152">
        <v>0</v>
      </c>
      <c r="BW15" s="152">
        <v>0</v>
      </c>
    </row>
    <row r="16" spans="1:75" s="132" customFormat="1" ht="26.1" customHeight="1" x14ac:dyDescent="0.2">
      <c r="A16" s="390"/>
      <c r="B16" s="259" t="s">
        <v>561</v>
      </c>
      <c r="C16" s="134"/>
      <c r="D16" s="135" t="s">
        <v>21</v>
      </c>
      <c r="E16" s="135" t="s">
        <v>22</v>
      </c>
      <c r="F16" s="135" t="s">
        <v>23</v>
      </c>
      <c r="G16" s="135" t="s">
        <v>24</v>
      </c>
      <c r="H16" s="135" t="s">
        <v>25</v>
      </c>
      <c r="I16" s="135" t="s">
        <v>26</v>
      </c>
      <c r="J16" s="135" t="s">
        <v>27</v>
      </c>
      <c r="K16" s="135" t="s">
        <v>28</v>
      </c>
      <c r="L16" s="135" t="s">
        <v>29</v>
      </c>
      <c r="M16" s="135" t="s">
        <v>30</v>
      </c>
      <c r="N16" s="135" t="s">
        <v>31</v>
      </c>
      <c r="O16" s="135" t="s">
        <v>32</v>
      </c>
      <c r="P16" s="135" t="s">
        <v>33</v>
      </c>
      <c r="Q16" s="135" t="s">
        <v>34</v>
      </c>
      <c r="R16" s="135" t="s">
        <v>35</v>
      </c>
      <c r="S16" s="135" t="s">
        <v>36</v>
      </c>
      <c r="T16" s="135" t="s">
        <v>37</v>
      </c>
      <c r="U16" s="135" t="s">
        <v>38</v>
      </c>
      <c r="V16" s="135" t="s">
        <v>39</v>
      </c>
      <c r="W16" s="135" t="s">
        <v>40</v>
      </c>
      <c r="X16" s="135" t="s">
        <v>41</v>
      </c>
      <c r="Y16" s="135" t="s">
        <v>42</v>
      </c>
      <c r="Z16" s="135" t="s">
        <v>43</v>
      </c>
      <c r="AA16" s="135" t="s">
        <v>44</v>
      </c>
      <c r="AB16" s="135" t="s">
        <v>45</v>
      </c>
      <c r="AC16" s="135" t="s">
        <v>46</v>
      </c>
      <c r="AD16" s="135" t="s">
        <v>47</v>
      </c>
      <c r="AE16" s="135" t="s">
        <v>48</v>
      </c>
      <c r="AF16" s="135" t="s">
        <v>49</v>
      </c>
      <c r="AG16" s="135" t="s">
        <v>50</v>
      </c>
      <c r="AH16" s="135" t="s">
        <v>51</v>
      </c>
      <c r="AI16" s="135" t="s">
        <v>52</v>
      </c>
      <c r="AJ16" s="135" t="s">
        <v>53</v>
      </c>
      <c r="AK16" s="135" t="s">
        <v>54</v>
      </c>
      <c r="AL16" s="135" t="s">
        <v>55</v>
      </c>
      <c r="AM16" s="135" t="s">
        <v>56</v>
      </c>
      <c r="AN16" s="135" t="s">
        <v>57</v>
      </c>
      <c r="AO16" s="135" t="s">
        <v>58</v>
      </c>
      <c r="AP16" s="135" t="s">
        <v>59</v>
      </c>
      <c r="AQ16" s="135" t="s">
        <v>60</v>
      </c>
      <c r="AR16" s="135" t="s">
        <v>61</v>
      </c>
      <c r="AS16" s="135" t="s">
        <v>62</v>
      </c>
      <c r="AT16" s="135" t="s">
        <v>63</v>
      </c>
      <c r="AU16" s="135" t="s">
        <v>64</v>
      </c>
      <c r="AV16" s="135" t="s">
        <v>65</v>
      </c>
      <c r="AW16" s="135" t="s">
        <v>66</v>
      </c>
      <c r="AX16" s="135" t="s">
        <v>67</v>
      </c>
      <c r="AY16" s="135" t="s">
        <v>68</v>
      </c>
      <c r="AZ16" s="135" t="s">
        <v>69</v>
      </c>
      <c r="BA16" s="135" t="s">
        <v>70</v>
      </c>
      <c r="BB16" s="135" t="s">
        <v>71</v>
      </c>
      <c r="BC16" s="135" t="s">
        <v>72</v>
      </c>
      <c r="BD16" s="135" t="s">
        <v>73</v>
      </c>
      <c r="BE16" s="135" t="s">
        <v>74</v>
      </c>
      <c r="BF16" s="135" t="s">
        <v>75</v>
      </c>
      <c r="BG16" s="135" t="s">
        <v>76</v>
      </c>
      <c r="BH16" s="135" t="s">
        <v>77</v>
      </c>
      <c r="BI16" s="135" t="s">
        <v>78</v>
      </c>
      <c r="BJ16" s="135" t="s">
        <v>79</v>
      </c>
      <c r="BK16" s="135" t="s">
        <v>80</v>
      </c>
      <c r="BL16" s="135" t="s">
        <v>81</v>
      </c>
      <c r="BM16" s="135" t="s">
        <v>82</v>
      </c>
      <c r="BN16" s="135" t="s">
        <v>83</v>
      </c>
      <c r="BO16" s="135" t="s">
        <v>84</v>
      </c>
      <c r="BP16" s="135" t="s">
        <v>85</v>
      </c>
      <c r="BQ16" s="135" t="s">
        <v>86</v>
      </c>
      <c r="BR16" s="135" t="s">
        <v>87</v>
      </c>
      <c r="BS16" s="135" t="s">
        <v>88</v>
      </c>
      <c r="BT16" s="135" t="s">
        <v>89</v>
      </c>
      <c r="BU16" s="136" t="s">
        <v>90</v>
      </c>
      <c r="BV16" s="136" t="s">
        <v>100</v>
      </c>
      <c r="BW16" s="136" t="s">
        <v>120</v>
      </c>
    </row>
    <row r="17" spans="1:75" s="132" customFormat="1" ht="12.95" customHeight="1" x14ac:dyDescent="0.2">
      <c r="A17" s="390"/>
      <c r="B17" s="239" t="s">
        <v>348</v>
      </c>
      <c r="C17" s="138"/>
      <c r="D17" s="139" t="s">
        <v>91</v>
      </c>
      <c r="E17" s="139" t="s">
        <v>91</v>
      </c>
      <c r="F17" s="139" t="s">
        <v>91</v>
      </c>
      <c r="G17" s="139" t="s">
        <v>91</v>
      </c>
      <c r="H17" s="139" t="s">
        <v>91</v>
      </c>
      <c r="I17" s="139" t="s">
        <v>91</v>
      </c>
      <c r="J17" s="139" t="s">
        <v>91</v>
      </c>
      <c r="K17" s="139" t="s">
        <v>91</v>
      </c>
      <c r="L17" s="139" t="s">
        <v>91</v>
      </c>
      <c r="M17" s="139" t="s">
        <v>91</v>
      </c>
      <c r="N17" s="139" t="s">
        <v>91</v>
      </c>
      <c r="O17" s="139" t="s">
        <v>91</v>
      </c>
      <c r="P17" s="139" t="s">
        <v>91</v>
      </c>
      <c r="Q17" s="139" t="s">
        <v>91</v>
      </c>
      <c r="R17" s="139" t="s">
        <v>91</v>
      </c>
      <c r="S17" s="139" t="s">
        <v>91</v>
      </c>
      <c r="T17" s="139" t="s">
        <v>91</v>
      </c>
      <c r="U17" s="139" t="s">
        <v>91</v>
      </c>
      <c r="V17" s="139" t="s">
        <v>91</v>
      </c>
      <c r="W17" s="139" t="s">
        <v>91</v>
      </c>
      <c r="X17" s="139" t="s">
        <v>91</v>
      </c>
      <c r="Y17" s="139" t="s">
        <v>91</v>
      </c>
      <c r="Z17" s="139" t="s">
        <v>91</v>
      </c>
      <c r="AA17" s="139" t="s">
        <v>91</v>
      </c>
      <c r="AB17" s="139" t="s">
        <v>91</v>
      </c>
      <c r="AC17" s="139" t="s">
        <v>91</v>
      </c>
      <c r="AD17" s="139" t="s">
        <v>91</v>
      </c>
      <c r="AE17" s="139" t="s">
        <v>91</v>
      </c>
      <c r="AF17" s="139" t="s">
        <v>91</v>
      </c>
      <c r="AG17" s="139" t="s">
        <v>91</v>
      </c>
      <c r="AH17" s="139" t="s">
        <v>91</v>
      </c>
      <c r="AI17" s="139" t="s">
        <v>91</v>
      </c>
      <c r="AJ17" s="139" t="s">
        <v>91</v>
      </c>
      <c r="AK17" s="139" t="s">
        <v>91</v>
      </c>
      <c r="AL17" s="139" t="s">
        <v>91</v>
      </c>
      <c r="AM17" s="139" t="s">
        <v>91</v>
      </c>
      <c r="AN17" s="139" t="s">
        <v>91</v>
      </c>
      <c r="AO17" s="139" t="s">
        <v>91</v>
      </c>
      <c r="AP17" s="139" t="s">
        <v>91</v>
      </c>
      <c r="AQ17" s="139" t="s">
        <v>91</v>
      </c>
      <c r="AR17" s="139" t="s">
        <v>91</v>
      </c>
      <c r="AS17" s="139" t="s">
        <v>91</v>
      </c>
      <c r="AT17" s="139" t="s">
        <v>91</v>
      </c>
      <c r="AU17" s="139" t="s">
        <v>91</v>
      </c>
      <c r="AV17" s="139" t="s">
        <v>91</v>
      </c>
      <c r="AW17" s="139" t="s">
        <v>91</v>
      </c>
      <c r="AX17" s="139" t="s">
        <v>91</v>
      </c>
      <c r="AY17" s="139" t="s">
        <v>91</v>
      </c>
      <c r="AZ17" s="139" t="s">
        <v>91</v>
      </c>
      <c r="BA17" s="139" t="s">
        <v>91</v>
      </c>
      <c r="BB17" s="139" t="s">
        <v>91</v>
      </c>
      <c r="BC17" s="139" t="s">
        <v>91</v>
      </c>
      <c r="BD17" s="139" t="s">
        <v>91</v>
      </c>
      <c r="BE17" s="139" t="s">
        <v>91</v>
      </c>
      <c r="BF17" s="139" t="s">
        <v>91</v>
      </c>
      <c r="BG17" s="139" t="s">
        <v>91</v>
      </c>
      <c r="BH17" s="139" t="s">
        <v>91</v>
      </c>
      <c r="BI17" s="139" t="s">
        <v>91</v>
      </c>
      <c r="BJ17" s="139" t="s">
        <v>91</v>
      </c>
      <c r="BK17" s="139" t="s">
        <v>91</v>
      </c>
      <c r="BL17" s="139" t="s">
        <v>91</v>
      </c>
      <c r="BM17" s="139" t="s">
        <v>91</v>
      </c>
      <c r="BN17" s="139" t="s">
        <v>91</v>
      </c>
      <c r="BO17" s="139" t="s">
        <v>91</v>
      </c>
      <c r="BP17" s="26" t="s">
        <v>91</v>
      </c>
      <c r="BQ17" s="139" t="s">
        <v>91</v>
      </c>
      <c r="BR17" s="139" t="s">
        <v>121</v>
      </c>
      <c r="BS17" s="139" t="s">
        <v>121</v>
      </c>
      <c r="BT17" s="140" t="s">
        <v>121</v>
      </c>
      <c r="BU17" s="140" t="s">
        <v>121</v>
      </c>
      <c r="BV17" s="140" t="s">
        <v>121</v>
      </c>
      <c r="BW17" s="140" t="s">
        <v>121</v>
      </c>
    </row>
    <row r="18" spans="1:75" s="47" customFormat="1" ht="26.1" customHeight="1" x14ac:dyDescent="0.2">
      <c r="A18" s="261"/>
      <c r="B18" s="38" t="s">
        <v>267</v>
      </c>
      <c r="C18" s="277"/>
      <c r="D18" s="143">
        <v>0</v>
      </c>
      <c r="E18" s="143">
        <v>0</v>
      </c>
      <c r="F18" s="143">
        <v>0</v>
      </c>
      <c r="G18" s="143">
        <v>0</v>
      </c>
      <c r="H18" s="143">
        <v>0</v>
      </c>
      <c r="I18" s="143">
        <v>0</v>
      </c>
      <c r="J18" s="143">
        <v>0</v>
      </c>
      <c r="K18" s="143">
        <v>0</v>
      </c>
      <c r="L18" s="143">
        <v>0</v>
      </c>
      <c r="M18" s="143">
        <v>0</v>
      </c>
      <c r="N18" s="143">
        <v>0</v>
      </c>
      <c r="O18" s="143">
        <v>0</v>
      </c>
      <c r="P18" s="143">
        <v>0</v>
      </c>
      <c r="Q18" s="143">
        <v>0</v>
      </c>
      <c r="R18" s="143">
        <v>0</v>
      </c>
      <c r="S18" s="143">
        <v>0</v>
      </c>
      <c r="T18" s="143">
        <v>0</v>
      </c>
      <c r="U18" s="143">
        <v>0</v>
      </c>
      <c r="V18" s="143">
        <v>0</v>
      </c>
      <c r="W18" s="143">
        <v>0</v>
      </c>
      <c r="X18" s="143">
        <v>0</v>
      </c>
      <c r="Y18" s="143">
        <v>0</v>
      </c>
      <c r="Z18" s="143">
        <v>944.62788728987766</v>
      </c>
      <c r="AA18" s="143">
        <v>961.05765765765773</v>
      </c>
      <c r="AB18" s="143">
        <v>983.69990622069406</v>
      </c>
      <c r="AC18" s="143">
        <v>1016.5374915776304</v>
      </c>
      <c r="AD18" s="143">
        <v>1074.594385285576</v>
      </c>
      <c r="AE18" s="143">
        <v>1130.9680015577335</v>
      </c>
      <c r="AF18" s="143">
        <v>1146.9755511022042</v>
      </c>
      <c r="AG18" s="143">
        <v>1152.8281840633033</v>
      </c>
      <c r="AH18" s="143">
        <v>1171.5327604237712</v>
      </c>
      <c r="AI18" s="143">
        <v>1131.1586577808957</v>
      </c>
      <c r="AJ18" s="143">
        <v>1099.6540746332337</v>
      </c>
      <c r="AK18" s="143">
        <v>1117.9827106577729</v>
      </c>
      <c r="AL18" s="143">
        <v>1138.6263905623898</v>
      </c>
      <c r="AM18" s="143">
        <v>1169.0676965990774</v>
      </c>
      <c r="AN18" s="143">
        <v>1138.7859424920127</v>
      </c>
      <c r="AO18" s="143">
        <v>1144.2149550583285</v>
      </c>
      <c r="AP18" s="143">
        <v>1182.769881790166</v>
      </c>
      <c r="AQ18" s="143">
        <v>1140.9799655675902</v>
      </c>
      <c r="AR18" s="143">
        <v>1068.9848904512755</v>
      </c>
      <c r="AS18" s="143">
        <v>1029.4994960086465</v>
      </c>
      <c r="AT18" s="143">
        <v>1042.2294292569306</v>
      </c>
      <c r="AU18" s="143">
        <v>1102.8595348815004</v>
      </c>
      <c r="AV18" s="143">
        <v>1096.5883331451339</v>
      </c>
      <c r="AW18" s="143">
        <v>1100.4402720745684</v>
      </c>
      <c r="AX18" s="143">
        <v>1125.1986443209933</v>
      </c>
      <c r="AY18" s="143">
        <v>1131.7575087548123</v>
      </c>
      <c r="AZ18" s="143">
        <v>1105.6160856446559</v>
      </c>
      <c r="BA18" s="143">
        <v>1091.4325305360376</v>
      </c>
      <c r="BB18" s="143">
        <v>1099.0406217701491</v>
      </c>
      <c r="BC18" s="143">
        <v>1079.9649808386559</v>
      </c>
      <c r="BD18" s="143">
        <v>1065.5817935222913</v>
      </c>
      <c r="BE18" s="143">
        <v>1079.6027163492936</v>
      </c>
      <c r="BF18" s="143">
        <v>1064.3417391063708</v>
      </c>
      <c r="BG18" s="143">
        <v>1043.8950533021277</v>
      </c>
      <c r="BH18" s="143">
        <v>1027.5704013238935</v>
      </c>
      <c r="BI18" s="143">
        <v>1022.8603413258844</v>
      </c>
      <c r="BJ18" s="143">
        <v>982.73856726041708</v>
      </c>
      <c r="BK18" s="143">
        <v>953.77323216764091</v>
      </c>
      <c r="BL18" s="143">
        <v>965.54208871074684</v>
      </c>
      <c r="BM18" s="143">
        <v>977.3729727893251</v>
      </c>
      <c r="BN18" s="143">
        <v>1004.547043200489</v>
      </c>
      <c r="BO18" s="143">
        <v>985.75844275705117</v>
      </c>
      <c r="BP18" s="143">
        <v>992.23771655648079</v>
      </c>
      <c r="BQ18" s="143">
        <v>972.94542090342497</v>
      </c>
      <c r="BR18" s="143">
        <v>962.86048282825288</v>
      </c>
      <c r="BS18" s="143">
        <v>943.37809623242197</v>
      </c>
      <c r="BT18" s="143">
        <v>925.39974808876332</v>
      </c>
      <c r="BU18" s="143">
        <v>912.56221803730978</v>
      </c>
      <c r="BV18" s="143">
        <v>897.27742763910032</v>
      </c>
      <c r="BW18" s="143">
        <v>881.88731462692033</v>
      </c>
    </row>
    <row r="19" spans="1:75" s="132" customFormat="1" ht="26.1" customHeight="1" x14ac:dyDescent="0.2">
      <c r="A19" s="314"/>
      <c r="B19" s="268" t="s">
        <v>384</v>
      </c>
      <c r="C19" s="40"/>
      <c r="D19" s="257">
        <v>0</v>
      </c>
      <c r="E19" s="257">
        <v>0</v>
      </c>
      <c r="F19" s="257">
        <v>0</v>
      </c>
      <c r="G19" s="257">
        <v>0</v>
      </c>
      <c r="H19" s="257">
        <v>0</v>
      </c>
      <c r="I19" s="257">
        <v>0</v>
      </c>
      <c r="J19" s="257">
        <v>0</v>
      </c>
      <c r="K19" s="257">
        <v>0</v>
      </c>
      <c r="L19" s="257">
        <v>0</v>
      </c>
      <c r="M19" s="257">
        <v>0</v>
      </c>
      <c r="N19" s="257">
        <v>0</v>
      </c>
      <c r="O19" s="257">
        <v>0</v>
      </c>
      <c r="P19" s="257">
        <v>0</v>
      </c>
      <c r="Q19" s="257">
        <v>0</v>
      </c>
      <c r="R19" s="257">
        <v>0</v>
      </c>
      <c r="S19" s="257">
        <v>0</v>
      </c>
      <c r="T19" s="257">
        <v>0</v>
      </c>
      <c r="U19" s="257">
        <v>0</v>
      </c>
      <c r="V19" s="257">
        <v>0</v>
      </c>
      <c r="W19" s="257">
        <v>0</v>
      </c>
      <c r="X19" s="257">
        <v>0</v>
      </c>
      <c r="Y19" s="257">
        <v>0</v>
      </c>
      <c r="Z19" s="257">
        <v>795.60575643971447</v>
      </c>
      <c r="AA19" s="257">
        <v>810.82072072072071</v>
      </c>
      <c r="AB19" s="257">
        <v>828.76982390330318</v>
      </c>
      <c r="AC19" s="257">
        <v>855.77360669939367</v>
      </c>
      <c r="AD19" s="257">
        <v>904.53242981606968</v>
      </c>
      <c r="AE19" s="257">
        <v>955.80346595703247</v>
      </c>
      <c r="AF19" s="257">
        <v>974.95837389063831</v>
      </c>
      <c r="AG19" s="257">
        <v>980.87918955697796</v>
      </c>
      <c r="AH19" s="257">
        <v>1000.2018824171328</v>
      </c>
      <c r="AI19" s="257">
        <v>968.43057017031072</v>
      </c>
      <c r="AJ19" s="257">
        <v>942.56063539991464</v>
      </c>
      <c r="AK19" s="257">
        <v>959.57644102778875</v>
      </c>
      <c r="AL19" s="257">
        <v>978.81917785187898</v>
      </c>
      <c r="AM19" s="257">
        <v>1007.9111683295783</v>
      </c>
      <c r="AN19" s="257">
        <v>983.84907956792938</v>
      </c>
      <c r="AO19" s="257">
        <v>990.84146108242498</v>
      </c>
      <c r="AP19" s="257">
        <v>1030.5321742330159</v>
      </c>
      <c r="AQ19" s="257">
        <v>1006.2290025497418</v>
      </c>
      <c r="AR19" s="257">
        <v>939.30165794637037</v>
      </c>
      <c r="AS19" s="257">
        <v>906.65387360397426</v>
      </c>
      <c r="AT19" s="257">
        <v>927.53569849915061</v>
      </c>
      <c r="AU19" s="257">
        <v>988.12865153603616</v>
      </c>
      <c r="AV19" s="257">
        <v>987.21929312319537</v>
      </c>
      <c r="AW19" s="257">
        <v>987.99006801864221</v>
      </c>
      <c r="AX19" s="257">
        <v>1022.8515282510931</v>
      </c>
      <c r="AY19" s="257">
        <v>1031.6627906132817</v>
      </c>
      <c r="AZ19" s="257">
        <v>1011.6930022049437</v>
      </c>
      <c r="BA19" s="257">
        <v>1001.3712686173625</v>
      </c>
      <c r="BB19" s="257">
        <v>1013.9578859940794</v>
      </c>
      <c r="BC19" s="257">
        <v>989.28750458206059</v>
      </c>
      <c r="BD19" s="257">
        <v>978.67253033634654</v>
      </c>
      <c r="BE19" s="257">
        <v>990.55130590579097</v>
      </c>
      <c r="BF19" s="257">
        <v>972.1377167309048</v>
      </c>
      <c r="BG19" s="257">
        <v>957.72390403286795</v>
      </c>
      <c r="BH19" s="257">
        <v>945.31626200613937</v>
      </c>
      <c r="BI19" s="257">
        <v>914.37894144192182</v>
      </c>
      <c r="BJ19" s="257">
        <v>895.541201711756</v>
      </c>
      <c r="BK19" s="257">
        <v>876.65507389884499</v>
      </c>
      <c r="BL19" s="257">
        <v>881.10858751930687</v>
      </c>
      <c r="BM19" s="257">
        <v>890.24642012075356</v>
      </c>
      <c r="BN19" s="257">
        <v>916.22516123837192</v>
      </c>
      <c r="BO19" s="257">
        <v>900.67343949578799</v>
      </c>
      <c r="BP19" s="257">
        <v>905.53584602908848</v>
      </c>
      <c r="BQ19" s="257">
        <v>886.59100707348875</v>
      </c>
      <c r="BR19" s="257">
        <v>878.32470605264507</v>
      </c>
      <c r="BS19" s="257">
        <v>859.65111623611097</v>
      </c>
      <c r="BT19" s="257">
        <v>842.22584437970488</v>
      </c>
      <c r="BU19" s="257">
        <v>829.78814610602342</v>
      </c>
      <c r="BV19" s="257">
        <v>815.13330936406544</v>
      </c>
      <c r="BW19" s="257">
        <v>800.55512466504285</v>
      </c>
    </row>
    <row r="20" spans="1:75" s="132" customFormat="1" ht="12.95" customHeight="1" x14ac:dyDescent="0.2">
      <c r="A20" s="134"/>
      <c r="B20" s="144" t="s">
        <v>269</v>
      </c>
      <c r="C20" s="144"/>
      <c r="D20" s="257">
        <v>0</v>
      </c>
      <c r="E20" s="257">
        <v>0</v>
      </c>
      <c r="F20" s="257">
        <v>0</v>
      </c>
      <c r="G20" s="257">
        <v>0</v>
      </c>
      <c r="H20" s="257">
        <v>0</v>
      </c>
      <c r="I20" s="257">
        <v>0</v>
      </c>
      <c r="J20" s="257">
        <v>0</v>
      </c>
      <c r="K20" s="257">
        <v>0</v>
      </c>
      <c r="L20" s="257">
        <v>0</v>
      </c>
      <c r="M20" s="257">
        <v>0</v>
      </c>
      <c r="N20" s="257">
        <v>0</v>
      </c>
      <c r="O20" s="257">
        <v>0</v>
      </c>
      <c r="P20" s="257">
        <v>0</v>
      </c>
      <c r="Q20" s="257">
        <v>0</v>
      </c>
      <c r="R20" s="257">
        <v>0</v>
      </c>
      <c r="S20" s="257">
        <v>0</v>
      </c>
      <c r="T20" s="257">
        <v>0</v>
      </c>
      <c r="U20" s="257">
        <v>0</v>
      </c>
      <c r="V20" s="257">
        <v>0</v>
      </c>
      <c r="W20" s="257">
        <v>0</v>
      </c>
      <c r="X20" s="257">
        <v>0</v>
      </c>
      <c r="Y20" s="257">
        <v>0</v>
      </c>
      <c r="Z20" s="257">
        <v>0</v>
      </c>
      <c r="AA20" s="257">
        <v>0</v>
      </c>
      <c r="AB20" s="257">
        <v>0</v>
      </c>
      <c r="AC20" s="257">
        <v>0</v>
      </c>
      <c r="AD20" s="257">
        <v>0</v>
      </c>
      <c r="AE20" s="257">
        <v>0</v>
      </c>
      <c r="AF20" s="257">
        <v>0</v>
      </c>
      <c r="AG20" s="257">
        <v>0</v>
      </c>
      <c r="AH20" s="257">
        <v>698.57581753642614</v>
      </c>
      <c r="AI20" s="257">
        <v>673.09605970960865</v>
      </c>
      <c r="AJ20" s="257">
        <v>650.18979139938983</v>
      </c>
      <c r="AK20" s="257">
        <v>656.75619249569127</v>
      </c>
      <c r="AL20" s="257">
        <v>637.69018752238412</v>
      </c>
      <c r="AM20" s="257">
        <v>678.44835044177239</v>
      </c>
      <c r="AN20" s="257">
        <v>684.14421613916534</v>
      </c>
      <c r="AO20" s="257">
        <v>700.03064930268602</v>
      </c>
      <c r="AP20" s="257">
        <v>664.25896475930267</v>
      </c>
      <c r="AQ20" s="257">
        <v>648.59366088393915</v>
      </c>
      <c r="AR20" s="257">
        <v>598.90828247506386</v>
      </c>
      <c r="AS20" s="257">
        <v>584.49018511821862</v>
      </c>
      <c r="AT20" s="257">
        <v>594.83768322390677</v>
      </c>
      <c r="AU20" s="257">
        <v>641.52768302063555</v>
      </c>
      <c r="AV20" s="257">
        <v>632.30339240220064</v>
      </c>
      <c r="AW20" s="257">
        <v>621.95110483062103</v>
      </c>
      <c r="AX20" s="257">
        <v>648.68086698887191</v>
      </c>
      <c r="AY20" s="257">
        <v>654.39718373976621</v>
      </c>
      <c r="AZ20" s="257">
        <v>662.51585129550153</v>
      </c>
      <c r="BA20" s="257">
        <v>655.96733310658647</v>
      </c>
      <c r="BB20" s="257">
        <v>663.76482356433871</v>
      </c>
      <c r="BC20" s="257">
        <v>646.7947246215324</v>
      </c>
      <c r="BD20" s="257">
        <v>621.02992426093329</v>
      </c>
      <c r="BE20" s="257">
        <v>624.46076656993898</v>
      </c>
      <c r="BF20" s="257">
        <v>601.48356878592676</v>
      </c>
      <c r="BG20" s="257">
        <v>609.8649166552791</v>
      </c>
      <c r="BH20" s="257">
        <v>579.73748588969204</v>
      </c>
      <c r="BI20" s="257">
        <v>551.52198360731904</v>
      </c>
      <c r="BJ20" s="257">
        <v>529.0601435890253</v>
      </c>
      <c r="BK20" s="257">
        <v>482.90504847762787</v>
      </c>
      <c r="BL20" s="257">
        <v>394.5543212300484</v>
      </c>
      <c r="BM20" s="257">
        <v>390.53581107734209</v>
      </c>
      <c r="BN20" s="257">
        <v>430.63029748303325</v>
      </c>
      <c r="BO20" s="257">
        <v>412.08137774888189</v>
      </c>
      <c r="BP20" s="257">
        <v>401.91926201952572</v>
      </c>
      <c r="BQ20" s="257">
        <v>380.90449717798197</v>
      </c>
      <c r="BR20" s="257">
        <v>366.38918800985181</v>
      </c>
      <c r="BS20" s="257">
        <v>347.37486846454999</v>
      </c>
      <c r="BT20" s="257">
        <v>329.83908279755514</v>
      </c>
      <c r="BU20" s="257">
        <v>314.14434710527195</v>
      </c>
      <c r="BV20" s="257">
        <v>297.96355005914006</v>
      </c>
      <c r="BW20" s="257">
        <v>282.19177753773278</v>
      </c>
    </row>
    <row r="21" spans="1:75" s="132" customFormat="1" ht="12.95" customHeight="1" x14ac:dyDescent="0.2">
      <c r="A21" s="134"/>
      <c r="B21" s="144" t="s">
        <v>268</v>
      </c>
      <c r="C21" s="144"/>
      <c r="D21" s="257">
        <v>0</v>
      </c>
      <c r="E21" s="257">
        <v>0</v>
      </c>
      <c r="F21" s="257">
        <v>0</v>
      </c>
      <c r="G21" s="257">
        <v>0</v>
      </c>
      <c r="H21" s="257">
        <v>0</v>
      </c>
      <c r="I21" s="257">
        <v>0</v>
      </c>
      <c r="J21" s="257">
        <v>0</v>
      </c>
      <c r="K21" s="257">
        <v>0</v>
      </c>
      <c r="L21" s="257">
        <v>0</v>
      </c>
      <c r="M21" s="257">
        <v>0</v>
      </c>
      <c r="N21" s="257">
        <v>0</v>
      </c>
      <c r="O21" s="257">
        <v>0</v>
      </c>
      <c r="P21" s="257">
        <v>0</v>
      </c>
      <c r="Q21" s="257">
        <v>0</v>
      </c>
      <c r="R21" s="257">
        <v>0</v>
      </c>
      <c r="S21" s="257">
        <v>0</v>
      </c>
      <c r="T21" s="257">
        <v>0</v>
      </c>
      <c r="U21" s="257">
        <v>0</v>
      </c>
      <c r="V21" s="257">
        <v>0</v>
      </c>
      <c r="W21" s="257">
        <v>0</v>
      </c>
      <c r="X21" s="257">
        <v>0</v>
      </c>
      <c r="Y21" s="257">
        <v>0</v>
      </c>
      <c r="Z21" s="257">
        <v>0</v>
      </c>
      <c r="AA21" s="257">
        <v>0</v>
      </c>
      <c r="AB21" s="257">
        <v>0</v>
      </c>
      <c r="AC21" s="257">
        <v>0</v>
      </c>
      <c r="AD21" s="257">
        <v>0</v>
      </c>
      <c r="AE21" s="257">
        <v>0</v>
      </c>
      <c r="AF21" s="257">
        <v>0</v>
      </c>
      <c r="AG21" s="257">
        <v>0</v>
      </c>
      <c r="AH21" s="257">
        <v>301.62606488070668</v>
      </c>
      <c r="AI21" s="257">
        <v>295.33451046070201</v>
      </c>
      <c r="AJ21" s="257">
        <v>292.37084400052487</v>
      </c>
      <c r="AK21" s="257">
        <v>302.82024853209754</v>
      </c>
      <c r="AL21" s="257">
        <v>341.12899032949485</v>
      </c>
      <c r="AM21" s="257">
        <v>329.46281788780595</v>
      </c>
      <c r="AN21" s="257">
        <v>299.7048634287641</v>
      </c>
      <c r="AO21" s="257">
        <v>290.81081177973891</v>
      </c>
      <c r="AP21" s="257">
        <v>366.27320947371334</v>
      </c>
      <c r="AQ21" s="257">
        <v>357.63534166580263</v>
      </c>
      <c r="AR21" s="257">
        <v>340.39337547130651</v>
      </c>
      <c r="AS21" s="257">
        <v>322.16368848575564</v>
      </c>
      <c r="AT21" s="257">
        <v>332.69801527524385</v>
      </c>
      <c r="AU21" s="257">
        <v>346.60096851540055</v>
      </c>
      <c r="AV21" s="257">
        <v>354.91590072099473</v>
      </c>
      <c r="AW21" s="257">
        <v>366.03896318802117</v>
      </c>
      <c r="AX21" s="257">
        <v>374.17066126222113</v>
      </c>
      <c r="AY21" s="257">
        <v>377.26560687351559</v>
      </c>
      <c r="AZ21" s="257">
        <v>349.17715090944216</v>
      </c>
      <c r="BA21" s="257">
        <v>345.40393551077597</v>
      </c>
      <c r="BB21" s="257">
        <v>350.19306242974073</v>
      </c>
      <c r="BC21" s="257">
        <v>342.4927799605282</v>
      </c>
      <c r="BD21" s="257">
        <v>357.64260607541325</v>
      </c>
      <c r="BE21" s="257">
        <v>366.09053933585199</v>
      </c>
      <c r="BF21" s="257">
        <v>370.65414794497798</v>
      </c>
      <c r="BG21" s="257">
        <v>347.85898737758873</v>
      </c>
      <c r="BH21" s="257">
        <v>365.57877611644722</v>
      </c>
      <c r="BI21" s="257">
        <v>362.85695783460272</v>
      </c>
      <c r="BJ21" s="257">
        <v>366.48105812273076</v>
      </c>
      <c r="BK21" s="257">
        <v>393.75002542121712</v>
      </c>
      <c r="BL21" s="257">
        <v>486.55426628925846</v>
      </c>
      <c r="BM21" s="257">
        <v>499.71060904341141</v>
      </c>
      <c r="BN21" s="257">
        <v>485.59486375533862</v>
      </c>
      <c r="BO21" s="257">
        <v>488.5920617469061</v>
      </c>
      <c r="BP21" s="257">
        <v>503.61658400956276</v>
      </c>
      <c r="BQ21" s="257">
        <v>505.68650989550684</v>
      </c>
      <c r="BR21" s="257">
        <v>511.93551804279326</v>
      </c>
      <c r="BS21" s="257">
        <v>512.27624777156086</v>
      </c>
      <c r="BT21" s="257">
        <v>512.3867615821498</v>
      </c>
      <c r="BU21" s="257">
        <v>515.64379900075153</v>
      </c>
      <c r="BV21" s="257">
        <v>517.16975930492538</v>
      </c>
      <c r="BW21" s="257">
        <v>518.36334712731002</v>
      </c>
    </row>
    <row r="22" spans="1:75" s="132" customFormat="1" ht="26.1" customHeight="1" x14ac:dyDescent="0.2">
      <c r="B22" s="280" t="s">
        <v>413</v>
      </c>
      <c r="C22" s="280"/>
      <c r="D22" s="257">
        <v>0</v>
      </c>
      <c r="E22" s="257">
        <v>0</v>
      </c>
      <c r="F22" s="257">
        <v>0</v>
      </c>
      <c r="G22" s="257">
        <v>0</v>
      </c>
      <c r="H22" s="257">
        <v>0</v>
      </c>
      <c r="I22" s="257">
        <v>0</v>
      </c>
      <c r="J22" s="257">
        <v>0</v>
      </c>
      <c r="K22" s="257">
        <v>0</v>
      </c>
      <c r="L22" s="257">
        <v>0</v>
      </c>
      <c r="M22" s="257">
        <v>0</v>
      </c>
      <c r="N22" s="257">
        <v>0</v>
      </c>
      <c r="O22" s="257">
        <v>0</v>
      </c>
      <c r="P22" s="257">
        <v>0</v>
      </c>
      <c r="Q22" s="257">
        <v>0</v>
      </c>
      <c r="R22" s="257">
        <v>0</v>
      </c>
      <c r="S22" s="257">
        <v>0</v>
      </c>
      <c r="T22" s="257">
        <v>0</v>
      </c>
      <c r="U22" s="257">
        <v>0</v>
      </c>
      <c r="V22" s="257">
        <v>0</v>
      </c>
      <c r="W22" s="257">
        <v>0</v>
      </c>
      <c r="X22" s="257">
        <v>0</v>
      </c>
      <c r="Y22" s="257">
        <v>0</v>
      </c>
      <c r="Z22" s="257">
        <v>0</v>
      </c>
      <c r="AA22" s="257">
        <v>0</v>
      </c>
      <c r="AB22" s="257">
        <v>0</v>
      </c>
      <c r="AC22" s="257">
        <v>0</v>
      </c>
      <c r="AD22" s="257">
        <v>0</v>
      </c>
      <c r="AE22" s="257">
        <v>0</v>
      </c>
      <c r="AF22" s="257">
        <v>0</v>
      </c>
      <c r="AG22" s="257">
        <v>0</v>
      </c>
      <c r="AH22" s="257">
        <v>0</v>
      </c>
      <c r="AI22" s="257">
        <v>0</v>
      </c>
      <c r="AJ22" s="257">
        <v>0</v>
      </c>
      <c r="AK22" s="257">
        <v>0</v>
      </c>
      <c r="AL22" s="257">
        <v>0</v>
      </c>
      <c r="AM22" s="257">
        <v>0</v>
      </c>
      <c r="AN22" s="257">
        <v>0</v>
      </c>
      <c r="AO22" s="257">
        <v>0</v>
      </c>
      <c r="AP22" s="257">
        <v>0</v>
      </c>
      <c r="AQ22" s="257">
        <v>0</v>
      </c>
      <c r="AR22" s="257">
        <v>0</v>
      </c>
      <c r="AS22" s="257">
        <v>0</v>
      </c>
      <c r="AT22" s="257">
        <v>0</v>
      </c>
      <c r="AU22" s="257">
        <v>14.435571470289952</v>
      </c>
      <c r="AV22" s="257">
        <v>14.077191310383252</v>
      </c>
      <c r="AW22" s="257">
        <v>13.740067491528659</v>
      </c>
      <c r="AX22" s="257">
        <v>13.579496234566827</v>
      </c>
      <c r="AY22" s="257">
        <v>13.194919053495346</v>
      </c>
      <c r="AZ22" s="257">
        <v>12.658975956277823</v>
      </c>
      <c r="BA22" s="257">
        <v>12.43759768712809</v>
      </c>
      <c r="BB22" s="257">
        <v>12.24320841957389</v>
      </c>
      <c r="BC22" s="257">
        <v>12.11690039602844</v>
      </c>
      <c r="BD22" s="257">
        <v>11.844872906615198</v>
      </c>
      <c r="BE22" s="257">
        <v>11.667970297522004</v>
      </c>
      <c r="BF22" s="257">
        <v>11.368818855404163</v>
      </c>
      <c r="BG22" s="257">
        <v>11.141941811010549</v>
      </c>
      <c r="BH22" s="257">
        <v>10.801306645731856</v>
      </c>
      <c r="BI22" s="257">
        <v>10.507762483858542</v>
      </c>
      <c r="BJ22" s="257">
        <v>10.230470885368911</v>
      </c>
      <c r="BK22" s="257">
        <v>9.9396232917441338</v>
      </c>
      <c r="BL22" s="257">
        <v>12.872115355069557</v>
      </c>
      <c r="BM22" s="257">
        <v>13.005609951544088</v>
      </c>
      <c r="BN22" s="257">
        <v>13.362459644896015</v>
      </c>
      <c r="BO22" s="257">
        <v>13.36510601535967</v>
      </c>
      <c r="BP22" s="257">
        <v>13.437254289981288</v>
      </c>
      <c r="BQ22" s="257">
        <v>13.142758495809902</v>
      </c>
      <c r="BR22" s="257">
        <v>13.046868902514133</v>
      </c>
      <c r="BS22" s="257">
        <v>12.782555063596815</v>
      </c>
      <c r="BT22" s="257">
        <v>12.523423899016944</v>
      </c>
      <c r="BU22" s="257">
        <v>12.338482331563497</v>
      </c>
      <c r="BV22" s="257">
        <v>12.120573163951102</v>
      </c>
      <c r="BW22" s="257">
        <v>11.903803769040781</v>
      </c>
    </row>
    <row r="23" spans="1:75" s="132" customFormat="1" ht="26.1" customHeight="1" x14ac:dyDescent="0.2">
      <c r="A23" s="314"/>
      <c r="B23" s="268" t="s">
        <v>562</v>
      </c>
      <c r="C23" s="40"/>
      <c r="D23" s="257">
        <v>0</v>
      </c>
      <c r="E23" s="257">
        <v>0</v>
      </c>
      <c r="F23" s="257">
        <v>0</v>
      </c>
      <c r="G23" s="257">
        <v>0</v>
      </c>
      <c r="H23" s="257">
        <v>0</v>
      </c>
      <c r="I23" s="257">
        <v>0</v>
      </c>
      <c r="J23" s="257">
        <v>0</v>
      </c>
      <c r="K23" s="257">
        <v>0</v>
      </c>
      <c r="L23" s="257">
        <v>0</v>
      </c>
      <c r="M23" s="257">
        <v>0</v>
      </c>
      <c r="N23" s="257">
        <v>0</v>
      </c>
      <c r="O23" s="257">
        <v>0</v>
      </c>
      <c r="P23" s="257">
        <v>0</v>
      </c>
      <c r="Q23" s="257">
        <v>0</v>
      </c>
      <c r="R23" s="257">
        <v>0</v>
      </c>
      <c r="S23" s="257">
        <v>0</v>
      </c>
      <c r="T23" s="257">
        <v>0</v>
      </c>
      <c r="U23" s="257">
        <v>0</v>
      </c>
      <c r="V23" s="257">
        <v>0</v>
      </c>
      <c r="W23" s="257">
        <v>0</v>
      </c>
      <c r="X23" s="257">
        <v>0</v>
      </c>
      <c r="Y23" s="257">
        <v>0</v>
      </c>
      <c r="Z23" s="257">
        <v>114.53767081872053</v>
      </c>
      <c r="AA23" s="257">
        <v>116.97837837837837</v>
      </c>
      <c r="AB23" s="257">
        <v>124.15629884338857</v>
      </c>
      <c r="AC23" s="257">
        <v>131.35585715660798</v>
      </c>
      <c r="AD23" s="257">
        <v>141.30751855437236</v>
      </c>
      <c r="AE23" s="257">
        <v>148.72460569870839</v>
      </c>
      <c r="AF23" s="257">
        <v>148.69281419982823</v>
      </c>
      <c r="AG23" s="257">
        <v>148.85136837860995</v>
      </c>
      <c r="AH23" s="257">
        <v>148.17805665439005</v>
      </c>
      <c r="AI23" s="257">
        <v>142.88319887758681</v>
      </c>
      <c r="AJ23" s="257">
        <v>140.38137122977452</v>
      </c>
      <c r="AK23" s="257">
        <v>143.174897550178</v>
      </c>
      <c r="AL23" s="257">
        <v>145.53871157564382</v>
      </c>
      <c r="AM23" s="257">
        <v>147.49919536530416</v>
      </c>
      <c r="AN23" s="257">
        <v>142.02545768040977</v>
      </c>
      <c r="AO23" s="257">
        <v>141.20099445400649</v>
      </c>
      <c r="AP23" s="257">
        <v>142.86923324594085</v>
      </c>
      <c r="AQ23" s="257">
        <v>125.37636541939982</v>
      </c>
      <c r="AR23" s="257">
        <v>121.99236429038588</v>
      </c>
      <c r="AS23" s="257">
        <v>114.58472401827869</v>
      </c>
      <c r="AT23" s="257">
        <v>107.39562249347647</v>
      </c>
      <c r="AU23" s="257">
        <v>107.82216502348973</v>
      </c>
      <c r="AV23" s="257">
        <v>102.98504492587635</v>
      </c>
      <c r="AW23" s="257">
        <v>106.82681194105052</v>
      </c>
      <c r="AX23" s="257">
        <v>92.182608343837032</v>
      </c>
      <c r="AY23" s="257">
        <v>88.951394701826544</v>
      </c>
      <c r="AZ23" s="257">
        <v>81.764803295810594</v>
      </c>
      <c r="BA23" s="257">
        <v>79.278237247552127</v>
      </c>
      <c r="BB23" s="257">
        <v>70.572318139091152</v>
      </c>
      <c r="BC23" s="257">
        <v>72.863253540683147</v>
      </c>
      <c r="BD23" s="257">
        <v>67.732985856611549</v>
      </c>
      <c r="BE23" s="257">
        <v>66.721396959527226</v>
      </c>
      <c r="BF23" s="257">
        <v>63.758835620839264</v>
      </c>
      <c r="BG23" s="257">
        <v>59.249304252797394</v>
      </c>
      <c r="BH23" s="257">
        <v>54.741899197940391</v>
      </c>
      <c r="BI23" s="257">
        <v>50.062228323038205</v>
      </c>
      <c r="BJ23" s="257">
        <v>46.897737866354035</v>
      </c>
      <c r="BK23" s="257">
        <v>44.024793568663704</v>
      </c>
      <c r="BL23" s="257">
        <v>41.425354643164447</v>
      </c>
      <c r="BM23" s="257">
        <v>39.591133696630465</v>
      </c>
      <c r="BN23" s="257">
        <v>36.565007839084323</v>
      </c>
      <c r="BO23" s="257">
        <v>34.653638382547122</v>
      </c>
      <c r="BP23" s="257">
        <v>32.959221822223249</v>
      </c>
      <c r="BQ23" s="257">
        <v>30.679046123064001</v>
      </c>
      <c r="BR23" s="257">
        <v>29.125183526514967</v>
      </c>
      <c r="BS23" s="257">
        <v>27.230367219995223</v>
      </c>
      <c r="BT23" s="257">
        <v>25.564997497735412</v>
      </c>
      <c r="BU23" s="257">
        <v>24.093669800670693</v>
      </c>
      <c r="BV23" s="257">
        <v>22.756193255362049</v>
      </c>
      <c r="BW23" s="257">
        <v>21.482478349818109</v>
      </c>
    </row>
    <row r="24" spans="1:75" s="132" customFormat="1" ht="12.95" customHeight="1" x14ac:dyDescent="0.2">
      <c r="A24" s="134"/>
      <c r="B24" s="144" t="s">
        <v>269</v>
      </c>
      <c r="C24" s="144"/>
      <c r="D24" s="257">
        <v>0</v>
      </c>
      <c r="E24" s="257">
        <v>0</v>
      </c>
      <c r="F24" s="257">
        <v>0</v>
      </c>
      <c r="G24" s="257">
        <v>0</v>
      </c>
      <c r="H24" s="257">
        <v>0</v>
      </c>
      <c r="I24" s="257">
        <v>0</v>
      </c>
      <c r="J24" s="257">
        <v>0</v>
      </c>
      <c r="K24" s="257">
        <v>0</v>
      </c>
      <c r="L24" s="257">
        <v>0</v>
      </c>
      <c r="M24" s="257">
        <v>0</v>
      </c>
      <c r="N24" s="257">
        <v>0</v>
      </c>
      <c r="O24" s="257">
        <v>0</v>
      </c>
      <c r="P24" s="257">
        <v>0</v>
      </c>
      <c r="Q24" s="257">
        <v>0</v>
      </c>
      <c r="R24" s="257">
        <v>0</v>
      </c>
      <c r="S24" s="257">
        <v>0</v>
      </c>
      <c r="T24" s="257">
        <v>0</v>
      </c>
      <c r="U24" s="257">
        <v>0</v>
      </c>
      <c r="V24" s="257">
        <v>0</v>
      </c>
      <c r="W24" s="257">
        <v>0</v>
      </c>
      <c r="X24" s="257">
        <v>0</v>
      </c>
      <c r="Y24" s="257">
        <v>0</v>
      </c>
      <c r="Z24" s="257">
        <v>0</v>
      </c>
      <c r="AA24" s="257">
        <v>0</v>
      </c>
      <c r="AB24" s="257">
        <v>0</v>
      </c>
      <c r="AC24" s="257">
        <v>0</v>
      </c>
      <c r="AD24" s="257">
        <v>0</v>
      </c>
      <c r="AE24" s="257">
        <v>0</v>
      </c>
      <c r="AF24" s="257">
        <v>0</v>
      </c>
      <c r="AG24" s="257">
        <v>0</v>
      </c>
      <c r="AH24" s="257">
        <v>27.207251838169718</v>
      </c>
      <c r="AI24" s="257">
        <v>26.23505303739331</v>
      </c>
      <c r="AJ24" s="257">
        <v>25.775687754796266</v>
      </c>
      <c r="AK24" s="257">
        <v>26.288612379614669</v>
      </c>
      <c r="AL24" s="257">
        <v>26.722636721285237</v>
      </c>
      <c r="AM24" s="257">
        <v>27.082604839333563</v>
      </c>
      <c r="AN24" s="257">
        <v>26.077561561998948</v>
      </c>
      <c r="AO24" s="257">
        <v>25.926180317444082</v>
      </c>
      <c r="AP24" s="257">
        <v>26.232488781484914</v>
      </c>
      <c r="AQ24" s="257">
        <v>23.020590400076237</v>
      </c>
      <c r="AR24" s="257">
        <v>22.399247584436029</v>
      </c>
      <c r="AS24" s="257">
        <v>21.039116813657579</v>
      </c>
      <c r="AT24" s="257">
        <v>19.719112353539231</v>
      </c>
      <c r="AU24" s="257">
        <v>19.797430630184124</v>
      </c>
      <c r="AV24" s="257">
        <v>17.644044350298277</v>
      </c>
      <c r="AW24" s="257">
        <v>17.425878149795569</v>
      </c>
      <c r="AX24" s="257">
        <v>14.127041683197097</v>
      </c>
      <c r="AY24" s="257">
        <v>12.760224083958834</v>
      </c>
      <c r="AZ24" s="257">
        <v>11.465608955519503</v>
      </c>
      <c r="BA24" s="257">
        <v>10.00267691196699</v>
      </c>
      <c r="BB24" s="257">
        <v>8.7078056075398695</v>
      </c>
      <c r="BC24" s="257">
        <v>8.4924315372746833</v>
      </c>
      <c r="BD24" s="257">
        <v>7.2045780058093802</v>
      </c>
      <c r="BE24" s="257">
        <v>7.0983396397962339</v>
      </c>
      <c r="BF24" s="257">
        <v>6.3416224857990438</v>
      </c>
      <c r="BG24" s="257">
        <v>4.8067794782273756</v>
      </c>
      <c r="BH24" s="257">
        <v>4.116861075353996</v>
      </c>
      <c r="BI24" s="257">
        <v>7.5920196105508371</v>
      </c>
      <c r="BJ24" s="257">
        <v>6.69248834358915</v>
      </c>
      <c r="BK24" s="257">
        <v>6.5824114388337618</v>
      </c>
      <c r="BL24" s="257">
        <v>2.4855212785898666</v>
      </c>
      <c r="BM24" s="257">
        <v>2.0303145485451539</v>
      </c>
      <c r="BN24" s="257">
        <v>1.7421416704219033</v>
      </c>
      <c r="BO24" s="257">
        <v>1.527590164492314</v>
      </c>
      <c r="BP24" s="257">
        <v>1.3401378293304438</v>
      </c>
      <c r="BQ24" s="257">
        <v>1.1542887317239778</v>
      </c>
      <c r="BR24" s="257">
        <v>1.0070119556445292</v>
      </c>
      <c r="BS24" s="257">
        <v>0.84418109593990809</v>
      </c>
      <c r="BT24" s="257">
        <v>0.68642152649999011</v>
      </c>
      <c r="BU24" s="257">
        <v>0.53159000321434746</v>
      </c>
      <c r="BV24" s="257">
        <v>0.37728007770113581</v>
      </c>
      <c r="BW24" s="257">
        <v>0.22190473916267534</v>
      </c>
    </row>
    <row r="25" spans="1:75" s="132" customFormat="1" ht="12.95" customHeight="1" x14ac:dyDescent="0.2">
      <c r="B25" s="280" t="s">
        <v>268</v>
      </c>
      <c r="C25" s="280"/>
      <c r="D25" s="257">
        <v>0</v>
      </c>
      <c r="E25" s="257">
        <v>0</v>
      </c>
      <c r="F25" s="257">
        <v>0</v>
      </c>
      <c r="G25" s="257">
        <v>0</v>
      </c>
      <c r="H25" s="257">
        <v>0</v>
      </c>
      <c r="I25" s="257">
        <v>0</v>
      </c>
      <c r="J25" s="257">
        <v>0</v>
      </c>
      <c r="K25" s="257">
        <v>0</v>
      </c>
      <c r="L25" s="257">
        <v>0</v>
      </c>
      <c r="M25" s="257">
        <v>0</v>
      </c>
      <c r="N25" s="257">
        <v>0</v>
      </c>
      <c r="O25" s="257">
        <v>0</v>
      </c>
      <c r="P25" s="257">
        <v>0</v>
      </c>
      <c r="Q25" s="257">
        <v>0</v>
      </c>
      <c r="R25" s="257">
        <v>0</v>
      </c>
      <c r="S25" s="257">
        <v>0</v>
      </c>
      <c r="T25" s="257">
        <v>0</v>
      </c>
      <c r="U25" s="257">
        <v>0</v>
      </c>
      <c r="V25" s="257">
        <v>0</v>
      </c>
      <c r="W25" s="257">
        <v>0</v>
      </c>
      <c r="X25" s="257">
        <v>0</v>
      </c>
      <c r="Y25" s="257">
        <v>0</v>
      </c>
      <c r="Z25" s="257">
        <v>0</v>
      </c>
      <c r="AA25" s="257">
        <v>0</v>
      </c>
      <c r="AB25" s="257">
        <v>0</v>
      </c>
      <c r="AC25" s="257">
        <v>0</v>
      </c>
      <c r="AD25" s="257">
        <v>0</v>
      </c>
      <c r="AE25" s="257">
        <v>0</v>
      </c>
      <c r="AF25" s="257">
        <v>0</v>
      </c>
      <c r="AG25" s="257">
        <v>0</v>
      </c>
      <c r="AH25" s="257">
        <v>120.97080481622031</v>
      </c>
      <c r="AI25" s="257">
        <v>116.64814584019351</v>
      </c>
      <c r="AJ25" s="257">
        <v>114.60568347497826</v>
      </c>
      <c r="AK25" s="257">
        <v>116.88628517056333</v>
      </c>
      <c r="AL25" s="257">
        <v>118.81607485435856</v>
      </c>
      <c r="AM25" s="257">
        <v>120.41659052597059</v>
      </c>
      <c r="AN25" s="257">
        <v>115.94789611841081</v>
      </c>
      <c r="AO25" s="257">
        <v>115.27481413656243</v>
      </c>
      <c r="AP25" s="257">
        <v>116.63674446445593</v>
      </c>
      <c r="AQ25" s="257">
        <v>102.35577501932359</v>
      </c>
      <c r="AR25" s="257">
        <v>99.593116705949853</v>
      </c>
      <c r="AS25" s="257">
        <v>93.545607204621106</v>
      </c>
      <c r="AT25" s="257">
        <v>87.676510139937236</v>
      </c>
      <c r="AU25" s="257">
        <v>88.024734393305607</v>
      </c>
      <c r="AV25" s="257">
        <v>85.341000575578079</v>
      </c>
      <c r="AW25" s="257">
        <v>89.400933791254957</v>
      </c>
      <c r="AX25" s="257">
        <v>78.05556666063994</v>
      </c>
      <c r="AY25" s="257">
        <v>76.191170617867712</v>
      </c>
      <c r="AZ25" s="257">
        <v>70.299194340291095</v>
      </c>
      <c r="BA25" s="257">
        <v>69.275560335585141</v>
      </c>
      <c r="BB25" s="257">
        <v>61.864512531551291</v>
      </c>
      <c r="BC25" s="257">
        <v>64.370822003408463</v>
      </c>
      <c r="BD25" s="257">
        <v>60.528407850802175</v>
      </c>
      <c r="BE25" s="257">
        <v>59.623057319730989</v>
      </c>
      <c r="BF25" s="257">
        <v>57.417213135040214</v>
      </c>
      <c r="BG25" s="257">
        <v>54.442524774570018</v>
      </c>
      <c r="BH25" s="257">
        <v>50.625038122586396</v>
      </c>
      <c r="BI25" s="257">
        <v>42.470208712487363</v>
      </c>
      <c r="BJ25" s="257">
        <v>40.205249522764888</v>
      </c>
      <c r="BK25" s="257">
        <v>37.442382129829944</v>
      </c>
      <c r="BL25" s="257">
        <v>38.939833364574582</v>
      </c>
      <c r="BM25" s="257">
        <v>37.560819148085308</v>
      </c>
      <c r="BN25" s="257">
        <v>34.822866168662422</v>
      </c>
      <c r="BO25" s="257">
        <v>33.126048218054805</v>
      </c>
      <c r="BP25" s="257">
        <v>31.619083992892808</v>
      </c>
      <c r="BQ25" s="257">
        <v>29.524757391340025</v>
      </c>
      <c r="BR25" s="257">
        <v>28.118171570870437</v>
      </c>
      <c r="BS25" s="257">
        <v>26.386186124055314</v>
      </c>
      <c r="BT25" s="257">
        <v>24.878575971235424</v>
      </c>
      <c r="BU25" s="257">
        <v>23.562079797456345</v>
      </c>
      <c r="BV25" s="257">
        <v>22.378913177660916</v>
      </c>
      <c r="BW25" s="257">
        <v>21.260573610655435</v>
      </c>
    </row>
    <row r="26" spans="1:75" s="132" customFormat="1" ht="12.95" customHeight="1" x14ac:dyDescent="0.2">
      <c r="B26" s="280"/>
      <c r="C26" s="280"/>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row>
    <row r="27" spans="1:75" s="132" customFormat="1" ht="12.95" customHeight="1" x14ac:dyDescent="0.2">
      <c r="B27" s="280" t="s">
        <v>153</v>
      </c>
      <c r="C27" s="280"/>
      <c r="D27" s="257" t="s">
        <v>123</v>
      </c>
      <c r="E27" s="257" t="s">
        <v>123</v>
      </c>
      <c r="F27" s="257" t="s">
        <v>123</v>
      </c>
      <c r="G27" s="257" t="s">
        <v>123</v>
      </c>
      <c r="H27" s="257" t="s">
        <v>123</v>
      </c>
      <c r="I27" s="257" t="s">
        <v>123</v>
      </c>
      <c r="J27" s="257" t="s">
        <v>123</v>
      </c>
      <c r="K27" s="257" t="s">
        <v>123</v>
      </c>
      <c r="L27" s="257" t="s">
        <v>123</v>
      </c>
      <c r="M27" s="257" t="s">
        <v>123</v>
      </c>
      <c r="N27" s="257" t="s">
        <v>123</v>
      </c>
      <c r="O27" s="257" t="s">
        <v>123</v>
      </c>
      <c r="P27" s="257" t="s">
        <v>123</v>
      </c>
      <c r="Q27" s="257" t="s">
        <v>123</v>
      </c>
      <c r="R27" s="257" t="s">
        <v>123</v>
      </c>
      <c r="S27" s="257" t="s">
        <v>123</v>
      </c>
      <c r="T27" s="257" t="s">
        <v>123</v>
      </c>
      <c r="U27" s="257" t="s">
        <v>123</v>
      </c>
      <c r="V27" s="257" t="s">
        <v>123</v>
      </c>
      <c r="W27" s="257" t="s">
        <v>123</v>
      </c>
      <c r="X27" s="257" t="s">
        <v>123</v>
      </c>
      <c r="Y27" s="257" t="s">
        <v>123</v>
      </c>
      <c r="Z27" s="257" t="s">
        <v>123</v>
      </c>
      <c r="AA27" s="257" t="s">
        <v>123</v>
      </c>
      <c r="AB27" s="257" t="s">
        <v>123</v>
      </c>
      <c r="AC27" s="257" t="s">
        <v>123</v>
      </c>
      <c r="AD27" s="257" t="s">
        <v>123</v>
      </c>
      <c r="AE27" s="257" t="s">
        <v>123</v>
      </c>
      <c r="AF27" s="257" t="s">
        <v>123</v>
      </c>
      <c r="AG27" s="257" t="s">
        <v>123</v>
      </c>
      <c r="AH27" s="257" t="s">
        <v>123</v>
      </c>
      <c r="AI27" s="257" t="s">
        <v>123</v>
      </c>
      <c r="AJ27" s="257" t="s">
        <v>123</v>
      </c>
      <c r="AK27" s="257" t="s">
        <v>123</v>
      </c>
      <c r="AL27" s="257" t="s">
        <v>123</v>
      </c>
      <c r="AM27" s="257" t="s">
        <v>123</v>
      </c>
      <c r="AN27" s="257" t="s">
        <v>123</v>
      </c>
      <c r="AO27" s="257" t="s">
        <v>123</v>
      </c>
      <c r="AP27" s="257" t="s">
        <v>123</v>
      </c>
      <c r="AQ27" s="257" t="s">
        <v>123</v>
      </c>
      <c r="AR27" s="257" t="s">
        <v>123</v>
      </c>
      <c r="AS27" s="257" t="s">
        <v>123</v>
      </c>
      <c r="AT27" s="257" t="s">
        <v>123</v>
      </c>
      <c r="AU27" s="257" t="s">
        <v>123</v>
      </c>
      <c r="AV27" s="257" t="s">
        <v>123</v>
      </c>
      <c r="AW27" s="257" t="s">
        <v>123</v>
      </c>
      <c r="AX27" s="257" t="s">
        <v>123</v>
      </c>
      <c r="AY27" s="257" t="s">
        <v>123</v>
      </c>
      <c r="AZ27" s="257" t="s">
        <v>123</v>
      </c>
      <c r="BA27" s="257" t="s">
        <v>123</v>
      </c>
      <c r="BB27" s="257" t="s">
        <v>123</v>
      </c>
      <c r="BC27" s="257" t="s">
        <v>123</v>
      </c>
      <c r="BD27" s="257" t="s">
        <v>123</v>
      </c>
      <c r="BE27" s="257" t="s">
        <v>123</v>
      </c>
      <c r="BF27" s="257" t="s">
        <v>123</v>
      </c>
      <c r="BG27" s="257" t="s">
        <v>123</v>
      </c>
      <c r="BH27" s="257" t="s">
        <v>123</v>
      </c>
      <c r="BI27" s="257" t="s">
        <v>123</v>
      </c>
      <c r="BJ27" s="257" t="s">
        <v>123</v>
      </c>
      <c r="BK27" s="257" t="s">
        <v>123</v>
      </c>
      <c r="BL27" s="257">
        <v>6.235926852444444</v>
      </c>
      <c r="BM27" s="257">
        <v>7.7662610200699689</v>
      </c>
      <c r="BN27" s="257">
        <v>9.9264150603908021</v>
      </c>
      <c r="BO27" s="257">
        <v>10.031441402360738</v>
      </c>
      <c r="BP27" s="257">
        <v>9.7572390064591339</v>
      </c>
      <c r="BQ27" s="257">
        <v>9.3863979634019223</v>
      </c>
      <c r="BR27" s="257">
        <v>9.6741249085460179</v>
      </c>
      <c r="BS27" s="257">
        <v>8.8393958478794126</v>
      </c>
      <c r="BT27" s="257">
        <v>8.7577440085951768</v>
      </c>
      <c r="BU27" s="257">
        <v>8.7715534471106196</v>
      </c>
      <c r="BV27" s="257">
        <v>8.8380867492395545</v>
      </c>
      <c r="BW27" s="257">
        <v>9.0542913875102347</v>
      </c>
    </row>
    <row r="28" spans="1:75" s="132" customFormat="1" ht="12.95" customHeight="1" x14ac:dyDescent="0.2">
      <c r="B28" s="280" t="s">
        <v>161</v>
      </c>
      <c r="C28" s="280"/>
      <c r="D28" s="257" t="s">
        <v>123</v>
      </c>
      <c r="E28" s="257" t="s">
        <v>123</v>
      </c>
      <c r="F28" s="257" t="s">
        <v>123</v>
      </c>
      <c r="G28" s="257" t="s">
        <v>123</v>
      </c>
      <c r="H28" s="257" t="s">
        <v>123</v>
      </c>
      <c r="I28" s="257" t="s">
        <v>123</v>
      </c>
      <c r="J28" s="257" t="s">
        <v>123</v>
      </c>
      <c r="K28" s="257" t="s">
        <v>123</v>
      </c>
      <c r="L28" s="257" t="s">
        <v>123</v>
      </c>
      <c r="M28" s="257" t="s">
        <v>123</v>
      </c>
      <c r="N28" s="257" t="s">
        <v>123</v>
      </c>
      <c r="O28" s="257" t="s">
        <v>123</v>
      </c>
      <c r="P28" s="257" t="s">
        <v>123</v>
      </c>
      <c r="Q28" s="257" t="s">
        <v>123</v>
      </c>
      <c r="R28" s="257" t="s">
        <v>123</v>
      </c>
      <c r="S28" s="257" t="s">
        <v>123</v>
      </c>
      <c r="T28" s="257" t="s">
        <v>123</v>
      </c>
      <c r="U28" s="257" t="s">
        <v>123</v>
      </c>
      <c r="V28" s="257" t="s">
        <v>123</v>
      </c>
      <c r="W28" s="257" t="s">
        <v>123</v>
      </c>
      <c r="X28" s="257" t="s">
        <v>123</v>
      </c>
      <c r="Y28" s="257" t="s">
        <v>123</v>
      </c>
      <c r="Z28" s="257" t="s">
        <v>123</v>
      </c>
      <c r="AA28" s="257" t="s">
        <v>123</v>
      </c>
      <c r="AB28" s="257" t="s">
        <v>123</v>
      </c>
      <c r="AC28" s="257" t="s">
        <v>123</v>
      </c>
      <c r="AD28" s="257" t="s">
        <v>123</v>
      </c>
      <c r="AE28" s="257" t="s">
        <v>123</v>
      </c>
      <c r="AF28" s="257" t="s">
        <v>123</v>
      </c>
      <c r="AG28" s="257" t="s">
        <v>123</v>
      </c>
      <c r="AH28" s="257" t="s">
        <v>123</v>
      </c>
      <c r="AI28" s="257" t="s">
        <v>123</v>
      </c>
      <c r="AJ28" s="257" t="s">
        <v>123</v>
      </c>
      <c r="AK28" s="257" t="s">
        <v>123</v>
      </c>
      <c r="AL28" s="257" t="s">
        <v>123</v>
      </c>
      <c r="AM28" s="257" t="s">
        <v>123</v>
      </c>
      <c r="AN28" s="257" t="s">
        <v>123</v>
      </c>
      <c r="AO28" s="257" t="s">
        <v>123</v>
      </c>
      <c r="AP28" s="257" t="s">
        <v>123</v>
      </c>
      <c r="AQ28" s="257" t="s">
        <v>123</v>
      </c>
      <c r="AR28" s="257" t="s">
        <v>123</v>
      </c>
      <c r="AS28" s="257" t="s">
        <v>123</v>
      </c>
      <c r="AT28" s="257" t="s">
        <v>123</v>
      </c>
      <c r="AU28" s="257" t="s">
        <v>123</v>
      </c>
      <c r="AV28" s="257" t="s">
        <v>123</v>
      </c>
      <c r="AW28" s="257" t="s">
        <v>123</v>
      </c>
      <c r="AX28" s="257">
        <v>5.4784382926411777</v>
      </c>
      <c r="AY28" s="257">
        <v>6.3574470637514295</v>
      </c>
      <c r="AZ28" s="257">
        <v>8.0631704769641406</v>
      </c>
      <c r="BA28" s="257">
        <v>7.2094876216809425</v>
      </c>
      <c r="BB28" s="257">
        <v>11.854293501563006</v>
      </c>
      <c r="BC28" s="257">
        <v>14.93662760344349</v>
      </c>
      <c r="BD28" s="257">
        <v>16.411665661716388</v>
      </c>
      <c r="BE28" s="257">
        <v>19.606691159096684</v>
      </c>
      <c r="BF28" s="257">
        <v>26.149837006735368</v>
      </c>
      <c r="BG28" s="257">
        <v>25.147935467564292</v>
      </c>
      <c r="BH28" s="257">
        <v>26.021043961778396</v>
      </c>
      <c r="BI28" s="257">
        <v>57.067874628231515</v>
      </c>
      <c r="BJ28" s="257">
        <v>39.00483939038687</v>
      </c>
      <c r="BK28" s="257">
        <v>31.829349856485489</v>
      </c>
      <c r="BL28" s="257">
        <v>35.704049390222224</v>
      </c>
      <c r="BM28" s="257">
        <v>38.835214259750671</v>
      </c>
      <c r="BN28" s="257">
        <v>41.021625769271303</v>
      </c>
      <c r="BO28" s="257">
        <v>39.745754151998348</v>
      </c>
      <c r="BP28" s="257">
        <v>43.581908284939516</v>
      </c>
      <c r="BQ28" s="257">
        <v>46.295131562486084</v>
      </c>
      <c r="BR28" s="257">
        <v>45.737153360546813</v>
      </c>
      <c r="BS28" s="257">
        <v>47.657216928436533</v>
      </c>
      <c r="BT28" s="257">
        <v>48.851162202727778</v>
      </c>
      <c r="BU28" s="257">
        <v>49.908848683505042</v>
      </c>
      <c r="BV28" s="257">
        <v>50.549838270433199</v>
      </c>
      <c r="BW28" s="257">
        <v>50.795420224549218</v>
      </c>
    </row>
    <row r="29" spans="1:75" s="132" customFormat="1" ht="26.1" customHeight="1" thickBot="1" x14ac:dyDescent="0.25">
      <c r="A29" s="328"/>
      <c r="B29" s="114" t="s">
        <v>563</v>
      </c>
      <c r="C29" s="114"/>
      <c r="D29" s="152">
        <v>0</v>
      </c>
      <c r="E29" s="152">
        <v>0</v>
      </c>
      <c r="F29" s="152">
        <v>0</v>
      </c>
      <c r="G29" s="152">
        <v>0</v>
      </c>
      <c r="H29" s="152">
        <v>0</v>
      </c>
      <c r="I29" s="152">
        <v>0</v>
      </c>
      <c r="J29" s="152">
        <v>0</v>
      </c>
      <c r="K29" s="152">
        <v>0</v>
      </c>
      <c r="L29" s="152">
        <v>0</v>
      </c>
      <c r="M29" s="152">
        <v>0</v>
      </c>
      <c r="N29" s="152">
        <v>0</v>
      </c>
      <c r="O29" s="152">
        <v>0</v>
      </c>
      <c r="P29" s="152">
        <v>0</v>
      </c>
      <c r="Q29" s="152">
        <v>0</v>
      </c>
      <c r="R29" s="152">
        <v>0</v>
      </c>
      <c r="S29" s="152">
        <v>0</v>
      </c>
      <c r="T29" s="152">
        <v>0</v>
      </c>
      <c r="U29" s="152">
        <v>0</v>
      </c>
      <c r="V29" s="152">
        <v>0</v>
      </c>
      <c r="W29" s="152">
        <v>0</v>
      </c>
      <c r="X29" s="152">
        <v>0</v>
      </c>
      <c r="Y29" s="152">
        <v>0</v>
      </c>
      <c r="Z29" s="152">
        <v>34.484460031442737</v>
      </c>
      <c r="AA29" s="152">
        <v>33.258558558558555</v>
      </c>
      <c r="AB29" s="152">
        <v>30.773783474002293</v>
      </c>
      <c r="AC29" s="152">
        <v>29.408027721628649</v>
      </c>
      <c r="AD29" s="152">
        <v>28.754436915133915</v>
      </c>
      <c r="AE29" s="152">
        <v>26.439929901992599</v>
      </c>
      <c r="AF29" s="152">
        <v>23.324363011737759</v>
      </c>
      <c r="AG29" s="152">
        <v>23.097626127715337</v>
      </c>
      <c r="AH29" s="152">
        <v>23.152821352248445</v>
      </c>
      <c r="AI29" s="152">
        <v>19.844888732998168</v>
      </c>
      <c r="AJ29" s="152">
        <v>16.712068003544587</v>
      </c>
      <c r="AK29" s="152">
        <v>15.231372079806171</v>
      </c>
      <c r="AL29" s="152">
        <v>14.268501134867041</v>
      </c>
      <c r="AM29" s="152">
        <v>13.657332904194829</v>
      </c>
      <c r="AN29" s="152">
        <v>12.911405243673615</v>
      </c>
      <c r="AO29" s="152">
        <v>12.172499521897112</v>
      </c>
      <c r="AP29" s="152">
        <v>9.3684743112092352</v>
      </c>
      <c r="AQ29" s="152">
        <v>9.3745975984483625</v>
      </c>
      <c r="AR29" s="152">
        <v>7.6908682145192939</v>
      </c>
      <c r="AS29" s="152">
        <v>8.2608983863933698</v>
      </c>
      <c r="AT29" s="152">
        <v>7.2981082643036013</v>
      </c>
      <c r="AU29" s="152">
        <v>6.9087183219744599</v>
      </c>
      <c r="AV29" s="152">
        <v>6.3839950960623328</v>
      </c>
      <c r="AW29" s="152">
        <v>5.6233921148759292</v>
      </c>
      <c r="AX29" s="152">
        <v>4.6860694334220305</v>
      </c>
      <c r="AY29" s="152">
        <v>4.7858763759525829</v>
      </c>
      <c r="AZ29" s="152">
        <v>4.0951096669374483</v>
      </c>
      <c r="BA29" s="152">
        <v>3.573537049442014</v>
      </c>
      <c r="BB29" s="152">
        <v>2.6561241354153515</v>
      </c>
      <c r="BC29" s="152">
        <v>2.8775951124687591</v>
      </c>
      <c r="BD29" s="152">
        <v>2.7646116676167982</v>
      </c>
      <c r="BE29" s="152">
        <v>2.7233223248786622</v>
      </c>
      <c r="BF29" s="152">
        <v>2.2953497478914526</v>
      </c>
      <c r="BG29" s="152">
        <v>1.7739095488981387</v>
      </c>
      <c r="BH29" s="152">
        <v>1.4911961580354491</v>
      </c>
      <c r="BI29" s="152">
        <v>1.3512969326927475</v>
      </c>
      <c r="BJ29" s="152">
        <v>1.2947882919202816</v>
      </c>
      <c r="BK29" s="152">
        <v>1.2640148436466352</v>
      </c>
      <c r="BL29" s="152">
        <v>1.0681703056088889</v>
      </c>
      <c r="BM29" s="152">
        <v>0.93394369212039818</v>
      </c>
      <c r="BN29" s="152">
        <v>0.80883329337071308</v>
      </c>
      <c r="BO29" s="152">
        <v>0.65416932435700992</v>
      </c>
      <c r="BP29" s="152">
        <v>0.40350141377042886</v>
      </c>
      <c r="BQ29" s="152">
        <v>-6.1618190159999997E-3</v>
      </c>
      <c r="BR29" s="152">
        <v>-6.8502000000000016E-4</v>
      </c>
      <c r="BS29" s="152">
        <v>0</v>
      </c>
      <c r="BT29" s="152">
        <v>0</v>
      </c>
      <c r="BU29" s="152">
        <v>0</v>
      </c>
      <c r="BV29" s="152">
        <v>0</v>
      </c>
      <c r="BW29" s="152">
        <v>0</v>
      </c>
    </row>
    <row r="30" spans="1:75" s="132" customFormat="1" ht="26.1" customHeight="1" x14ac:dyDescent="0.2">
      <c r="A30" s="153"/>
      <c r="B30" s="146" t="s">
        <v>564</v>
      </c>
      <c r="C30" s="134"/>
      <c r="D30" s="135" t="s">
        <v>21</v>
      </c>
      <c r="E30" s="135" t="s">
        <v>22</v>
      </c>
      <c r="F30" s="135" t="s">
        <v>23</v>
      </c>
      <c r="G30" s="135" t="s">
        <v>24</v>
      </c>
      <c r="H30" s="135" t="s">
        <v>25</v>
      </c>
      <c r="I30" s="135" t="s">
        <v>26</v>
      </c>
      <c r="J30" s="135" t="s">
        <v>27</v>
      </c>
      <c r="K30" s="135" t="s">
        <v>28</v>
      </c>
      <c r="L30" s="135" t="s">
        <v>29</v>
      </c>
      <c r="M30" s="135" t="s">
        <v>30</v>
      </c>
      <c r="N30" s="135" t="s">
        <v>31</v>
      </c>
      <c r="O30" s="135" t="s">
        <v>32</v>
      </c>
      <c r="P30" s="135" t="s">
        <v>33</v>
      </c>
      <c r="Q30" s="135" t="s">
        <v>34</v>
      </c>
      <c r="R30" s="135" t="s">
        <v>35</v>
      </c>
      <c r="S30" s="135" t="s">
        <v>36</v>
      </c>
      <c r="T30" s="135" t="s">
        <v>37</v>
      </c>
      <c r="U30" s="135" t="s">
        <v>38</v>
      </c>
      <c r="V30" s="135" t="s">
        <v>39</v>
      </c>
      <c r="W30" s="135" t="s">
        <v>40</v>
      </c>
      <c r="X30" s="135" t="s">
        <v>41</v>
      </c>
      <c r="Y30" s="135" t="s">
        <v>42</v>
      </c>
      <c r="Z30" s="135" t="s">
        <v>43</v>
      </c>
      <c r="AA30" s="135" t="s">
        <v>44</v>
      </c>
      <c r="AB30" s="135" t="s">
        <v>45</v>
      </c>
      <c r="AC30" s="135" t="s">
        <v>46</v>
      </c>
      <c r="AD30" s="135" t="s">
        <v>47</v>
      </c>
      <c r="AE30" s="135" t="s">
        <v>48</v>
      </c>
      <c r="AF30" s="135" t="s">
        <v>49</v>
      </c>
      <c r="AG30" s="135" t="s">
        <v>50</v>
      </c>
      <c r="AH30" s="135" t="s">
        <v>51</v>
      </c>
      <c r="AI30" s="135" t="s">
        <v>52</v>
      </c>
      <c r="AJ30" s="135" t="s">
        <v>53</v>
      </c>
      <c r="AK30" s="135" t="s">
        <v>54</v>
      </c>
      <c r="AL30" s="135" t="s">
        <v>55</v>
      </c>
      <c r="AM30" s="135" t="s">
        <v>56</v>
      </c>
      <c r="AN30" s="135" t="s">
        <v>57</v>
      </c>
      <c r="AO30" s="135" t="s">
        <v>58</v>
      </c>
      <c r="AP30" s="135" t="s">
        <v>59</v>
      </c>
      <c r="AQ30" s="135" t="s">
        <v>60</v>
      </c>
      <c r="AR30" s="135" t="s">
        <v>61</v>
      </c>
      <c r="AS30" s="135" t="s">
        <v>62</v>
      </c>
      <c r="AT30" s="135" t="s">
        <v>63</v>
      </c>
      <c r="AU30" s="135" t="s">
        <v>64</v>
      </c>
      <c r="AV30" s="135" t="s">
        <v>65</v>
      </c>
      <c r="AW30" s="135" t="s">
        <v>66</v>
      </c>
      <c r="AX30" s="135" t="s">
        <v>67</v>
      </c>
      <c r="AY30" s="135" t="s">
        <v>68</v>
      </c>
      <c r="AZ30" s="135" t="s">
        <v>69</v>
      </c>
      <c r="BA30" s="135" t="s">
        <v>70</v>
      </c>
      <c r="BB30" s="135" t="s">
        <v>71</v>
      </c>
      <c r="BC30" s="135" t="s">
        <v>72</v>
      </c>
      <c r="BD30" s="135" t="s">
        <v>73</v>
      </c>
      <c r="BE30" s="135" t="s">
        <v>74</v>
      </c>
      <c r="BF30" s="135" t="s">
        <v>75</v>
      </c>
      <c r="BG30" s="135" t="s">
        <v>76</v>
      </c>
      <c r="BH30" s="135" t="s">
        <v>77</v>
      </c>
      <c r="BI30" s="135" t="s">
        <v>78</v>
      </c>
      <c r="BJ30" s="135" t="s">
        <v>79</v>
      </c>
      <c r="BK30" s="135" t="s">
        <v>80</v>
      </c>
      <c r="BL30" s="135" t="s">
        <v>81</v>
      </c>
      <c r="BM30" s="135" t="s">
        <v>82</v>
      </c>
      <c r="BN30" s="135" t="s">
        <v>83</v>
      </c>
      <c r="BO30" s="135" t="s">
        <v>84</v>
      </c>
      <c r="BP30" s="135" t="s">
        <v>85</v>
      </c>
      <c r="BQ30" s="135" t="s">
        <v>86</v>
      </c>
      <c r="BR30" s="135" t="s">
        <v>87</v>
      </c>
      <c r="BS30" s="135" t="s">
        <v>88</v>
      </c>
      <c r="BT30" s="135" t="s">
        <v>89</v>
      </c>
      <c r="BU30" s="136" t="s">
        <v>90</v>
      </c>
      <c r="BV30" s="136" t="s">
        <v>100</v>
      </c>
      <c r="BW30" s="136" t="s">
        <v>120</v>
      </c>
    </row>
    <row r="31" spans="1:75" s="132" customFormat="1" ht="26.1" customHeight="1" x14ac:dyDescent="0.2">
      <c r="A31" s="314"/>
      <c r="B31" s="146" t="s">
        <v>384</v>
      </c>
      <c r="C31" s="134"/>
      <c r="D31" s="329" t="s">
        <v>407</v>
      </c>
      <c r="E31" s="329" t="s">
        <v>407</v>
      </c>
      <c r="F31" s="329" t="s">
        <v>407</v>
      </c>
      <c r="G31" s="329" t="s">
        <v>407</v>
      </c>
      <c r="H31" s="329" t="s">
        <v>407</v>
      </c>
      <c r="I31" s="329" t="s">
        <v>407</v>
      </c>
      <c r="J31" s="329" t="s">
        <v>407</v>
      </c>
      <c r="K31" s="329" t="s">
        <v>407</v>
      </c>
      <c r="L31" s="329" t="s">
        <v>407</v>
      </c>
      <c r="M31" s="329" t="s">
        <v>407</v>
      </c>
      <c r="N31" s="329" t="s">
        <v>407</v>
      </c>
      <c r="O31" s="329" t="s">
        <v>407</v>
      </c>
      <c r="P31" s="329" t="s">
        <v>407</v>
      </c>
      <c r="Q31" s="329" t="s">
        <v>407</v>
      </c>
      <c r="R31" s="329" t="s">
        <v>407</v>
      </c>
      <c r="S31" s="329" t="s">
        <v>407</v>
      </c>
      <c r="T31" s="329" t="s">
        <v>407</v>
      </c>
      <c r="U31" s="329" t="s">
        <v>407</v>
      </c>
      <c r="V31" s="329" t="s">
        <v>407</v>
      </c>
      <c r="W31" s="329" t="s">
        <v>407</v>
      </c>
      <c r="X31" s="329" t="s">
        <v>407</v>
      </c>
      <c r="Y31" s="329" t="s">
        <v>407</v>
      </c>
      <c r="Z31" s="329" t="s">
        <v>407</v>
      </c>
      <c r="AA31" s="329" t="s">
        <v>407</v>
      </c>
      <c r="AB31" s="329" t="s">
        <v>407</v>
      </c>
      <c r="AC31" s="329" t="s">
        <v>407</v>
      </c>
      <c r="AD31" s="329" t="s">
        <v>407</v>
      </c>
      <c r="AE31" s="329" t="s">
        <v>407</v>
      </c>
      <c r="AF31" s="329" t="s">
        <v>407</v>
      </c>
      <c r="AG31" s="329" t="s">
        <v>407</v>
      </c>
      <c r="AH31" s="329" t="s">
        <v>407</v>
      </c>
      <c r="AI31" s="329" t="s">
        <v>407</v>
      </c>
      <c r="AJ31" s="329" t="s">
        <v>407</v>
      </c>
      <c r="AK31" s="329" t="s">
        <v>407</v>
      </c>
      <c r="AL31" s="329" t="s">
        <v>407</v>
      </c>
      <c r="AM31" s="329" t="s">
        <v>407</v>
      </c>
      <c r="AN31" s="329" t="s">
        <v>407</v>
      </c>
      <c r="AO31" s="329" t="s">
        <v>407</v>
      </c>
      <c r="AP31" s="329" t="s">
        <v>407</v>
      </c>
      <c r="AQ31" s="329" t="s">
        <v>407</v>
      </c>
      <c r="AR31" s="329" t="s">
        <v>407</v>
      </c>
      <c r="AS31" s="329" t="s">
        <v>407</v>
      </c>
      <c r="AT31" s="329" t="s">
        <v>407</v>
      </c>
      <c r="AU31" s="329" t="s">
        <v>407</v>
      </c>
      <c r="AV31" s="329" t="s">
        <v>407</v>
      </c>
      <c r="AW31" s="329" t="s">
        <v>407</v>
      </c>
      <c r="AX31" s="329" t="s">
        <v>407</v>
      </c>
      <c r="AY31" s="329" t="s">
        <v>407</v>
      </c>
      <c r="AZ31" s="329" t="s">
        <v>407</v>
      </c>
      <c r="BA31" s="329" t="s">
        <v>407</v>
      </c>
      <c r="BB31" s="329" t="s">
        <v>407</v>
      </c>
      <c r="BC31" s="329" t="s">
        <v>407</v>
      </c>
      <c r="BD31" s="329" t="s">
        <v>407</v>
      </c>
      <c r="BE31" s="329" t="s">
        <v>407</v>
      </c>
      <c r="BF31" s="329" t="s">
        <v>407</v>
      </c>
      <c r="BG31" s="329" t="s">
        <v>407</v>
      </c>
      <c r="BH31" s="329" t="s">
        <v>407</v>
      </c>
      <c r="BI31" s="329" t="s">
        <v>407</v>
      </c>
      <c r="BJ31" s="329" t="s">
        <v>407</v>
      </c>
      <c r="BK31" s="257">
        <v>332</v>
      </c>
      <c r="BL31" s="257">
        <v>327</v>
      </c>
      <c r="BM31" s="257">
        <v>325</v>
      </c>
      <c r="BN31" s="257">
        <v>327</v>
      </c>
      <c r="BO31" s="257">
        <v>324</v>
      </c>
      <c r="BP31" s="257">
        <v>318</v>
      </c>
      <c r="BQ31" s="257">
        <v>313</v>
      </c>
      <c r="BR31" s="257">
        <v>309</v>
      </c>
      <c r="BS31" s="257">
        <v>305</v>
      </c>
      <c r="BT31" s="257">
        <v>301</v>
      </c>
      <c r="BU31" s="257">
        <v>297</v>
      </c>
      <c r="BV31" s="257">
        <v>293</v>
      </c>
      <c r="BW31" s="257">
        <v>290</v>
      </c>
    </row>
    <row r="32" spans="1:75" s="132" customFormat="1" ht="12.95" customHeight="1" x14ac:dyDescent="0.2">
      <c r="A32" s="134"/>
      <c r="B32" s="279" t="s">
        <v>234</v>
      </c>
      <c r="C32" s="134"/>
      <c r="D32" s="300">
        <v>0</v>
      </c>
      <c r="E32" s="300">
        <v>0</v>
      </c>
      <c r="F32" s="300">
        <v>0</v>
      </c>
      <c r="G32" s="300">
        <v>0</v>
      </c>
      <c r="H32" s="300">
        <v>0</v>
      </c>
      <c r="I32" s="300">
        <v>0</v>
      </c>
      <c r="J32" s="300">
        <v>0</v>
      </c>
      <c r="K32" s="300">
        <v>0</v>
      </c>
      <c r="L32" s="300">
        <v>0</v>
      </c>
      <c r="M32" s="300">
        <v>0</v>
      </c>
      <c r="N32" s="300">
        <v>0</v>
      </c>
      <c r="O32" s="300">
        <v>0</v>
      </c>
      <c r="P32" s="300">
        <v>0</v>
      </c>
      <c r="Q32" s="300">
        <v>0</v>
      </c>
      <c r="R32" s="300">
        <v>0</v>
      </c>
      <c r="S32" s="300">
        <v>0</v>
      </c>
      <c r="T32" s="300">
        <v>0</v>
      </c>
      <c r="U32" s="300">
        <v>0</v>
      </c>
      <c r="V32" s="300">
        <v>0</v>
      </c>
      <c r="W32" s="300">
        <v>0</v>
      </c>
      <c r="X32" s="300">
        <v>0</v>
      </c>
      <c r="Y32" s="300">
        <v>0</v>
      </c>
      <c r="Z32" s="300">
        <v>0</v>
      </c>
      <c r="AA32" s="300">
        <v>0</v>
      </c>
      <c r="AB32" s="300">
        <v>0</v>
      </c>
      <c r="AC32" s="300">
        <v>0</v>
      </c>
      <c r="AD32" s="300">
        <v>0</v>
      </c>
      <c r="AE32" s="300">
        <v>0</v>
      </c>
      <c r="AF32" s="300">
        <v>0</v>
      </c>
      <c r="AG32" s="300">
        <v>0</v>
      </c>
      <c r="AH32" s="300">
        <v>0</v>
      </c>
      <c r="AI32" s="300">
        <v>0</v>
      </c>
      <c r="AJ32" s="300">
        <v>0</v>
      </c>
      <c r="AK32" s="300">
        <v>0</v>
      </c>
      <c r="AL32" s="300">
        <v>0</v>
      </c>
      <c r="AM32" s="300">
        <v>0</v>
      </c>
      <c r="AN32" s="300">
        <v>0</v>
      </c>
      <c r="AO32" s="300">
        <v>0</v>
      </c>
      <c r="AP32" s="300">
        <v>0</v>
      </c>
      <c r="AQ32" s="300">
        <v>0</v>
      </c>
      <c r="AR32" s="300">
        <v>0</v>
      </c>
      <c r="AS32" s="300">
        <v>0</v>
      </c>
      <c r="AT32" s="300">
        <v>0</v>
      </c>
      <c r="AU32" s="300">
        <v>0</v>
      </c>
      <c r="AV32" s="300">
        <v>0</v>
      </c>
      <c r="AW32" s="300">
        <v>0</v>
      </c>
      <c r="AX32" s="300">
        <v>0</v>
      </c>
      <c r="AY32" s="300">
        <v>0</v>
      </c>
      <c r="AZ32" s="300">
        <v>0</v>
      </c>
      <c r="BA32" s="300">
        <v>0</v>
      </c>
      <c r="BB32" s="300">
        <v>0</v>
      </c>
      <c r="BC32" s="300">
        <v>0</v>
      </c>
      <c r="BD32" s="300">
        <v>0</v>
      </c>
      <c r="BE32" s="300">
        <v>0</v>
      </c>
      <c r="BF32" s="300">
        <v>0</v>
      </c>
      <c r="BG32" s="300">
        <v>192</v>
      </c>
      <c r="BH32" s="300">
        <v>187</v>
      </c>
      <c r="BI32" s="300">
        <v>182</v>
      </c>
      <c r="BJ32" s="300">
        <v>176</v>
      </c>
      <c r="BK32" s="257">
        <v>170</v>
      </c>
      <c r="BL32" s="257">
        <v>163</v>
      </c>
      <c r="BM32" s="257">
        <v>156</v>
      </c>
      <c r="BN32" s="257">
        <v>152</v>
      </c>
      <c r="BO32" s="257">
        <v>145</v>
      </c>
      <c r="BP32" s="257">
        <v>137</v>
      </c>
      <c r="BQ32" s="257">
        <v>131</v>
      </c>
      <c r="BR32" s="257">
        <v>124</v>
      </c>
      <c r="BS32" s="257">
        <v>119</v>
      </c>
      <c r="BT32" s="257">
        <v>112</v>
      </c>
      <c r="BU32" s="257">
        <v>106</v>
      </c>
      <c r="BV32" s="257">
        <v>100</v>
      </c>
      <c r="BW32" s="257">
        <v>95</v>
      </c>
    </row>
    <row r="33" spans="1:75" s="132" customFormat="1" ht="12.95" customHeight="1" x14ac:dyDescent="0.2">
      <c r="A33" s="134"/>
      <c r="B33" s="279" t="s">
        <v>235</v>
      </c>
      <c r="C33" s="134"/>
      <c r="D33" s="300">
        <v>0</v>
      </c>
      <c r="E33" s="300">
        <v>0</v>
      </c>
      <c r="F33" s="300">
        <v>0</v>
      </c>
      <c r="G33" s="300">
        <v>0</v>
      </c>
      <c r="H33" s="300">
        <v>0</v>
      </c>
      <c r="I33" s="300">
        <v>0</v>
      </c>
      <c r="J33" s="300">
        <v>0</v>
      </c>
      <c r="K33" s="300">
        <v>0</v>
      </c>
      <c r="L33" s="300">
        <v>0</v>
      </c>
      <c r="M33" s="300">
        <v>0</v>
      </c>
      <c r="N33" s="300">
        <v>0</v>
      </c>
      <c r="O33" s="300">
        <v>0</v>
      </c>
      <c r="P33" s="300">
        <v>0</v>
      </c>
      <c r="Q33" s="300">
        <v>0</v>
      </c>
      <c r="R33" s="300">
        <v>0</v>
      </c>
      <c r="S33" s="300">
        <v>0</v>
      </c>
      <c r="T33" s="300">
        <v>0</v>
      </c>
      <c r="U33" s="300">
        <v>0</v>
      </c>
      <c r="V33" s="300">
        <v>0</v>
      </c>
      <c r="W33" s="300">
        <v>0</v>
      </c>
      <c r="X33" s="300">
        <v>0</v>
      </c>
      <c r="Y33" s="300">
        <v>0</v>
      </c>
      <c r="Z33" s="300">
        <v>0</v>
      </c>
      <c r="AA33" s="300">
        <v>0</v>
      </c>
      <c r="AB33" s="300">
        <v>0</v>
      </c>
      <c r="AC33" s="300">
        <v>0</v>
      </c>
      <c r="AD33" s="300">
        <v>0</v>
      </c>
      <c r="AE33" s="300">
        <v>0</v>
      </c>
      <c r="AF33" s="300">
        <v>0</v>
      </c>
      <c r="AG33" s="300">
        <v>0</v>
      </c>
      <c r="AH33" s="300">
        <v>0</v>
      </c>
      <c r="AI33" s="300">
        <v>0</v>
      </c>
      <c r="AJ33" s="300">
        <v>0</v>
      </c>
      <c r="AK33" s="300">
        <v>0</v>
      </c>
      <c r="AL33" s="300">
        <v>0</v>
      </c>
      <c r="AM33" s="300">
        <v>0</v>
      </c>
      <c r="AN33" s="300">
        <v>0</v>
      </c>
      <c r="AO33" s="300">
        <v>0</v>
      </c>
      <c r="AP33" s="300">
        <v>0</v>
      </c>
      <c r="AQ33" s="300">
        <v>0</v>
      </c>
      <c r="AR33" s="300">
        <v>0</v>
      </c>
      <c r="AS33" s="300">
        <v>0</v>
      </c>
      <c r="AT33" s="300">
        <v>0</v>
      </c>
      <c r="AU33" s="300">
        <v>0</v>
      </c>
      <c r="AV33" s="300">
        <v>0</v>
      </c>
      <c r="AW33" s="300">
        <v>0</v>
      </c>
      <c r="AX33" s="300">
        <v>0</v>
      </c>
      <c r="AY33" s="300">
        <v>0</v>
      </c>
      <c r="AZ33" s="300">
        <v>0</v>
      </c>
      <c r="BA33" s="300">
        <v>0</v>
      </c>
      <c r="BB33" s="300">
        <v>0</v>
      </c>
      <c r="BC33" s="300">
        <v>0</v>
      </c>
      <c r="BD33" s="300">
        <v>0</v>
      </c>
      <c r="BE33" s="300">
        <v>0</v>
      </c>
      <c r="BF33" s="300">
        <v>0</v>
      </c>
      <c r="BG33" s="300">
        <v>150</v>
      </c>
      <c r="BH33" s="300">
        <v>153</v>
      </c>
      <c r="BI33" s="300">
        <v>156</v>
      </c>
      <c r="BJ33" s="300">
        <v>159</v>
      </c>
      <c r="BK33" s="257">
        <v>162</v>
      </c>
      <c r="BL33" s="257">
        <v>164</v>
      </c>
      <c r="BM33" s="257">
        <v>169</v>
      </c>
      <c r="BN33" s="257">
        <v>175</v>
      </c>
      <c r="BO33" s="257">
        <v>179</v>
      </c>
      <c r="BP33" s="257">
        <v>181</v>
      </c>
      <c r="BQ33" s="257">
        <v>182</v>
      </c>
      <c r="BR33" s="257">
        <v>184</v>
      </c>
      <c r="BS33" s="257">
        <v>187</v>
      </c>
      <c r="BT33" s="257">
        <v>188</v>
      </c>
      <c r="BU33" s="257">
        <v>190</v>
      </c>
      <c r="BV33" s="257">
        <v>192</v>
      </c>
      <c r="BW33" s="257">
        <v>195</v>
      </c>
    </row>
    <row r="34" spans="1:75" s="132" customFormat="1" ht="26.1" customHeight="1" thickBot="1" x14ac:dyDescent="0.25">
      <c r="A34" s="330"/>
      <c r="B34" s="331" t="s">
        <v>562</v>
      </c>
      <c r="C34" s="129"/>
      <c r="D34" s="302">
        <v>0</v>
      </c>
      <c r="E34" s="302">
        <v>0</v>
      </c>
      <c r="F34" s="302">
        <v>0</v>
      </c>
      <c r="G34" s="302">
        <v>0</v>
      </c>
      <c r="H34" s="302">
        <v>0</v>
      </c>
      <c r="I34" s="302">
        <v>0</v>
      </c>
      <c r="J34" s="302">
        <v>0</v>
      </c>
      <c r="K34" s="302">
        <v>0</v>
      </c>
      <c r="L34" s="302">
        <v>0</v>
      </c>
      <c r="M34" s="302">
        <v>0</v>
      </c>
      <c r="N34" s="302">
        <v>0</v>
      </c>
      <c r="O34" s="302">
        <v>0</v>
      </c>
      <c r="P34" s="302">
        <v>0</v>
      </c>
      <c r="Q34" s="302">
        <v>0</v>
      </c>
      <c r="R34" s="302">
        <v>0</v>
      </c>
      <c r="S34" s="302">
        <v>0</v>
      </c>
      <c r="T34" s="302">
        <v>0</v>
      </c>
      <c r="U34" s="302">
        <v>0</v>
      </c>
      <c r="V34" s="302">
        <v>0</v>
      </c>
      <c r="W34" s="302">
        <v>0</v>
      </c>
      <c r="X34" s="302">
        <v>0</v>
      </c>
      <c r="Y34" s="302">
        <v>0</v>
      </c>
      <c r="Z34" s="302">
        <v>0</v>
      </c>
      <c r="AA34" s="302">
        <v>0</v>
      </c>
      <c r="AB34" s="302">
        <v>0</v>
      </c>
      <c r="AC34" s="302">
        <v>0</v>
      </c>
      <c r="AD34" s="302">
        <v>0</v>
      </c>
      <c r="AE34" s="302">
        <v>0</v>
      </c>
      <c r="AF34" s="302">
        <v>0</v>
      </c>
      <c r="AG34" s="302">
        <v>0</v>
      </c>
      <c r="AH34" s="302">
        <v>0</v>
      </c>
      <c r="AI34" s="302">
        <v>0</v>
      </c>
      <c r="AJ34" s="302">
        <v>0</v>
      </c>
      <c r="AK34" s="302">
        <v>0</v>
      </c>
      <c r="AL34" s="302">
        <v>0</v>
      </c>
      <c r="AM34" s="302">
        <v>0</v>
      </c>
      <c r="AN34" s="302">
        <v>0</v>
      </c>
      <c r="AO34" s="302">
        <v>0</v>
      </c>
      <c r="AP34" s="302">
        <v>0</v>
      </c>
      <c r="AQ34" s="302">
        <v>0</v>
      </c>
      <c r="AR34" s="302">
        <v>0</v>
      </c>
      <c r="AS34" s="302">
        <v>0</v>
      </c>
      <c r="AT34" s="302">
        <v>0</v>
      </c>
      <c r="AU34" s="302">
        <v>25</v>
      </c>
      <c r="AV34" s="302">
        <v>24</v>
      </c>
      <c r="AW34" s="302">
        <v>22</v>
      </c>
      <c r="AX34" s="302">
        <v>21</v>
      </c>
      <c r="AY34" s="302">
        <v>19</v>
      </c>
      <c r="AZ34" s="302">
        <v>17</v>
      </c>
      <c r="BA34" s="302">
        <v>16</v>
      </c>
      <c r="BB34" s="302">
        <v>16</v>
      </c>
      <c r="BC34" s="302">
        <v>16</v>
      </c>
      <c r="BD34" s="302">
        <v>15</v>
      </c>
      <c r="BE34" s="302">
        <v>13</v>
      </c>
      <c r="BF34" s="302">
        <v>12</v>
      </c>
      <c r="BG34" s="302">
        <v>11</v>
      </c>
      <c r="BH34" s="302">
        <v>11</v>
      </c>
      <c r="BI34" s="302">
        <v>10</v>
      </c>
      <c r="BJ34" s="302">
        <v>9</v>
      </c>
      <c r="BK34" s="152">
        <v>9</v>
      </c>
      <c r="BL34" s="152">
        <v>8</v>
      </c>
      <c r="BM34" s="152">
        <v>8</v>
      </c>
      <c r="BN34" s="152">
        <v>7</v>
      </c>
      <c r="BO34" s="152">
        <v>7</v>
      </c>
      <c r="BP34" s="152">
        <v>6</v>
      </c>
      <c r="BQ34" s="152">
        <v>6</v>
      </c>
      <c r="BR34" s="152">
        <v>5</v>
      </c>
      <c r="BS34" s="152">
        <v>5</v>
      </c>
      <c r="BT34" s="152">
        <v>5</v>
      </c>
      <c r="BU34" s="152">
        <v>4</v>
      </c>
      <c r="BV34" s="152">
        <v>4</v>
      </c>
      <c r="BW34" s="152">
        <v>4</v>
      </c>
    </row>
  </sheetData>
  <mergeCells count="1">
    <mergeCell ref="A16:A17"/>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3"/>
  <sheetViews>
    <sheetView zoomScaleNormal="100" workbookViewId="0">
      <pane xSplit="3" topLeftCell="BN1" activePane="topRight" state="frozen"/>
      <selection pane="topRight"/>
    </sheetView>
  </sheetViews>
  <sheetFormatPr defaultRowHeight="12.75" x14ac:dyDescent="0.2"/>
  <cols>
    <col min="1" max="1" width="16" style="95" customWidth="1"/>
    <col min="2" max="2" width="75.7109375" style="95" customWidth="1"/>
    <col min="3" max="3" width="12.7109375" style="95" customWidth="1"/>
    <col min="4" max="73" width="10.7109375" style="95" customWidth="1"/>
    <col min="74" max="75" width="10.7109375" style="96" customWidth="1"/>
    <col min="76" max="16384" width="9.140625" style="96"/>
  </cols>
  <sheetData>
    <row r="1" spans="1:75" s="132" customFormat="1" ht="13.5" thickBot="1" x14ac:dyDescent="0.25">
      <c r="A1" s="129"/>
      <c r="B1" s="377" t="s">
        <v>20</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row>
    <row r="2" spans="1:75" s="132" customFormat="1" ht="26.1" customHeight="1" x14ac:dyDescent="0.2">
      <c r="A2" s="296" t="s">
        <v>195</v>
      </c>
      <c r="B2" s="394" t="s">
        <v>565</v>
      </c>
      <c r="C2" s="394"/>
      <c r="D2" s="135" t="s">
        <v>21</v>
      </c>
      <c r="E2" s="135" t="s">
        <v>22</v>
      </c>
      <c r="F2" s="135" t="s">
        <v>23</v>
      </c>
      <c r="G2" s="135" t="s">
        <v>24</v>
      </c>
      <c r="H2" s="135" t="s">
        <v>25</v>
      </c>
      <c r="I2" s="135" t="s">
        <v>26</v>
      </c>
      <c r="J2" s="135" t="s">
        <v>27</v>
      </c>
      <c r="K2" s="135" t="s">
        <v>28</v>
      </c>
      <c r="L2" s="135" t="s">
        <v>29</v>
      </c>
      <c r="M2" s="135" t="s">
        <v>30</v>
      </c>
      <c r="N2" s="135" t="s">
        <v>31</v>
      </c>
      <c r="O2" s="135" t="s">
        <v>32</v>
      </c>
      <c r="P2" s="135" t="s">
        <v>33</v>
      </c>
      <c r="Q2" s="135" t="s">
        <v>34</v>
      </c>
      <c r="R2" s="135" t="s">
        <v>35</v>
      </c>
      <c r="S2" s="135" t="s">
        <v>36</v>
      </c>
      <c r="T2" s="135" t="s">
        <v>37</v>
      </c>
      <c r="U2" s="135" t="s">
        <v>38</v>
      </c>
      <c r="V2" s="135" t="s">
        <v>39</v>
      </c>
      <c r="W2" s="135" t="s">
        <v>40</v>
      </c>
      <c r="X2" s="135" t="s">
        <v>41</v>
      </c>
      <c r="Y2" s="135" t="s">
        <v>42</v>
      </c>
      <c r="Z2" s="135" t="s">
        <v>43</v>
      </c>
      <c r="AA2" s="135" t="s">
        <v>44</v>
      </c>
      <c r="AB2" s="135" t="s">
        <v>45</v>
      </c>
      <c r="AC2" s="135" t="s">
        <v>46</v>
      </c>
      <c r="AD2" s="135" t="s">
        <v>47</v>
      </c>
      <c r="AE2" s="135" t="s">
        <v>48</v>
      </c>
      <c r="AF2" s="135" t="s">
        <v>49</v>
      </c>
      <c r="AG2" s="135" t="s">
        <v>50</v>
      </c>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6" t="s">
        <v>90</v>
      </c>
      <c r="BV2" s="136" t="s">
        <v>100</v>
      </c>
      <c r="BW2" s="136" t="s">
        <v>120</v>
      </c>
    </row>
    <row r="3" spans="1:75" s="132" customFormat="1" ht="15" customHeight="1" x14ac:dyDescent="0.2">
      <c r="A3" s="137"/>
      <c r="B3" s="282" t="s">
        <v>335</v>
      </c>
      <c r="C3" s="138"/>
      <c r="D3" s="139" t="s">
        <v>91</v>
      </c>
      <c r="E3" s="139" t="s">
        <v>91</v>
      </c>
      <c r="F3" s="139" t="s">
        <v>91</v>
      </c>
      <c r="G3" s="139" t="s">
        <v>91</v>
      </c>
      <c r="H3" s="139" t="s">
        <v>91</v>
      </c>
      <c r="I3" s="139" t="s">
        <v>91</v>
      </c>
      <c r="J3" s="139" t="s">
        <v>91</v>
      </c>
      <c r="K3" s="139" t="s">
        <v>91</v>
      </c>
      <c r="L3" s="139" t="s">
        <v>91</v>
      </c>
      <c r="M3" s="139" t="s">
        <v>91</v>
      </c>
      <c r="N3" s="139" t="s">
        <v>91</v>
      </c>
      <c r="O3" s="139" t="s">
        <v>91</v>
      </c>
      <c r="P3" s="139" t="s">
        <v>91</v>
      </c>
      <c r="Q3" s="139" t="s">
        <v>91</v>
      </c>
      <c r="R3" s="139" t="s">
        <v>91</v>
      </c>
      <c r="S3" s="139" t="s">
        <v>91</v>
      </c>
      <c r="T3" s="139" t="s">
        <v>91</v>
      </c>
      <c r="U3" s="139" t="s">
        <v>91</v>
      </c>
      <c r="V3" s="139" t="s">
        <v>91</v>
      </c>
      <c r="W3" s="139" t="s">
        <v>91</v>
      </c>
      <c r="X3" s="139" t="s">
        <v>91</v>
      </c>
      <c r="Y3" s="139" t="s">
        <v>91</v>
      </c>
      <c r="Z3" s="139" t="s">
        <v>91</v>
      </c>
      <c r="AA3" s="139" t="s">
        <v>91</v>
      </c>
      <c r="AB3" s="139" t="s">
        <v>91</v>
      </c>
      <c r="AC3" s="139" t="s">
        <v>91</v>
      </c>
      <c r="AD3" s="139" t="s">
        <v>91</v>
      </c>
      <c r="AE3" s="139" t="s">
        <v>91</v>
      </c>
      <c r="AF3" s="139" t="s">
        <v>91</v>
      </c>
      <c r="AG3" s="139" t="s">
        <v>91</v>
      </c>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26" t="s">
        <v>91</v>
      </c>
      <c r="BQ3" s="139" t="s">
        <v>91</v>
      </c>
      <c r="BR3" s="139" t="s">
        <v>121</v>
      </c>
      <c r="BS3" s="139" t="s">
        <v>121</v>
      </c>
      <c r="BT3" s="140" t="s">
        <v>121</v>
      </c>
      <c r="BU3" s="140" t="s">
        <v>121</v>
      </c>
      <c r="BV3" s="140" t="s">
        <v>121</v>
      </c>
      <c r="BW3" s="140" t="s">
        <v>121</v>
      </c>
    </row>
    <row r="4" spans="1:75" s="47" customFormat="1" ht="26.1" customHeight="1" x14ac:dyDescent="0.2">
      <c r="A4" s="141"/>
      <c r="B4" s="38" t="s">
        <v>267</v>
      </c>
      <c r="C4" s="38"/>
      <c r="D4" s="143">
        <f t="shared" ref="D4:AI4" si="0">SUM(D5:D7)</f>
        <v>0</v>
      </c>
      <c r="E4" s="143">
        <f t="shared" si="0"/>
        <v>0</v>
      </c>
      <c r="F4" s="143">
        <f t="shared" si="0"/>
        <v>0</v>
      </c>
      <c r="G4" s="143">
        <f t="shared" si="0"/>
        <v>0</v>
      </c>
      <c r="H4" s="143">
        <f t="shared" si="0"/>
        <v>0</v>
      </c>
      <c r="I4" s="143">
        <f t="shared" si="0"/>
        <v>0</v>
      </c>
      <c r="J4" s="143">
        <f t="shared" si="0"/>
        <v>0</v>
      </c>
      <c r="K4" s="143">
        <f t="shared" si="0"/>
        <v>0</v>
      </c>
      <c r="L4" s="143">
        <f t="shared" si="0"/>
        <v>0</v>
      </c>
      <c r="M4" s="143">
        <f t="shared" si="0"/>
        <v>0</v>
      </c>
      <c r="N4" s="143">
        <f t="shared" si="0"/>
        <v>0</v>
      </c>
      <c r="O4" s="143">
        <f t="shared" si="0"/>
        <v>0</v>
      </c>
      <c r="P4" s="143">
        <f t="shared" si="0"/>
        <v>0</v>
      </c>
      <c r="Q4" s="143">
        <f t="shared" si="0"/>
        <v>0</v>
      </c>
      <c r="R4" s="143">
        <f t="shared" si="0"/>
        <v>0</v>
      </c>
      <c r="S4" s="143">
        <f t="shared" si="0"/>
        <v>0</v>
      </c>
      <c r="T4" s="143">
        <f t="shared" si="0"/>
        <v>0</v>
      </c>
      <c r="U4" s="143">
        <f t="shared" si="0"/>
        <v>0</v>
      </c>
      <c r="V4" s="143">
        <f t="shared" si="0"/>
        <v>0</v>
      </c>
      <c r="W4" s="143">
        <f t="shared" si="0"/>
        <v>0</v>
      </c>
      <c r="X4" s="143">
        <f t="shared" si="0"/>
        <v>0</v>
      </c>
      <c r="Y4" s="143">
        <f t="shared" si="0"/>
        <v>0</v>
      </c>
      <c r="Z4" s="143">
        <f t="shared" si="0"/>
        <v>0</v>
      </c>
      <c r="AA4" s="143">
        <f t="shared" si="0"/>
        <v>0</v>
      </c>
      <c r="AB4" s="143">
        <f t="shared" si="0"/>
        <v>0</v>
      </c>
      <c r="AC4" s="143">
        <f t="shared" si="0"/>
        <v>0</v>
      </c>
      <c r="AD4" s="143">
        <f t="shared" si="0"/>
        <v>0</v>
      </c>
      <c r="AE4" s="143">
        <f t="shared" si="0"/>
        <v>0</v>
      </c>
      <c r="AF4" s="143">
        <f t="shared" si="0"/>
        <v>0</v>
      </c>
      <c r="AG4" s="143">
        <f t="shared" si="0"/>
        <v>0</v>
      </c>
      <c r="AH4" s="143">
        <f t="shared" si="0"/>
        <v>0</v>
      </c>
      <c r="AI4" s="143">
        <f t="shared" si="0"/>
        <v>0</v>
      </c>
      <c r="AJ4" s="143">
        <f t="shared" ref="AJ4:BJ4" si="1">SUM(AJ5:AJ7)</f>
        <v>0</v>
      </c>
      <c r="AK4" s="143">
        <f t="shared" si="1"/>
        <v>0</v>
      </c>
      <c r="AL4" s="143">
        <f t="shared" si="1"/>
        <v>0</v>
      </c>
      <c r="AM4" s="143">
        <f t="shared" si="1"/>
        <v>0</v>
      </c>
      <c r="AN4" s="143">
        <f t="shared" si="1"/>
        <v>0</v>
      </c>
      <c r="AO4" s="143">
        <f t="shared" si="1"/>
        <v>0</v>
      </c>
      <c r="AP4" s="143">
        <f t="shared" si="1"/>
        <v>0</v>
      </c>
      <c r="AQ4" s="143">
        <f t="shared" si="1"/>
        <v>0</v>
      </c>
      <c r="AR4" s="143">
        <f t="shared" si="1"/>
        <v>0</v>
      </c>
      <c r="AS4" s="143">
        <f t="shared" si="1"/>
        <v>0</v>
      </c>
      <c r="AT4" s="143">
        <f t="shared" si="1"/>
        <v>0</v>
      </c>
      <c r="AU4" s="143">
        <f t="shared" si="1"/>
        <v>0</v>
      </c>
      <c r="AV4" s="143">
        <f t="shared" si="1"/>
        <v>0</v>
      </c>
      <c r="AW4" s="143">
        <f t="shared" si="1"/>
        <v>0</v>
      </c>
      <c r="AX4" s="143">
        <f t="shared" si="1"/>
        <v>0</v>
      </c>
      <c r="AY4" s="143">
        <f t="shared" si="1"/>
        <v>0</v>
      </c>
      <c r="AZ4" s="143">
        <f t="shared" si="1"/>
        <v>0</v>
      </c>
      <c r="BA4" s="143">
        <f t="shared" si="1"/>
        <v>0</v>
      </c>
      <c r="BB4" s="143">
        <f t="shared" si="1"/>
        <v>0</v>
      </c>
      <c r="BC4" s="143">
        <f t="shared" si="1"/>
        <v>0.56699999999999995</v>
      </c>
      <c r="BD4" s="143">
        <f t="shared" si="1"/>
        <v>42.750999999999998</v>
      </c>
      <c r="BE4" s="143">
        <f t="shared" si="1"/>
        <v>82</v>
      </c>
      <c r="BF4" s="143">
        <f t="shared" si="1"/>
        <v>180.13019312</v>
      </c>
      <c r="BG4" s="143">
        <f t="shared" si="1"/>
        <v>139.34738139999999</v>
      </c>
      <c r="BH4" s="143">
        <f t="shared" si="1"/>
        <v>87.293999999999997</v>
      </c>
      <c r="BI4" s="143">
        <f t="shared" si="1"/>
        <v>71.74855457999999</v>
      </c>
      <c r="BJ4" s="143">
        <f t="shared" si="1"/>
        <v>86.415832980000019</v>
      </c>
      <c r="BK4" s="143">
        <v>109.97339909</v>
      </c>
      <c r="BL4" s="143">
        <v>112.23410000000001</v>
      </c>
      <c r="BM4" s="143">
        <v>115.10395912999999</v>
      </c>
      <c r="BN4" s="143">
        <v>138.13980000000001</v>
      </c>
      <c r="BO4" s="143">
        <v>47.019696670000002</v>
      </c>
      <c r="BP4" s="143">
        <v>1.39356865</v>
      </c>
      <c r="BQ4" s="143">
        <v>0.86930000000000007</v>
      </c>
      <c r="BR4" s="143">
        <v>0.43081785580645166</v>
      </c>
      <c r="BS4" s="143">
        <v>0.58100466633924852</v>
      </c>
      <c r="BT4" s="143">
        <v>0.60075882499478284</v>
      </c>
      <c r="BU4" s="143">
        <v>0.62298690151958991</v>
      </c>
      <c r="BV4" s="143">
        <v>0.49092722224056429</v>
      </c>
      <c r="BW4" s="143">
        <v>0.51395051305742001</v>
      </c>
    </row>
    <row r="5" spans="1:75" s="132" customFormat="1" x14ac:dyDescent="0.2">
      <c r="A5" s="134"/>
      <c r="B5" s="144" t="s">
        <v>566</v>
      </c>
      <c r="C5" s="144"/>
      <c r="D5" s="300">
        <v>0</v>
      </c>
      <c r="E5" s="300">
        <v>0</v>
      </c>
      <c r="F5" s="300">
        <v>0</v>
      </c>
      <c r="G5" s="300">
        <v>0</v>
      </c>
      <c r="H5" s="300">
        <v>0</v>
      </c>
      <c r="I5" s="300">
        <v>0</v>
      </c>
      <c r="J5" s="300">
        <v>0</v>
      </c>
      <c r="K5" s="300">
        <v>0</v>
      </c>
      <c r="L5" s="300">
        <v>0</v>
      </c>
      <c r="M5" s="300">
        <v>0</v>
      </c>
      <c r="N5" s="300">
        <v>0</v>
      </c>
      <c r="O5" s="300">
        <v>0</v>
      </c>
      <c r="P5" s="300">
        <v>0</v>
      </c>
      <c r="Q5" s="300">
        <v>0</v>
      </c>
      <c r="R5" s="300">
        <v>0</v>
      </c>
      <c r="S5" s="300">
        <v>0</v>
      </c>
      <c r="T5" s="300">
        <v>0</v>
      </c>
      <c r="U5" s="300">
        <v>0</v>
      </c>
      <c r="V5" s="300">
        <v>0</v>
      </c>
      <c r="W5" s="300">
        <v>0</v>
      </c>
      <c r="X5" s="300">
        <v>0</v>
      </c>
      <c r="Y5" s="300">
        <v>0</v>
      </c>
      <c r="Z5" s="300">
        <v>0</v>
      </c>
      <c r="AA5" s="300">
        <v>0</v>
      </c>
      <c r="AB5" s="300">
        <v>0</v>
      </c>
      <c r="AC5" s="300">
        <v>0</v>
      </c>
      <c r="AD5" s="300">
        <v>0</v>
      </c>
      <c r="AE5" s="300">
        <v>0</v>
      </c>
      <c r="AF5" s="300">
        <v>0</v>
      </c>
      <c r="AG5" s="300">
        <v>0</v>
      </c>
      <c r="AH5" s="300">
        <v>0</v>
      </c>
      <c r="AI5" s="300">
        <v>0</v>
      </c>
      <c r="AJ5" s="300">
        <v>0</v>
      </c>
      <c r="AK5" s="300">
        <v>0</v>
      </c>
      <c r="AL5" s="300">
        <v>0</v>
      </c>
      <c r="AM5" s="300">
        <v>0</v>
      </c>
      <c r="AN5" s="300">
        <v>0</v>
      </c>
      <c r="AO5" s="300">
        <v>0</v>
      </c>
      <c r="AP5" s="300">
        <v>0</v>
      </c>
      <c r="AQ5" s="300">
        <v>0</v>
      </c>
      <c r="AR5" s="300">
        <v>0</v>
      </c>
      <c r="AS5" s="300">
        <v>0</v>
      </c>
      <c r="AT5" s="300">
        <v>0</v>
      </c>
      <c r="AU5" s="300">
        <v>0</v>
      </c>
      <c r="AV5" s="300">
        <v>0</v>
      </c>
      <c r="AW5" s="300">
        <v>0</v>
      </c>
      <c r="AX5" s="300">
        <v>0</v>
      </c>
      <c r="AY5" s="300">
        <v>0</v>
      </c>
      <c r="AZ5" s="300">
        <v>0</v>
      </c>
      <c r="BA5" s="300">
        <v>0</v>
      </c>
      <c r="BB5" s="300">
        <v>0</v>
      </c>
      <c r="BC5" s="300">
        <v>0.56699999999999995</v>
      </c>
      <c r="BD5" s="257">
        <v>42.750999999999998</v>
      </c>
      <c r="BE5" s="257">
        <v>82</v>
      </c>
      <c r="BF5" s="257">
        <v>98</v>
      </c>
      <c r="BG5" s="257">
        <v>38.191000000000003</v>
      </c>
      <c r="BH5" s="257">
        <v>0</v>
      </c>
      <c r="BI5" s="257">
        <v>0</v>
      </c>
      <c r="BJ5" s="257">
        <v>0</v>
      </c>
      <c r="BK5" s="257">
        <v>0</v>
      </c>
      <c r="BL5" s="257">
        <v>0</v>
      </c>
      <c r="BM5" s="257">
        <v>0</v>
      </c>
      <c r="BN5" s="257">
        <v>0</v>
      </c>
      <c r="BO5" s="257">
        <v>0</v>
      </c>
      <c r="BP5" s="257">
        <v>0</v>
      </c>
      <c r="BQ5" s="300">
        <v>0</v>
      </c>
      <c r="BR5" s="300">
        <v>0</v>
      </c>
      <c r="BS5" s="300">
        <v>0</v>
      </c>
      <c r="BT5" s="300">
        <v>0</v>
      </c>
      <c r="BU5" s="300">
        <v>0</v>
      </c>
      <c r="BV5" s="300">
        <v>0</v>
      </c>
      <c r="BW5" s="300">
        <v>0</v>
      </c>
    </row>
    <row r="6" spans="1:75" s="132" customFormat="1" x14ac:dyDescent="0.2">
      <c r="A6" s="134"/>
      <c r="B6" s="144" t="s">
        <v>567</v>
      </c>
      <c r="C6" s="144"/>
      <c r="D6" s="300">
        <v>0</v>
      </c>
      <c r="E6" s="300">
        <v>0</v>
      </c>
      <c r="F6" s="300">
        <v>0</v>
      </c>
      <c r="G6" s="300">
        <v>0</v>
      </c>
      <c r="H6" s="300">
        <v>0</v>
      </c>
      <c r="I6" s="300">
        <v>0</v>
      </c>
      <c r="J6" s="300">
        <v>0</v>
      </c>
      <c r="K6" s="300">
        <v>0</v>
      </c>
      <c r="L6" s="300">
        <v>0</v>
      </c>
      <c r="M6" s="300">
        <v>0</v>
      </c>
      <c r="N6" s="300">
        <v>0</v>
      </c>
      <c r="O6" s="300">
        <v>0</v>
      </c>
      <c r="P6" s="300">
        <v>0</v>
      </c>
      <c r="Q6" s="300">
        <v>0</v>
      </c>
      <c r="R6" s="300">
        <v>0</v>
      </c>
      <c r="S6" s="300">
        <v>0</v>
      </c>
      <c r="T6" s="300">
        <v>0</v>
      </c>
      <c r="U6" s="300">
        <v>0</v>
      </c>
      <c r="V6" s="300">
        <v>0</v>
      </c>
      <c r="W6" s="300">
        <v>0</v>
      </c>
      <c r="X6" s="300">
        <v>0</v>
      </c>
      <c r="Y6" s="300">
        <v>0</v>
      </c>
      <c r="Z6" s="300">
        <v>0</v>
      </c>
      <c r="AA6" s="300">
        <v>0</v>
      </c>
      <c r="AB6" s="300">
        <v>0</v>
      </c>
      <c r="AC6" s="300">
        <v>0</v>
      </c>
      <c r="AD6" s="300">
        <v>0</v>
      </c>
      <c r="AE6" s="300">
        <v>0</v>
      </c>
      <c r="AF6" s="300">
        <v>0</v>
      </c>
      <c r="AG6" s="300">
        <v>0</v>
      </c>
      <c r="AH6" s="300">
        <v>0</v>
      </c>
      <c r="AI6" s="300">
        <v>0</v>
      </c>
      <c r="AJ6" s="300">
        <v>0</v>
      </c>
      <c r="AK6" s="300">
        <v>0</v>
      </c>
      <c r="AL6" s="300">
        <v>0</v>
      </c>
      <c r="AM6" s="300">
        <v>0</v>
      </c>
      <c r="AN6" s="300">
        <v>0</v>
      </c>
      <c r="AO6" s="300">
        <v>0</v>
      </c>
      <c r="AP6" s="300">
        <v>0</v>
      </c>
      <c r="AQ6" s="300">
        <v>0</v>
      </c>
      <c r="AR6" s="300">
        <v>0</v>
      </c>
      <c r="AS6" s="300">
        <v>0</v>
      </c>
      <c r="AT6" s="300">
        <v>0</v>
      </c>
      <c r="AU6" s="300">
        <v>0</v>
      </c>
      <c r="AV6" s="300">
        <v>0</v>
      </c>
      <c r="AW6" s="300">
        <v>0</v>
      </c>
      <c r="AX6" s="300">
        <v>0</v>
      </c>
      <c r="AY6" s="300">
        <v>0</v>
      </c>
      <c r="AZ6" s="300">
        <v>0</v>
      </c>
      <c r="BA6" s="300">
        <v>0</v>
      </c>
      <c r="BB6" s="300">
        <v>0</v>
      </c>
      <c r="BC6" s="300">
        <v>0</v>
      </c>
      <c r="BD6" s="257">
        <v>0</v>
      </c>
      <c r="BE6" s="257">
        <v>0</v>
      </c>
      <c r="BF6" s="257">
        <v>36.808193120000006</v>
      </c>
      <c r="BG6" s="257">
        <v>50.326735474721751</v>
      </c>
      <c r="BH6" s="257">
        <v>43.058999999999997</v>
      </c>
      <c r="BI6" s="257">
        <v>35.448</v>
      </c>
      <c r="BJ6" s="257">
        <v>41.220999999999997</v>
      </c>
      <c r="BK6" s="257">
        <v>54.17288955082573</v>
      </c>
      <c r="BL6" s="257">
        <v>55.08764418804401</v>
      </c>
      <c r="BM6" s="257">
        <v>78.992913128431368</v>
      </c>
      <c r="BN6" s="257">
        <v>0</v>
      </c>
      <c r="BO6" s="257">
        <v>0</v>
      </c>
      <c r="BP6" s="257">
        <v>0</v>
      </c>
      <c r="BQ6" s="300">
        <v>0</v>
      </c>
      <c r="BR6" s="300">
        <v>0</v>
      </c>
      <c r="BS6" s="300">
        <v>0</v>
      </c>
      <c r="BT6" s="300">
        <v>0</v>
      </c>
      <c r="BU6" s="300">
        <v>0</v>
      </c>
      <c r="BV6" s="300">
        <v>0</v>
      </c>
      <c r="BW6" s="300">
        <v>0</v>
      </c>
    </row>
    <row r="7" spans="1:75" s="132" customFormat="1" ht="13.5" thickBot="1" x14ac:dyDescent="0.25">
      <c r="B7" s="285" t="s">
        <v>568</v>
      </c>
      <c r="C7" s="285"/>
      <c r="D7" s="302">
        <v>0</v>
      </c>
      <c r="E7" s="302">
        <v>0</v>
      </c>
      <c r="F7" s="302">
        <v>0</v>
      </c>
      <c r="G7" s="302">
        <v>0</v>
      </c>
      <c r="H7" s="302">
        <v>0</v>
      </c>
      <c r="I7" s="302">
        <v>0</v>
      </c>
      <c r="J7" s="302">
        <v>0</v>
      </c>
      <c r="K7" s="302">
        <v>0</v>
      </c>
      <c r="L7" s="302">
        <v>0</v>
      </c>
      <c r="M7" s="302">
        <v>0</v>
      </c>
      <c r="N7" s="302">
        <v>0</v>
      </c>
      <c r="O7" s="302">
        <v>0</v>
      </c>
      <c r="P7" s="302">
        <v>0</v>
      </c>
      <c r="Q7" s="302">
        <v>0</v>
      </c>
      <c r="R7" s="302">
        <v>0</v>
      </c>
      <c r="S7" s="302">
        <v>0</v>
      </c>
      <c r="T7" s="302">
        <v>0</v>
      </c>
      <c r="U7" s="302">
        <v>0</v>
      </c>
      <c r="V7" s="302">
        <v>0</v>
      </c>
      <c r="W7" s="302">
        <v>0</v>
      </c>
      <c r="X7" s="302">
        <v>0</v>
      </c>
      <c r="Y7" s="302">
        <v>0</v>
      </c>
      <c r="Z7" s="302">
        <v>0</v>
      </c>
      <c r="AA7" s="302">
        <v>0</v>
      </c>
      <c r="AB7" s="302">
        <v>0</v>
      </c>
      <c r="AC7" s="302">
        <v>0</v>
      </c>
      <c r="AD7" s="302">
        <v>0</v>
      </c>
      <c r="AE7" s="302">
        <v>0</v>
      </c>
      <c r="AF7" s="302">
        <v>0</v>
      </c>
      <c r="AG7" s="302">
        <v>0</v>
      </c>
      <c r="AH7" s="302">
        <v>0</v>
      </c>
      <c r="AI7" s="302">
        <v>0</v>
      </c>
      <c r="AJ7" s="302">
        <v>0</v>
      </c>
      <c r="AK7" s="302">
        <v>0</v>
      </c>
      <c r="AL7" s="302">
        <v>0</v>
      </c>
      <c r="AM7" s="302">
        <v>0</v>
      </c>
      <c r="AN7" s="302">
        <v>0</v>
      </c>
      <c r="AO7" s="302">
        <v>0</v>
      </c>
      <c r="AP7" s="302">
        <v>0</v>
      </c>
      <c r="AQ7" s="302">
        <v>0</v>
      </c>
      <c r="AR7" s="302">
        <v>0</v>
      </c>
      <c r="AS7" s="302">
        <v>0</v>
      </c>
      <c r="AT7" s="302">
        <v>0</v>
      </c>
      <c r="AU7" s="302">
        <v>0</v>
      </c>
      <c r="AV7" s="302">
        <v>0</v>
      </c>
      <c r="AW7" s="302">
        <v>0</v>
      </c>
      <c r="AX7" s="302">
        <v>0</v>
      </c>
      <c r="AY7" s="302">
        <v>0</v>
      </c>
      <c r="AZ7" s="302">
        <v>0</v>
      </c>
      <c r="BA7" s="302">
        <v>0</v>
      </c>
      <c r="BB7" s="302">
        <v>0</v>
      </c>
      <c r="BC7" s="302">
        <v>0</v>
      </c>
      <c r="BD7" s="152">
        <v>0</v>
      </c>
      <c r="BE7" s="152">
        <v>0</v>
      </c>
      <c r="BF7" s="152">
        <v>45.322000000000003</v>
      </c>
      <c r="BG7" s="152">
        <v>50.829645925278243</v>
      </c>
      <c r="BH7" s="152">
        <v>44.234999999999999</v>
      </c>
      <c r="BI7" s="152">
        <v>36.300554579999996</v>
      </c>
      <c r="BJ7" s="152">
        <v>45.194832980000022</v>
      </c>
      <c r="BK7" s="152">
        <v>55.800509539174271</v>
      </c>
      <c r="BL7" s="152">
        <v>57.146455811955995</v>
      </c>
      <c r="BM7" s="152">
        <v>36.111046001568631</v>
      </c>
      <c r="BN7" s="152">
        <v>0</v>
      </c>
      <c r="BO7" s="152">
        <v>0</v>
      </c>
      <c r="BP7" s="152">
        <v>0</v>
      </c>
      <c r="BQ7" s="302">
        <v>0</v>
      </c>
      <c r="BR7" s="302">
        <v>0</v>
      </c>
      <c r="BS7" s="302">
        <v>0</v>
      </c>
      <c r="BT7" s="302">
        <v>0</v>
      </c>
      <c r="BU7" s="302">
        <v>0</v>
      </c>
      <c r="BV7" s="302">
        <v>0</v>
      </c>
      <c r="BW7" s="302">
        <v>0</v>
      </c>
    </row>
    <row r="8" spans="1:75" s="132" customFormat="1" ht="26.1" customHeight="1" x14ac:dyDescent="0.2">
      <c r="A8" s="390"/>
      <c r="B8" s="394" t="s">
        <v>565</v>
      </c>
      <c r="C8" s="394"/>
      <c r="D8" s="135" t="s">
        <v>21</v>
      </c>
      <c r="E8" s="135" t="s">
        <v>22</v>
      </c>
      <c r="F8" s="135" t="s">
        <v>23</v>
      </c>
      <c r="G8" s="135" t="s">
        <v>24</v>
      </c>
      <c r="H8" s="135" t="s">
        <v>25</v>
      </c>
      <c r="I8" s="135" t="s">
        <v>26</v>
      </c>
      <c r="J8" s="135" t="s">
        <v>27</v>
      </c>
      <c r="K8" s="135" t="s">
        <v>28</v>
      </c>
      <c r="L8" s="135" t="s">
        <v>29</v>
      </c>
      <c r="M8" s="135" t="s">
        <v>30</v>
      </c>
      <c r="N8" s="135" t="s">
        <v>31</v>
      </c>
      <c r="O8" s="135" t="s">
        <v>32</v>
      </c>
      <c r="P8" s="135" t="s">
        <v>33</v>
      </c>
      <c r="Q8" s="135" t="s">
        <v>34</v>
      </c>
      <c r="R8" s="135" t="s">
        <v>35</v>
      </c>
      <c r="S8" s="135" t="s">
        <v>36</v>
      </c>
      <c r="T8" s="135" t="s">
        <v>37</v>
      </c>
      <c r="U8" s="135" t="s">
        <v>38</v>
      </c>
      <c r="V8" s="135" t="s">
        <v>39</v>
      </c>
      <c r="W8" s="135" t="s">
        <v>40</v>
      </c>
      <c r="X8" s="135" t="s">
        <v>41</v>
      </c>
      <c r="Y8" s="135" t="s">
        <v>42</v>
      </c>
      <c r="Z8" s="135" t="s">
        <v>43</v>
      </c>
      <c r="AA8" s="135" t="s">
        <v>44</v>
      </c>
      <c r="AB8" s="135" t="s">
        <v>45</v>
      </c>
      <c r="AC8" s="135" t="s">
        <v>46</v>
      </c>
      <c r="AD8" s="135" t="s">
        <v>47</v>
      </c>
      <c r="AE8" s="135" t="s">
        <v>48</v>
      </c>
      <c r="AF8" s="135" t="s">
        <v>49</v>
      </c>
      <c r="AG8" s="135" t="s">
        <v>50</v>
      </c>
      <c r="AH8" s="135" t="s">
        <v>51</v>
      </c>
      <c r="AI8" s="135" t="s">
        <v>52</v>
      </c>
      <c r="AJ8" s="135" t="s">
        <v>53</v>
      </c>
      <c r="AK8" s="135" t="s">
        <v>54</v>
      </c>
      <c r="AL8" s="135" t="s">
        <v>55</v>
      </c>
      <c r="AM8" s="135" t="s">
        <v>56</v>
      </c>
      <c r="AN8" s="135" t="s">
        <v>57</v>
      </c>
      <c r="AO8" s="135" t="s">
        <v>58</v>
      </c>
      <c r="AP8" s="135" t="s">
        <v>59</v>
      </c>
      <c r="AQ8" s="135" t="s">
        <v>60</v>
      </c>
      <c r="AR8" s="135" t="s">
        <v>61</v>
      </c>
      <c r="AS8" s="135" t="s">
        <v>62</v>
      </c>
      <c r="AT8" s="135" t="s">
        <v>63</v>
      </c>
      <c r="AU8" s="135" t="s">
        <v>64</v>
      </c>
      <c r="AV8" s="135" t="s">
        <v>65</v>
      </c>
      <c r="AW8" s="135" t="s">
        <v>66</v>
      </c>
      <c r="AX8" s="135" t="s">
        <v>67</v>
      </c>
      <c r="AY8" s="135" t="s">
        <v>68</v>
      </c>
      <c r="AZ8" s="135" t="s">
        <v>69</v>
      </c>
      <c r="BA8" s="135" t="s">
        <v>70</v>
      </c>
      <c r="BB8" s="135" t="s">
        <v>71</v>
      </c>
      <c r="BC8" s="135" t="s">
        <v>72</v>
      </c>
      <c r="BD8" s="135" t="s">
        <v>73</v>
      </c>
      <c r="BE8" s="135" t="s">
        <v>74</v>
      </c>
      <c r="BF8" s="135" t="s">
        <v>75</v>
      </c>
      <c r="BG8" s="135" t="s">
        <v>76</v>
      </c>
      <c r="BH8" s="135" t="s">
        <v>77</v>
      </c>
      <c r="BI8" s="135" t="s">
        <v>78</v>
      </c>
      <c r="BJ8" s="135" t="s">
        <v>79</v>
      </c>
      <c r="BK8" s="135" t="s">
        <v>80</v>
      </c>
      <c r="BL8" s="135" t="s">
        <v>81</v>
      </c>
      <c r="BM8" s="332" t="s">
        <v>82</v>
      </c>
      <c r="BN8" s="332" t="s">
        <v>83</v>
      </c>
      <c r="BO8" s="332" t="s">
        <v>84</v>
      </c>
      <c r="BP8" s="332" t="s">
        <v>85</v>
      </c>
      <c r="BQ8" s="135" t="s">
        <v>86</v>
      </c>
      <c r="BR8" s="135" t="s">
        <v>87</v>
      </c>
      <c r="BS8" s="135" t="s">
        <v>88</v>
      </c>
      <c r="BT8" s="135" t="s">
        <v>89</v>
      </c>
      <c r="BU8" s="136" t="s">
        <v>90</v>
      </c>
      <c r="BV8" s="136" t="s">
        <v>100</v>
      </c>
      <c r="BW8" s="136" t="s">
        <v>120</v>
      </c>
    </row>
    <row r="9" spans="1:75" s="132" customFormat="1" ht="15" customHeight="1" x14ac:dyDescent="0.2">
      <c r="A9" s="390"/>
      <c r="B9" s="239" t="s">
        <v>348</v>
      </c>
      <c r="C9" s="138"/>
      <c r="D9" s="139" t="s">
        <v>91</v>
      </c>
      <c r="E9" s="139" t="s">
        <v>91</v>
      </c>
      <c r="F9" s="139" t="s">
        <v>91</v>
      </c>
      <c r="G9" s="139" t="s">
        <v>91</v>
      </c>
      <c r="H9" s="139" t="s">
        <v>91</v>
      </c>
      <c r="I9" s="139" t="s">
        <v>91</v>
      </c>
      <c r="J9" s="139" t="s">
        <v>91</v>
      </c>
      <c r="K9" s="139" t="s">
        <v>91</v>
      </c>
      <c r="L9" s="139" t="s">
        <v>91</v>
      </c>
      <c r="M9" s="139" t="s">
        <v>91</v>
      </c>
      <c r="N9" s="139" t="s">
        <v>91</v>
      </c>
      <c r="O9" s="139" t="s">
        <v>91</v>
      </c>
      <c r="P9" s="139" t="s">
        <v>91</v>
      </c>
      <c r="Q9" s="139" t="s">
        <v>91</v>
      </c>
      <c r="R9" s="139" t="s">
        <v>91</v>
      </c>
      <c r="S9" s="139" t="s">
        <v>91</v>
      </c>
      <c r="T9" s="139" t="s">
        <v>91</v>
      </c>
      <c r="U9" s="139" t="s">
        <v>91</v>
      </c>
      <c r="V9" s="139" t="s">
        <v>91</v>
      </c>
      <c r="W9" s="139" t="s">
        <v>91</v>
      </c>
      <c r="X9" s="139" t="s">
        <v>91</v>
      </c>
      <c r="Y9" s="139" t="s">
        <v>91</v>
      </c>
      <c r="Z9" s="139" t="s">
        <v>91</v>
      </c>
      <c r="AA9" s="139" t="s">
        <v>91</v>
      </c>
      <c r="AB9" s="139" t="s">
        <v>91</v>
      </c>
      <c r="AC9" s="139" t="s">
        <v>91</v>
      </c>
      <c r="AD9" s="139" t="s">
        <v>91</v>
      </c>
      <c r="AE9" s="139" t="s">
        <v>91</v>
      </c>
      <c r="AF9" s="139" t="s">
        <v>91</v>
      </c>
      <c r="AG9" s="139" t="s">
        <v>91</v>
      </c>
      <c r="AH9" s="139" t="s">
        <v>91</v>
      </c>
      <c r="AI9" s="139" t="s">
        <v>91</v>
      </c>
      <c r="AJ9" s="139" t="s">
        <v>91</v>
      </c>
      <c r="AK9" s="139" t="s">
        <v>91</v>
      </c>
      <c r="AL9" s="139" t="s">
        <v>91</v>
      </c>
      <c r="AM9" s="139" t="s">
        <v>91</v>
      </c>
      <c r="AN9" s="139" t="s">
        <v>91</v>
      </c>
      <c r="AO9" s="139" t="s">
        <v>91</v>
      </c>
      <c r="AP9" s="139" t="s">
        <v>91</v>
      </c>
      <c r="AQ9" s="139" t="s">
        <v>91</v>
      </c>
      <c r="AR9" s="139" t="s">
        <v>91</v>
      </c>
      <c r="AS9" s="139" t="s">
        <v>91</v>
      </c>
      <c r="AT9" s="139" t="s">
        <v>91</v>
      </c>
      <c r="AU9" s="139" t="s">
        <v>91</v>
      </c>
      <c r="AV9" s="139" t="s">
        <v>91</v>
      </c>
      <c r="AW9" s="139" t="s">
        <v>91</v>
      </c>
      <c r="AX9" s="139" t="s">
        <v>91</v>
      </c>
      <c r="AY9" s="139" t="s">
        <v>91</v>
      </c>
      <c r="AZ9" s="139" t="s">
        <v>91</v>
      </c>
      <c r="BA9" s="139" t="s">
        <v>91</v>
      </c>
      <c r="BB9" s="139" t="s">
        <v>91</v>
      </c>
      <c r="BC9" s="139" t="s">
        <v>91</v>
      </c>
      <c r="BD9" s="139" t="s">
        <v>91</v>
      </c>
      <c r="BE9" s="139" t="s">
        <v>91</v>
      </c>
      <c r="BF9" s="139" t="s">
        <v>91</v>
      </c>
      <c r="BG9" s="139" t="s">
        <v>91</v>
      </c>
      <c r="BH9" s="139" t="s">
        <v>91</v>
      </c>
      <c r="BI9" s="139" t="s">
        <v>91</v>
      </c>
      <c r="BJ9" s="139" t="s">
        <v>91</v>
      </c>
      <c r="BK9" s="139" t="s">
        <v>91</v>
      </c>
      <c r="BL9" s="139" t="s">
        <v>91</v>
      </c>
      <c r="BM9" s="333" t="s">
        <v>91</v>
      </c>
      <c r="BN9" s="333" t="s">
        <v>91</v>
      </c>
      <c r="BO9" s="333" t="s">
        <v>91</v>
      </c>
      <c r="BP9" s="26" t="s">
        <v>91</v>
      </c>
      <c r="BQ9" s="139" t="s">
        <v>91</v>
      </c>
      <c r="BR9" s="139" t="s">
        <v>121</v>
      </c>
      <c r="BS9" s="139" t="s">
        <v>121</v>
      </c>
      <c r="BT9" s="140" t="s">
        <v>121</v>
      </c>
      <c r="BU9" s="140" t="s">
        <v>121</v>
      </c>
      <c r="BV9" s="140" t="s">
        <v>121</v>
      </c>
      <c r="BW9" s="140" t="s">
        <v>121</v>
      </c>
    </row>
    <row r="10" spans="1:75" s="47" customFormat="1" ht="26.1" customHeight="1" x14ac:dyDescent="0.2">
      <c r="A10" s="141"/>
      <c r="B10" s="38" t="s">
        <v>267</v>
      </c>
      <c r="C10" s="38"/>
      <c r="D10" s="300">
        <v>0</v>
      </c>
      <c r="E10" s="143">
        <v>0</v>
      </c>
      <c r="F10" s="143">
        <v>0</v>
      </c>
      <c r="G10" s="143">
        <v>0</v>
      </c>
      <c r="H10" s="143">
        <v>0</v>
      </c>
      <c r="I10" s="143">
        <v>0</v>
      </c>
      <c r="J10" s="143">
        <v>0</v>
      </c>
      <c r="K10" s="143">
        <v>0</v>
      </c>
      <c r="L10" s="143">
        <v>0</v>
      </c>
      <c r="M10" s="143">
        <v>0</v>
      </c>
      <c r="N10" s="143">
        <v>0</v>
      </c>
      <c r="O10" s="143">
        <v>0</v>
      </c>
      <c r="P10" s="143">
        <v>0</v>
      </c>
      <c r="Q10" s="143">
        <v>0</v>
      </c>
      <c r="R10" s="143">
        <v>0</v>
      </c>
      <c r="S10" s="143">
        <v>0</v>
      </c>
      <c r="T10" s="143">
        <v>0</v>
      </c>
      <c r="U10" s="143">
        <v>0</v>
      </c>
      <c r="V10" s="143">
        <v>0</v>
      </c>
      <c r="W10" s="143">
        <v>0</v>
      </c>
      <c r="X10" s="143">
        <v>0</v>
      </c>
      <c r="Y10" s="143">
        <v>0</v>
      </c>
      <c r="Z10" s="143">
        <v>0</v>
      </c>
      <c r="AA10" s="143">
        <v>0</v>
      </c>
      <c r="AB10" s="143">
        <v>0</v>
      </c>
      <c r="AC10" s="143">
        <v>0</v>
      </c>
      <c r="AD10" s="143">
        <v>0</v>
      </c>
      <c r="AE10" s="143">
        <v>0</v>
      </c>
      <c r="AF10" s="143">
        <v>0</v>
      </c>
      <c r="AG10" s="143">
        <v>0</v>
      </c>
      <c r="AH10" s="143">
        <v>0</v>
      </c>
      <c r="AI10" s="143">
        <v>0</v>
      </c>
      <c r="AJ10" s="143">
        <v>0</v>
      </c>
      <c r="AK10" s="143">
        <v>0</v>
      </c>
      <c r="AL10" s="143">
        <v>0</v>
      </c>
      <c r="AM10" s="143">
        <v>0</v>
      </c>
      <c r="AN10" s="143">
        <v>0</v>
      </c>
      <c r="AO10" s="143">
        <v>0</v>
      </c>
      <c r="AP10" s="143">
        <v>0</v>
      </c>
      <c r="AQ10" s="143">
        <v>0</v>
      </c>
      <c r="AR10" s="143">
        <v>0</v>
      </c>
      <c r="AS10" s="143">
        <v>0</v>
      </c>
      <c r="AT10" s="143">
        <v>0</v>
      </c>
      <c r="AU10" s="143">
        <v>0</v>
      </c>
      <c r="AV10" s="143">
        <v>0</v>
      </c>
      <c r="AW10" s="143">
        <v>0</v>
      </c>
      <c r="AX10" s="143">
        <v>0</v>
      </c>
      <c r="AY10" s="143">
        <v>0</v>
      </c>
      <c r="AZ10" s="143">
        <v>0</v>
      </c>
      <c r="BA10" s="143">
        <v>0</v>
      </c>
      <c r="BB10" s="143">
        <v>0</v>
      </c>
      <c r="BC10" s="143">
        <v>0.80176728686475984</v>
      </c>
      <c r="BD10" s="143">
        <v>59.09495670114287</v>
      </c>
      <c r="BE10" s="143">
        <v>111.65621532002514</v>
      </c>
      <c r="BF10" s="143">
        <v>238.98772609519145</v>
      </c>
      <c r="BG10" s="143">
        <v>181.18966984724599</v>
      </c>
      <c r="BH10" s="143">
        <v>110.03590652539856</v>
      </c>
      <c r="BI10" s="143">
        <v>87.982670452711034</v>
      </c>
      <c r="BJ10" s="143">
        <v>103.17219731164364</v>
      </c>
      <c r="BK10" s="143">
        <v>127.56493420344434</v>
      </c>
      <c r="BL10" s="143">
        <v>126.99911937777779</v>
      </c>
      <c r="BM10" s="143">
        <v>126.96380471367206</v>
      </c>
      <c r="BN10" s="143">
        <v>148.27003258784595</v>
      </c>
      <c r="BO10" s="143">
        <v>49.580512620343761</v>
      </c>
      <c r="BP10" s="143">
        <v>1.4453715379977596</v>
      </c>
      <c r="BQ10" s="143">
        <v>0.8852951200000001</v>
      </c>
      <c r="BR10" s="143">
        <v>0.43081785580645166</v>
      </c>
      <c r="BS10" s="143">
        <v>0.5690525511881156</v>
      </c>
      <c r="BT10" s="143">
        <v>0.58027484931444673</v>
      </c>
      <c r="BU10" s="143">
        <v>0.59402080454988526</v>
      </c>
      <c r="BV10" s="143">
        <v>0.46027534305185935</v>
      </c>
      <c r="BW10" s="143">
        <v>0.47287570469406837</v>
      </c>
    </row>
    <row r="11" spans="1:75" s="132" customFormat="1" x14ac:dyDescent="0.2">
      <c r="A11" s="134"/>
      <c r="B11" s="144" t="s">
        <v>566</v>
      </c>
      <c r="C11" s="144"/>
      <c r="D11" s="300">
        <v>0</v>
      </c>
      <c r="E11" s="300">
        <v>0</v>
      </c>
      <c r="F11" s="300">
        <v>0</v>
      </c>
      <c r="G11" s="300">
        <v>0</v>
      </c>
      <c r="H11" s="300">
        <v>0</v>
      </c>
      <c r="I11" s="300">
        <v>0</v>
      </c>
      <c r="J11" s="300">
        <v>0</v>
      </c>
      <c r="K11" s="300">
        <v>0</v>
      </c>
      <c r="L11" s="300">
        <v>0</v>
      </c>
      <c r="M11" s="300">
        <v>0</v>
      </c>
      <c r="N11" s="300">
        <v>0</v>
      </c>
      <c r="O11" s="300">
        <v>0</v>
      </c>
      <c r="P11" s="300">
        <v>0</v>
      </c>
      <c r="Q11" s="300">
        <v>0</v>
      </c>
      <c r="R11" s="300">
        <v>0</v>
      </c>
      <c r="S11" s="300">
        <v>0</v>
      </c>
      <c r="T11" s="300">
        <v>0</v>
      </c>
      <c r="U11" s="300">
        <v>0</v>
      </c>
      <c r="V11" s="300">
        <v>0</v>
      </c>
      <c r="W11" s="300">
        <v>0</v>
      </c>
      <c r="X11" s="300">
        <v>0</v>
      </c>
      <c r="Y11" s="300">
        <v>0</v>
      </c>
      <c r="Z11" s="300">
        <v>0</v>
      </c>
      <c r="AA11" s="300">
        <v>0</v>
      </c>
      <c r="AB11" s="300">
        <v>0</v>
      </c>
      <c r="AC11" s="300">
        <v>0</v>
      </c>
      <c r="AD11" s="300">
        <v>0</v>
      </c>
      <c r="AE11" s="300">
        <v>0</v>
      </c>
      <c r="AF11" s="300">
        <v>0</v>
      </c>
      <c r="AG11" s="300">
        <v>0</v>
      </c>
      <c r="AH11" s="300">
        <v>0</v>
      </c>
      <c r="AI11" s="300">
        <v>0</v>
      </c>
      <c r="AJ11" s="300">
        <v>0</v>
      </c>
      <c r="AK11" s="300">
        <v>0</v>
      </c>
      <c r="AL11" s="300">
        <v>0</v>
      </c>
      <c r="AM11" s="300">
        <v>0</v>
      </c>
      <c r="AN11" s="300">
        <v>0</v>
      </c>
      <c r="AO11" s="300">
        <v>0</v>
      </c>
      <c r="AP11" s="300">
        <v>0</v>
      </c>
      <c r="AQ11" s="300">
        <v>0</v>
      </c>
      <c r="AR11" s="300">
        <v>0</v>
      </c>
      <c r="AS11" s="300">
        <v>0</v>
      </c>
      <c r="AT11" s="300">
        <v>0</v>
      </c>
      <c r="AU11" s="300">
        <v>0</v>
      </c>
      <c r="AV11" s="300">
        <v>0</v>
      </c>
      <c r="AW11" s="300">
        <v>0</v>
      </c>
      <c r="AX11" s="300">
        <v>0</v>
      </c>
      <c r="AY11" s="300">
        <v>0</v>
      </c>
      <c r="AZ11" s="300">
        <v>0</v>
      </c>
      <c r="BA11" s="300">
        <v>0</v>
      </c>
      <c r="BB11" s="300">
        <v>0</v>
      </c>
      <c r="BC11" s="257">
        <v>0.80176728686475984</v>
      </c>
      <c r="BD11" s="257">
        <v>59.09495670114287</v>
      </c>
      <c r="BE11" s="257">
        <v>111.65621532002514</v>
      </c>
      <c r="BF11" s="257">
        <v>130.02149585064944</v>
      </c>
      <c r="BG11" s="257">
        <v>49.658734965909964</v>
      </c>
      <c r="BH11" s="257">
        <v>0</v>
      </c>
      <c r="BI11" s="257">
        <v>0</v>
      </c>
      <c r="BJ11" s="257">
        <v>0</v>
      </c>
      <c r="BK11" s="257">
        <v>0</v>
      </c>
      <c r="BL11" s="257">
        <v>0</v>
      </c>
      <c r="BM11" s="257">
        <v>0</v>
      </c>
      <c r="BN11" s="257">
        <v>0</v>
      </c>
      <c r="BO11" s="300">
        <v>0</v>
      </c>
      <c r="BP11" s="300">
        <v>0</v>
      </c>
      <c r="BQ11" s="300">
        <v>0</v>
      </c>
      <c r="BR11" s="300">
        <v>0</v>
      </c>
      <c r="BS11" s="300">
        <v>0</v>
      </c>
      <c r="BT11" s="300">
        <v>0</v>
      </c>
      <c r="BU11" s="300">
        <v>0</v>
      </c>
      <c r="BV11" s="300">
        <v>0</v>
      </c>
      <c r="BW11" s="300">
        <v>0</v>
      </c>
    </row>
    <row r="12" spans="1:75" s="132" customFormat="1" x14ac:dyDescent="0.2">
      <c r="A12" s="134"/>
      <c r="B12" s="144" t="s">
        <v>567</v>
      </c>
      <c r="C12" s="144"/>
      <c r="D12" s="300">
        <v>0</v>
      </c>
      <c r="E12" s="300">
        <v>0</v>
      </c>
      <c r="F12" s="300">
        <v>0</v>
      </c>
      <c r="G12" s="300">
        <v>0</v>
      </c>
      <c r="H12" s="300">
        <v>0</v>
      </c>
      <c r="I12" s="300">
        <v>0</v>
      </c>
      <c r="J12" s="300">
        <v>0</v>
      </c>
      <c r="K12" s="300">
        <v>0</v>
      </c>
      <c r="L12" s="300">
        <v>0</v>
      </c>
      <c r="M12" s="300">
        <v>0</v>
      </c>
      <c r="N12" s="300">
        <v>0</v>
      </c>
      <c r="O12" s="300">
        <v>0</v>
      </c>
      <c r="P12" s="300">
        <v>0</v>
      </c>
      <c r="Q12" s="300">
        <v>0</v>
      </c>
      <c r="R12" s="300">
        <v>0</v>
      </c>
      <c r="S12" s="300">
        <v>0</v>
      </c>
      <c r="T12" s="300">
        <v>0</v>
      </c>
      <c r="U12" s="300">
        <v>0</v>
      </c>
      <c r="V12" s="300">
        <v>0</v>
      </c>
      <c r="W12" s="300">
        <v>0</v>
      </c>
      <c r="X12" s="300">
        <v>0</v>
      </c>
      <c r="Y12" s="300">
        <v>0</v>
      </c>
      <c r="Z12" s="300">
        <v>0</v>
      </c>
      <c r="AA12" s="300">
        <v>0</v>
      </c>
      <c r="AB12" s="300">
        <v>0</v>
      </c>
      <c r="AC12" s="300">
        <v>0</v>
      </c>
      <c r="AD12" s="300">
        <v>0</v>
      </c>
      <c r="AE12" s="300">
        <v>0</v>
      </c>
      <c r="AF12" s="300">
        <v>0</v>
      </c>
      <c r="AG12" s="300">
        <v>0</v>
      </c>
      <c r="AH12" s="300">
        <v>0</v>
      </c>
      <c r="AI12" s="300">
        <v>0</v>
      </c>
      <c r="AJ12" s="300">
        <v>0</v>
      </c>
      <c r="AK12" s="300">
        <v>0</v>
      </c>
      <c r="AL12" s="300">
        <v>0</v>
      </c>
      <c r="AM12" s="300">
        <v>0</v>
      </c>
      <c r="AN12" s="300">
        <v>0</v>
      </c>
      <c r="AO12" s="300">
        <v>0</v>
      </c>
      <c r="AP12" s="300">
        <v>0</v>
      </c>
      <c r="AQ12" s="300">
        <v>0</v>
      </c>
      <c r="AR12" s="300">
        <v>0</v>
      </c>
      <c r="AS12" s="300">
        <v>0</v>
      </c>
      <c r="AT12" s="300">
        <v>0</v>
      </c>
      <c r="AU12" s="300">
        <v>0</v>
      </c>
      <c r="AV12" s="300">
        <v>0</v>
      </c>
      <c r="AW12" s="300">
        <v>0</v>
      </c>
      <c r="AX12" s="300">
        <v>0</v>
      </c>
      <c r="AY12" s="300">
        <v>0</v>
      </c>
      <c r="AZ12" s="300">
        <v>0</v>
      </c>
      <c r="BA12" s="300">
        <v>0</v>
      </c>
      <c r="BB12" s="300">
        <v>0</v>
      </c>
      <c r="BC12" s="257">
        <v>0</v>
      </c>
      <c r="BD12" s="257">
        <v>0</v>
      </c>
      <c r="BE12" s="257">
        <v>0</v>
      </c>
      <c r="BF12" s="257">
        <v>48.835268663489629</v>
      </c>
      <c r="BG12" s="257">
        <v>65.438506942438437</v>
      </c>
      <c r="BH12" s="257">
        <v>54.276767006634323</v>
      </c>
      <c r="BI12" s="257">
        <v>43.468606726149623</v>
      </c>
      <c r="BJ12" s="257">
        <v>49.213911371629543</v>
      </c>
      <c r="BK12" s="257">
        <v>62.838478653424893</v>
      </c>
      <c r="BL12" s="257">
        <v>62.33472982344891</v>
      </c>
      <c r="BM12" s="257">
        <v>87.132022842716111</v>
      </c>
      <c r="BN12" s="257">
        <v>0</v>
      </c>
      <c r="BO12" s="300">
        <v>0</v>
      </c>
      <c r="BP12" s="300">
        <v>0</v>
      </c>
      <c r="BQ12" s="300">
        <v>0</v>
      </c>
      <c r="BR12" s="300">
        <v>0</v>
      </c>
      <c r="BS12" s="300">
        <v>0</v>
      </c>
      <c r="BT12" s="300">
        <v>0</v>
      </c>
      <c r="BU12" s="300">
        <v>0</v>
      </c>
      <c r="BV12" s="300">
        <v>0</v>
      </c>
      <c r="BW12" s="300">
        <v>0</v>
      </c>
    </row>
    <row r="13" spans="1:75" s="132" customFormat="1" ht="13.5" thickBot="1" x14ac:dyDescent="0.25">
      <c r="A13" s="129"/>
      <c r="B13" s="285" t="s">
        <v>568</v>
      </c>
      <c r="C13" s="285"/>
      <c r="D13" s="302">
        <v>0</v>
      </c>
      <c r="E13" s="302">
        <v>0</v>
      </c>
      <c r="F13" s="302">
        <v>0</v>
      </c>
      <c r="G13" s="302">
        <v>0</v>
      </c>
      <c r="H13" s="302">
        <v>0</v>
      </c>
      <c r="I13" s="302">
        <v>0</v>
      </c>
      <c r="J13" s="302">
        <v>0</v>
      </c>
      <c r="K13" s="302">
        <v>0</v>
      </c>
      <c r="L13" s="302">
        <v>0</v>
      </c>
      <c r="M13" s="302">
        <v>0</v>
      </c>
      <c r="N13" s="302">
        <v>0</v>
      </c>
      <c r="O13" s="302">
        <v>0</v>
      </c>
      <c r="P13" s="302">
        <v>0</v>
      </c>
      <c r="Q13" s="302">
        <v>0</v>
      </c>
      <c r="R13" s="302">
        <v>0</v>
      </c>
      <c r="S13" s="302">
        <v>0</v>
      </c>
      <c r="T13" s="302">
        <v>0</v>
      </c>
      <c r="U13" s="302">
        <v>0</v>
      </c>
      <c r="V13" s="302">
        <v>0</v>
      </c>
      <c r="W13" s="302">
        <v>0</v>
      </c>
      <c r="X13" s="302">
        <v>0</v>
      </c>
      <c r="Y13" s="302">
        <v>0</v>
      </c>
      <c r="Z13" s="302">
        <v>0</v>
      </c>
      <c r="AA13" s="302">
        <v>0</v>
      </c>
      <c r="AB13" s="302">
        <v>0</v>
      </c>
      <c r="AC13" s="302">
        <v>0</v>
      </c>
      <c r="AD13" s="302">
        <v>0</v>
      </c>
      <c r="AE13" s="302">
        <v>0</v>
      </c>
      <c r="AF13" s="302">
        <v>0</v>
      </c>
      <c r="AG13" s="302">
        <v>0</v>
      </c>
      <c r="AH13" s="302">
        <v>0</v>
      </c>
      <c r="AI13" s="302">
        <v>0</v>
      </c>
      <c r="AJ13" s="302">
        <v>0</v>
      </c>
      <c r="AK13" s="302">
        <v>0</v>
      </c>
      <c r="AL13" s="302">
        <v>0</v>
      </c>
      <c r="AM13" s="302">
        <v>0</v>
      </c>
      <c r="AN13" s="302">
        <v>0</v>
      </c>
      <c r="AO13" s="302">
        <v>0</v>
      </c>
      <c r="AP13" s="302">
        <v>0</v>
      </c>
      <c r="AQ13" s="302">
        <v>0</v>
      </c>
      <c r="AR13" s="302">
        <v>0</v>
      </c>
      <c r="AS13" s="302">
        <v>0</v>
      </c>
      <c r="AT13" s="302">
        <v>0</v>
      </c>
      <c r="AU13" s="302">
        <v>0</v>
      </c>
      <c r="AV13" s="302">
        <v>0</v>
      </c>
      <c r="AW13" s="302">
        <v>0</v>
      </c>
      <c r="AX13" s="302">
        <v>0</v>
      </c>
      <c r="AY13" s="302">
        <v>0</v>
      </c>
      <c r="AZ13" s="302">
        <v>0</v>
      </c>
      <c r="BA13" s="302">
        <v>0</v>
      </c>
      <c r="BB13" s="302">
        <v>0</v>
      </c>
      <c r="BC13" s="152">
        <v>0</v>
      </c>
      <c r="BD13" s="152">
        <v>0</v>
      </c>
      <c r="BE13" s="152">
        <v>0</v>
      </c>
      <c r="BF13" s="152">
        <v>60.130961581052389</v>
      </c>
      <c r="BG13" s="152">
        <v>66.092427938897586</v>
      </c>
      <c r="BH13" s="152">
        <v>55.759139518764236</v>
      </c>
      <c r="BI13" s="152">
        <v>44.514063726561425</v>
      </c>
      <c r="BJ13" s="152">
        <v>53.958285940014093</v>
      </c>
      <c r="BK13" s="152">
        <v>64.726455550019452</v>
      </c>
      <c r="BL13" s="152">
        <v>64.664389554328878</v>
      </c>
      <c r="BM13" s="152">
        <v>39.831781870955943</v>
      </c>
      <c r="BN13" s="152">
        <v>0</v>
      </c>
      <c r="BO13" s="302">
        <v>0</v>
      </c>
      <c r="BP13" s="302">
        <v>0</v>
      </c>
      <c r="BQ13" s="302">
        <v>0</v>
      </c>
      <c r="BR13" s="302">
        <v>0</v>
      </c>
      <c r="BS13" s="302">
        <v>0</v>
      </c>
      <c r="BT13" s="302">
        <v>0</v>
      </c>
      <c r="BU13" s="302">
        <v>0</v>
      </c>
      <c r="BV13" s="302">
        <v>0</v>
      </c>
      <c r="BW13" s="302">
        <v>0</v>
      </c>
    </row>
  </sheetData>
  <mergeCells count="3">
    <mergeCell ref="A8:A9"/>
    <mergeCell ref="B2:C2"/>
    <mergeCell ref="B8:C8"/>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5"/>
  <sheetViews>
    <sheetView zoomScaleNormal="100" workbookViewId="0">
      <pane xSplit="3" topLeftCell="BN1" activePane="topRight" state="frozen"/>
      <selection pane="topRight"/>
    </sheetView>
  </sheetViews>
  <sheetFormatPr defaultRowHeight="12.75" x14ac:dyDescent="0.2"/>
  <cols>
    <col min="1" max="1" width="16" style="95" customWidth="1"/>
    <col min="2" max="2" width="75.7109375" style="95" customWidth="1"/>
    <col min="3" max="3" width="12.7109375" style="95" customWidth="1"/>
    <col min="4" max="73" width="10.7109375" style="95" customWidth="1"/>
    <col min="74" max="75" width="10.7109375" style="96" customWidth="1"/>
    <col min="76" max="16384" width="9.140625" style="96"/>
  </cols>
  <sheetData>
    <row r="1" spans="1:75" s="132" customFormat="1" ht="13.5" thickBot="1" x14ac:dyDescent="0.25">
      <c r="A1" s="129"/>
      <c r="B1" s="378" t="s">
        <v>20</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row>
    <row r="2" spans="1:75" s="132" customFormat="1" ht="26.1" customHeight="1" x14ac:dyDescent="0.2">
      <c r="A2" s="296" t="s">
        <v>195</v>
      </c>
      <c r="B2" s="239" t="s">
        <v>569</v>
      </c>
      <c r="C2" s="134"/>
      <c r="D2" s="332" t="s">
        <v>21</v>
      </c>
      <c r="E2" s="332" t="s">
        <v>22</v>
      </c>
      <c r="F2" s="332" t="s">
        <v>23</v>
      </c>
      <c r="G2" s="332" t="s">
        <v>24</v>
      </c>
      <c r="H2" s="332" t="s">
        <v>25</v>
      </c>
      <c r="I2" s="332" t="s">
        <v>26</v>
      </c>
      <c r="J2" s="332" t="s">
        <v>27</v>
      </c>
      <c r="K2" s="332" t="s">
        <v>28</v>
      </c>
      <c r="L2" s="332" t="s">
        <v>29</v>
      </c>
      <c r="M2" s="332" t="s">
        <v>30</v>
      </c>
      <c r="N2" s="332" t="s">
        <v>31</v>
      </c>
      <c r="O2" s="332" t="s">
        <v>32</v>
      </c>
      <c r="P2" s="332" t="s">
        <v>33</v>
      </c>
      <c r="Q2" s="332" t="s">
        <v>34</v>
      </c>
      <c r="R2" s="332" t="s">
        <v>35</v>
      </c>
      <c r="S2" s="332" t="s">
        <v>36</v>
      </c>
      <c r="T2" s="332" t="s">
        <v>37</v>
      </c>
      <c r="U2" s="332" t="s">
        <v>38</v>
      </c>
      <c r="V2" s="332" t="s">
        <v>39</v>
      </c>
      <c r="W2" s="332" t="s">
        <v>40</v>
      </c>
      <c r="X2" s="332" t="s">
        <v>41</v>
      </c>
      <c r="Y2" s="332" t="s">
        <v>42</v>
      </c>
      <c r="Z2" s="332" t="s">
        <v>43</v>
      </c>
      <c r="AA2" s="332" t="s">
        <v>44</v>
      </c>
      <c r="AB2" s="332" t="s">
        <v>45</v>
      </c>
      <c r="AC2" s="332" t="s">
        <v>46</v>
      </c>
      <c r="AD2" s="332" t="s">
        <v>47</v>
      </c>
      <c r="AE2" s="332" t="s">
        <v>48</v>
      </c>
      <c r="AF2" s="332" t="s">
        <v>49</v>
      </c>
      <c r="AG2" s="332" t="s">
        <v>50</v>
      </c>
      <c r="AH2" s="332" t="s">
        <v>51</v>
      </c>
      <c r="AI2" s="332" t="s">
        <v>52</v>
      </c>
      <c r="AJ2" s="332" t="s">
        <v>53</v>
      </c>
      <c r="AK2" s="332" t="s">
        <v>54</v>
      </c>
      <c r="AL2" s="332" t="s">
        <v>55</v>
      </c>
      <c r="AM2" s="332" t="s">
        <v>56</v>
      </c>
      <c r="AN2" s="332" t="s">
        <v>57</v>
      </c>
      <c r="AO2" s="332" t="s">
        <v>58</v>
      </c>
      <c r="AP2" s="332" t="s">
        <v>59</v>
      </c>
      <c r="AQ2" s="332" t="s">
        <v>60</v>
      </c>
      <c r="AR2" s="332" t="s">
        <v>61</v>
      </c>
      <c r="AS2" s="332" t="s">
        <v>62</v>
      </c>
      <c r="AT2" s="332" t="s">
        <v>63</v>
      </c>
      <c r="AU2" s="332" t="s">
        <v>64</v>
      </c>
      <c r="AV2" s="332" t="s">
        <v>65</v>
      </c>
      <c r="AW2" s="332" t="s">
        <v>66</v>
      </c>
      <c r="AX2" s="332" t="s">
        <v>67</v>
      </c>
      <c r="AY2" s="332" t="s">
        <v>68</v>
      </c>
      <c r="AZ2" s="332" t="s">
        <v>69</v>
      </c>
      <c r="BA2" s="332" t="s">
        <v>70</v>
      </c>
      <c r="BB2" s="332" t="s">
        <v>71</v>
      </c>
      <c r="BC2" s="332" t="s">
        <v>72</v>
      </c>
      <c r="BD2" s="332" t="s">
        <v>73</v>
      </c>
      <c r="BE2" s="332" t="s">
        <v>74</v>
      </c>
      <c r="BF2" s="332" t="s">
        <v>75</v>
      </c>
      <c r="BG2" s="332" t="s">
        <v>76</v>
      </c>
      <c r="BH2" s="332" t="s">
        <v>77</v>
      </c>
      <c r="BI2" s="332" t="s">
        <v>78</v>
      </c>
      <c r="BJ2" s="332" t="s">
        <v>79</v>
      </c>
      <c r="BK2" s="332" t="s">
        <v>80</v>
      </c>
      <c r="BL2" s="332" t="s">
        <v>81</v>
      </c>
      <c r="BM2" s="332" t="s">
        <v>82</v>
      </c>
      <c r="BN2" s="332" t="s">
        <v>83</v>
      </c>
      <c r="BO2" s="332" t="s">
        <v>84</v>
      </c>
      <c r="BP2" s="332" t="s">
        <v>85</v>
      </c>
      <c r="BQ2" s="332" t="s">
        <v>86</v>
      </c>
      <c r="BR2" s="332" t="s">
        <v>87</v>
      </c>
      <c r="BS2" s="332" t="s">
        <v>88</v>
      </c>
      <c r="BT2" s="332" t="s">
        <v>89</v>
      </c>
      <c r="BU2" s="334" t="s">
        <v>90</v>
      </c>
      <c r="BV2" s="334" t="s">
        <v>100</v>
      </c>
      <c r="BW2" s="334" t="s">
        <v>120</v>
      </c>
    </row>
    <row r="3" spans="1:75" s="132" customFormat="1" ht="15" customHeight="1" x14ac:dyDescent="0.2">
      <c r="A3" s="137"/>
      <c r="B3" s="239" t="s">
        <v>335</v>
      </c>
      <c r="C3" s="138"/>
      <c r="D3" s="139" t="s">
        <v>91</v>
      </c>
      <c r="E3" s="139" t="s">
        <v>91</v>
      </c>
      <c r="F3" s="139" t="s">
        <v>91</v>
      </c>
      <c r="G3" s="139" t="s">
        <v>91</v>
      </c>
      <c r="H3" s="139" t="s">
        <v>91</v>
      </c>
      <c r="I3" s="139" t="s">
        <v>91</v>
      </c>
      <c r="J3" s="139" t="s">
        <v>91</v>
      </c>
      <c r="K3" s="139" t="s">
        <v>91</v>
      </c>
      <c r="L3" s="139" t="s">
        <v>91</v>
      </c>
      <c r="M3" s="139" t="s">
        <v>91</v>
      </c>
      <c r="N3" s="139" t="s">
        <v>91</v>
      </c>
      <c r="O3" s="139" t="s">
        <v>91</v>
      </c>
      <c r="P3" s="139" t="s">
        <v>91</v>
      </c>
      <c r="Q3" s="139" t="s">
        <v>91</v>
      </c>
      <c r="R3" s="139" t="s">
        <v>91</v>
      </c>
      <c r="S3" s="139" t="s">
        <v>91</v>
      </c>
      <c r="T3" s="139" t="s">
        <v>91</v>
      </c>
      <c r="U3" s="139" t="s">
        <v>91</v>
      </c>
      <c r="V3" s="139" t="s">
        <v>91</v>
      </c>
      <c r="W3" s="139" t="s">
        <v>91</v>
      </c>
      <c r="X3" s="139" t="s">
        <v>91</v>
      </c>
      <c r="Y3" s="139" t="s">
        <v>91</v>
      </c>
      <c r="Z3" s="139" t="s">
        <v>91</v>
      </c>
      <c r="AA3" s="139" t="s">
        <v>91</v>
      </c>
      <c r="AB3" s="139" t="s">
        <v>91</v>
      </c>
      <c r="AC3" s="139" t="s">
        <v>91</v>
      </c>
      <c r="AD3" s="139" t="s">
        <v>91</v>
      </c>
      <c r="AE3" s="139" t="s">
        <v>91</v>
      </c>
      <c r="AF3" s="139" t="s">
        <v>91</v>
      </c>
      <c r="AG3" s="139" t="s">
        <v>91</v>
      </c>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26" t="s">
        <v>91</v>
      </c>
      <c r="BQ3" s="139" t="s">
        <v>91</v>
      </c>
      <c r="BR3" s="139" t="s">
        <v>121</v>
      </c>
      <c r="BS3" s="139" t="s">
        <v>121</v>
      </c>
      <c r="BT3" s="140" t="s">
        <v>121</v>
      </c>
      <c r="BU3" s="140" t="s">
        <v>121</v>
      </c>
      <c r="BV3" s="140" t="s">
        <v>121</v>
      </c>
      <c r="BW3" s="140" t="s">
        <v>121</v>
      </c>
    </row>
    <row r="4" spans="1:75" s="132" customFormat="1" ht="26.1" customHeight="1" x14ac:dyDescent="0.2">
      <c r="A4" s="153"/>
      <c r="B4" s="38" t="s">
        <v>570</v>
      </c>
      <c r="C4" s="265"/>
      <c r="D4" s="335">
        <f t="shared" ref="D4:AI4" si="0">SUM(D5,D8,D9)</f>
        <v>0</v>
      </c>
      <c r="E4" s="335">
        <f t="shared" si="0"/>
        <v>0</v>
      </c>
      <c r="F4" s="335">
        <f t="shared" si="0"/>
        <v>0</v>
      </c>
      <c r="G4" s="335">
        <f t="shared" si="0"/>
        <v>0</v>
      </c>
      <c r="H4" s="335">
        <f t="shared" si="0"/>
        <v>0</v>
      </c>
      <c r="I4" s="335">
        <f t="shared" si="0"/>
        <v>0</v>
      </c>
      <c r="J4" s="335">
        <f t="shared" si="0"/>
        <v>0</v>
      </c>
      <c r="K4" s="335">
        <f t="shared" si="0"/>
        <v>0</v>
      </c>
      <c r="L4" s="335">
        <f t="shared" si="0"/>
        <v>0</v>
      </c>
      <c r="M4" s="335">
        <f t="shared" si="0"/>
        <v>0</v>
      </c>
      <c r="N4" s="335">
        <f t="shared" si="0"/>
        <v>0</v>
      </c>
      <c r="O4" s="335">
        <f t="shared" si="0"/>
        <v>0</v>
      </c>
      <c r="P4" s="335">
        <f t="shared" si="0"/>
        <v>0</v>
      </c>
      <c r="Q4" s="335">
        <f t="shared" si="0"/>
        <v>0</v>
      </c>
      <c r="R4" s="335">
        <f t="shared" si="0"/>
        <v>0</v>
      </c>
      <c r="S4" s="335">
        <f t="shared" si="0"/>
        <v>0</v>
      </c>
      <c r="T4" s="335">
        <f t="shared" si="0"/>
        <v>0</v>
      </c>
      <c r="U4" s="335">
        <f t="shared" si="0"/>
        <v>0</v>
      </c>
      <c r="V4" s="335">
        <f t="shared" si="0"/>
        <v>0</v>
      </c>
      <c r="W4" s="335">
        <f t="shared" si="0"/>
        <v>0</v>
      </c>
      <c r="X4" s="335">
        <f t="shared" si="0"/>
        <v>0</v>
      </c>
      <c r="Y4" s="335">
        <f t="shared" si="0"/>
        <v>0</v>
      </c>
      <c r="Z4" s="335">
        <f t="shared" si="0"/>
        <v>0</v>
      </c>
      <c r="AA4" s="335">
        <f t="shared" si="0"/>
        <v>0</v>
      </c>
      <c r="AB4" s="335">
        <f t="shared" si="0"/>
        <v>0</v>
      </c>
      <c r="AC4" s="335">
        <f t="shared" si="0"/>
        <v>0</v>
      </c>
      <c r="AD4" s="335">
        <f t="shared" si="0"/>
        <v>0</v>
      </c>
      <c r="AE4" s="335">
        <f t="shared" si="0"/>
        <v>0</v>
      </c>
      <c r="AF4" s="335">
        <f t="shared" si="0"/>
        <v>0</v>
      </c>
      <c r="AG4" s="335">
        <f t="shared" si="0"/>
        <v>0</v>
      </c>
      <c r="AH4" s="335">
        <f t="shared" si="0"/>
        <v>561</v>
      </c>
      <c r="AI4" s="335">
        <f t="shared" si="0"/>
        <v>624</v>
      </c>
      <c r="AJ4" s="335">
        <f t="shared" ref="AJ4:BO4" si="1">SUM(AJ5,AJ8,AJ9)</f>
        <v>729</v>
      </c>
      <c r="AK4" s="335">
        <f t="shared" si="1"/>
        <v>924.13</v>
      </c>
      <c r="AL4" s="335">
        <f t="shared" si="1"/>
        <v>941</v>
      </c>
      <c r="AM4" s="335">
        <f t="shared" si="1"/>
        <v>985</v>
      </c>
      <c r="AN4" s="335">
        <f t="shared" si="1"/>
        <v>1189</v>
      </c>
      <c r="AO4" s="335">
        <f t="shared" si="1"/>
        <v>1371</v>
      </c>
      <c r="AP4" s="335">
        <f t="shared" si="1"/>
        <v>1458</v>
      </c>
      <c r="AQ4" s="335">
        <f t="shared" si="1"/>
        <v>1574</v>
      </c>
      <c r="AR4" s="335">
        <f t="shared" si="1"/>
        <v>1853.9770000000001</v>
      </c>
      <c r="AS4" s="335">
        <f t="shared" si="1"/>
        <v>2050.058</v>
      </c>
      <c r="AT4" s="335">
        <f t="shared" si="1"/>
        <v>2305.1849999999999</v>
      </c>
      <c r="AU4" s="335">
        <f t="shared" si="1"/>
        <v>2758</v>
      </c>
      <c r="AV4" s="335">
        <f t="shared" si="1"/>
        <v>3728</v>
      </c>
      <c r="AW4" s="335">
        <f t="shared" si="1"/>
        <v>3939</v>
      </c>
      <c r="AX4" s="335">
        <f t="shared" si="1"/>
        <v>3969</v>
      </c>
      <c r="AY4" s="335">
        <f t="shared" si="1"/>
        <v>3888</v>
      </c>
      <c r="AZ4" s="335">
        <f t="shared" si="1"/>
        <v>3815</v>
      </c>
      <c r="BA4" s="335">
        <f t="shared" si="1"/>
        <v>3773</v>
      </c>
      <c r="BB4" s="335">
        <f t="shared" si="1"/>
        <v>3619</v>
      </c>
      <c r="BC4" s="335">
        <f t="shared" si="1"/>
        <v>3781</v>
      </c>
      <c r="BD4" s="335">
        <f t="shared" si="1"/>
        <v>4095</v>
      </c>
      <c r="BE4" s="335">
        <f t="shared" si="1"/>
        <v>4486</v>
      </c>
      <c r="BF4" s="335">
        <f t="shared" si="1"/>
        <v>4484</v>
      </c>
      <c r="BG4" s="335">
        <f t="shared" si="1"/>
        <v>4851.1851234350615</v>
      </c>
      <c r="BH4" s="335">
        <f t="shared" si="1"/>
        <v>6099.3140000000003</v>
      </c>
      <c r="BI4" s="335">
        <f t="shared" si="1"/>
        <v>6508.5602195999991</v>
      </c>
      <c r="BJ4" s="335">
        <f t="shared" si="1"/>
        <v>6954.7246595999977</v>
      </c>
      <c r="BK4" s="335">
        <f t="shared" si="1"/>
        <v>7455.2028207140329</v>
      </c>
      <c r="BL4" s="335">
        <f t="shared" si="1"/>
        <v>7793.5174822999979</v>
      </c>
      <c r="BM4" s="335">
        <f t="shared" si="1"/>
        <v>8225.126148360001</v>
      </c>
      <c r="BN4" s="335">
        <f t="shared" si="1"/>
        <v>8242.1568431600008</v>
      </c>
      <c r="BO4" s="335">
        <f t="shared" si="1"/>
        <v>8052.1531093099993</v>
      </c>
      <c r="BP4" s="335">
        <f t="shared" ref="BP4:BU4" si="2">SUM(BP5,BP8,BP9)</f>
        <v>7510.8751163199995</v>
      </c>
      <c r="BQ4" s="335">
        <f t="shared" si="2"/>
        <v>7041.5234761999709</v>
      </c>
      <c r="BR4" s="335">
        <f t="shared" si="2"/>
        <v>6627.6815539714244</v>
      </c>
      <c r="BS4" s="335">
        <f t="shared" si="2"/>
        <v>6240.6564889910733</v>
      </c>
      <c r="BT4" s="335">
        <f t="shared" si="2"/>
        <v>5897.0010681607073</v>
      </c>
      <c r="BU4" s="335">
        <f t="shared" si="2"/>
        <v>5659.8774757770934</v>
      </c>
      <c r="BV4" s="335">
        <f>SUM(BV5,BV8,BV9)</f>
        <v>5442.6556886604712</v>
      </c>
      <c r="BW4" s="335">
        <f>SUM(BW5,BW8,BW9)</f>
        <v>5400.3735248339772</v>
      </c>
    </row>
    <row r="5" spans="1:75" s="337" customFormat="1" ht="24" customHeight="1" x14ac:dyDescent="0.2">
      <c r="A5" s="286"/>
      <c r="B5" s="43" t="s">
        <v>571</v>
      </c>
      <c r="C5" s="146"/>
      <c r="D5" s="336">
        <v>0</v>
      </c>
      <c r="E5" s="336">
        <v>0</v>
      </c>
      <c r="F5" s="336">
        <v>0</v>
      </c>
      <c r="G5" s="336">
        <v>0</v>
      </c>
      <c r="H5" s="336">
        <v>0</v>
      </c>
      <c r="I5" s="336">
        <v>0</v>
      </c>
      <c r="J5" s="336">
        <v>0</v>
      </c>
      <c r="K5" s="336">
        <v>0</v>
      </c>
      <c r="L5" s="336">
        <v>0</v>
      </c>
      <c r="M5" s="336">
        <v>0</v>
      </c>
      <c r="N5" s="336">
        <v>0</v>
      </c>
      <c r="O5" s="336">
        <v>0</v>
      </c>
      <c r="P5" s="336">
        <v>0</v>
      </c>
      <c r="Q5" s="336">
        <v>0</v>
      </c>
      <c r="R5" s="336">
        <v>0</v>
      </c>
      <c r="S5" s="336">
        <v>0</v>
      </c>
      <c r="T5" s="336">
        <v>0</v>
      </c>
      <c r="U5" s="336">
        <v>0</v>
      </c>
      <c r="V5" s="336">
        <v>0</v>
      </c>
      <c r="W5" s="336">
        <v>0</v>
      </c>
      <c r="X5" s="336">
        <v>0</v>
      </c>
      <c r="Y5" s="336">
        <v>0</v>
      </c>
      <c r="Z5" s="336">
        <v>0</v>
      </c>
      <c r="AA5" s="336">
        <v>0</v>
      </c>
      <c r="AB5" s="336">
        <v>0</v>
      </c>
      <c r="AC5" s="336">
        <v>0</v>
      </c>
      <c r="AD5" s="336">
        <v>0</v>
      </c>
      <c r="AE5" s="336">
        <v>0</v>
      </c>
      <c r="AF5" s="336">
        <v>0</v>
      </c>
      <c r="AG5" s="336">
        <v>0</v>
      </c>
      <c r="AH5" s="336">
        <v>0</v>
      </c>
      <c r="AI5" s="336">
        <v>0</v>
      </c>
      <c r="AJ5" s="336">
        <v>0</v>
      </c>
      <c r="AK5" s="336">
        <v>0</v>
      </c>
      <c r="AL5" s="336">
        <v>0</v>
      </c>
      <c r="AM5" s="336">
        <v>0</v>
      </c>
      <c r="AN5" s="336">
        <v>0</v>
      </c>
      <c r="AO5" s="336">
        <v>0</v>
      </c>
      <c r="AP5" s="336">
        <v>0</v>
      </c>
      <c r="AQ5" s="336">
        <v>0</v>
      </c>
      <c r="AR5" s="336">
        <v>0</v>
      </c>
      <c r="AS5" s="336">
        <v>0</v>
      </c>
      <c r="AT5" s="336">
        <v>0</v>
      </c>
      <c r="AU5" s="336">
        <v>0</v>
      </c>
      <c r="AV5" s="336">
        <v>0</v>
      </c>
      <c r="AW5" s="336">
        <v>0</v>
      </c>
      <c r="AX5" s="336">
        <v>0</v>
      </c>
      <c r="AY5" s="336">
        <v>0</v>
      </c>
      <c r="AZ5" s="336">
        <v>0</v>
      </c>
      <c r="BA5" s="336">
        <v>0</v>
      </c>
      <c r="BB5" s="336">
        <v>0</v>
      </c>
      <c r="BC5" s="336">
        <v>0</v>
      </c>
      <c r="BD5" s="336">
        <v>0</v>
      </c>
      <c r="BE5" s="336">
        <v>0</v>
      </c>
      <c r="BF5" s="336">
        <v>0</v>
      </c>
      <c r="BG5" s="336">
        <v>2336.1031234350612</v>
      </c>
      <c r="BH5" s="336">
        <v>5970.616</v>
      </c>
      <c r="BI5" s="336">
        <v>6426.2752195999992</v>
      </c>
      <c r="BJ5" s="336">
        <v>6868.5436595999981</v>
      </c>
      <c r="BK5" s="336">
        <v>7367.1248207140325</v>
      </c>
      <c r="BL5" s="336">
        <v>7703.3184822999983</v>
      </c>
      <c r="BM5" s="336">
        <v>8128.8851483600001</v>
      </c>
      <c r="BN5" s="336">
        <v>8242.1568431600008</v>
      </c>
      <c r="BO5" s="336">
        <v>8052.1531093099993</v>
      </c>
      <c r="BP5" s="336">
        <v>7510.8751163199995</v>
      </c>
      <c r="BQ5" s="336">
        <v>7041.5234761999709</v>
      </c>
      <c r="BR5" s="336">
        <v>6627.6815539714244</v>
      </c>
      <c r="BS5" s="336">
        <v>6240.6564889910733</v>
      </c>
      <c r="BT5" s="336">
        <v>5897.0010681607073</v>
      </c>
      <c r="BU5" s="336">
        <v>5659.8774757770934</v>
      </c>
      <c r="BV5" s="336">
        <v>5442.6556886604712</v>
      </c>
      <c r="BW5" s="336">
        <v>5400.3735248339772</v>
      </c>
    </row>
    <row r="6" spans="1:75" s="132" customFormat="1" x14ac:dyDescent="0.2">
      <c r="A6" s="134"/>
      <c r="B6" s="48" t="s">
        <v>572</v>
      </c>
      <c r="C6" s="43"/>
      <c r="D6" s="338">
        <v>0</v>
      </c>
      <c r="E6" s="338">
        <v>0</v>
      </c>
      <c r="F6" s="338">
        <v>0</v>
      </c>
      <c r="G6" s="338">
        <v>0</v>
      </c>
      <c r="H6" s="338">
        <v>0</v>
      </c>
      <c r="I6" s="338">
        <v>0</v>
      </c>
      <c r="J6" s="338">
        <v>0</v>
      </c>
      <c r="K6" s="338">
        <v>0</v>
      </c>
      <c r="L6" s="338">
        <v>0</v>
      </c>
      <c r="M6" s="338">
        <v>0</v>
      </c>
      <c r="N6" s="338">
        <v>0</v>
      </c>
      <c r="O6" s="338">
        <v>0</v>
      </c>
      <c r="P6" s="338">
        <v>0</v>
      </c>
      <c r="Q6" s="338">
        <v>0</v>
      </c>
      <c r="R6" s="338">
        <v>0</v>
      </c>
      <c r="S6" s="338">
        <v>0</v>
      </c>
      <c r="T6" s="338">
        <v>0</v>
      </c>
      <c r="U6" s="338">
        <v>0</v>
      </c>
      <c r="V6" s="338">
        <v>0</v>
      </c>
      <c r="W6" s="338">
        <v>0</v>
      </c>
      <c r="X6" s="338">
        <v>0</v>
      </c>
      <c r="Y6" s="338">
        <v>0</v>
      </c>
      <c r="Z6" s="338">
        <v>0</v>
      </c>
      <c r="AA6" s="338">
        <v>0</v>
      </c>
      <c r="AB6" s="338">
        <v>0</v>
      </c>
      <c r="AC6" s="338">
        <v>0</v>
      </c>
      <c r="AD6" s="338">
        <v>0</v>
      </c>
      <c r="AE6" s="338">
        <v>0</v>
      </c>
      <c r="AF6" s="338">
        <v>0</v>
      </c>
      <c r="AG6" s="338">
        <v>0</v>
      </c>
      <c r="AH6" s="338">
        <v>0</v>
      </c>
      <c r="AI6" s="338">
        <v>0</v>
      </c>
      <c r="AJ6" s="338">
        <v>0</v>
      </c>
      <c r="AK6" s="338">
        <v>0</v>
      </c>
      <c r="AL6" s="338">
        <v>0</v>
      </c>
      <c r="AM6" s="338">
        <v>0</v>
      </c>
      <c r="AN6" s="338">
        <v>0</v>
      </c>
      <c r="AO6" s="338">
        <v>0</v>
      </c>
      <c r="AP6" s="338">
        <v>0</v>
      </c>
      <c r="AQ6" s="338">
        <v>0</v>
      </c>
      <c r="AR6" s="338">
        <v>0</v>
      </c>
      <c r="AS6" s="338">
        <v>0</v>
      </c>
      <c r="AT6" s="338">
        <v>0</v>
      </c>
      <c r="AU6" s="338">
        <v>0</v>
      </c>
      <c r="AV6" s="338">
        <v>0</v>
      </c>
      <c r="AW6" s="338">
        <v>0</v>
      </c>
      <c r="AX6" s="338">
        <v>0</v>
      </c>
      <c r="AY6" s="338">
        <v>0</v>
      </c>
      <c r="AZ6" s="338">
        <v>0</v>
      </c>
      <c r="BA6" s="338">
        <v>0</v>
      </c>
      <c r="BB6" s="338">
        <v>0</v>
      </c>
      <c r="BC6" s="338">
        <v>0</v>
      </c>
      <c r="BD6" s="338">
        <v>0</v>
      </c>
      <c r="BE6" s="338">
        <v>0</v>
      </c>
      <c r="BF6" s="338">
        <v>0</v>
      </c>
      <c r="BG6" s="338">
        <v>2014.2471386050611</v>
      </c>
      <c r="BH6" s="338">
        <v>5015.7</v>
      </c>
      <c r="BI6" s="338">
        <v>5423.7671116726178</v>
      </c>
      <c r="BJ6" s="338">
        <v>5757.8360123012462</v>
      </c>
      <c r="BK6" s="338">
        <v>6177.3624194595423</v>
      </c>
      <c r="BL6" s="338">
        <v>6490.1720590102777</v>
      </c>
      <c r="BM6" s="338">
        <v>6915.0678474402721</v>
      </c>
      <c r="BN6" s="338">
        <v>6948.1568948414524</v>
      </c>
      <c r="BO6" s="338">
        <v>6809.6169528651753</v>
      </c>
      <c r="BP6" s="338">
        <v>6513.1149729962708</v>
      </c>
      <c r="BQ6" s="338">
        <v>6130.2807911553364</v>
      </c>
      <c r="BR6" s="338">
        <v>5848.2702006957788</v>
      </c>
      <c r="BS6" s="338">
        <v>5626.8890870524456</v>
      </c>
      <c r="BT6" s="338">
        <v>5279.1847460025037</v>
      </c>
      <c r="BU6" s="338">
        <v>5054.4425767917282</v>
      </c>
      <c r="BV6" s="338">
        <v>4852.8598849649197</v>
      </c>
      <c r="BW6" s="338">
        <v>4836.7676776631279</v>
      </c>
    </row>
    <row r="7" spans="1:75" s="132" customFormat="1" x14ac:dyDescent="0.2">
      <c r="B7" s="105" t="s">
        <v>573</v>
      </c>
      <c r="C7" s="267"/>
      <c r="D7" s="338">
        <v>0</v>
      </c>
      <c r="E7" s="338">
        <v>0</v>
      </c>
      <c r="F7" s="338">
        <v>0</v>
      </c>
      <c r="G7" s="338">
        <v>0</v>
      </c>
      <c r="H7" s="338">
        <v>0</v>
      </c>
      <c r="I7" s="338">
        <v>0</v>
      </c>
      <c r="J7" s="338">
        <v>0</v>
      </c>
      <c r="K7" s="338">
        <v>0</v>
      </c>
      <c r="L7" s="338">
        <v>0</v>
      </c>
      <c r="M7" s="338">
        <v>0</v>
      </c>
      <c r="N7" s="338">
        <v>0</v>
      </c>
      <c r="O7" s="338">
        <v>0</v>
      </c>
      <c r="P7" s="338">
        <v>0</v>
      </c>
      <c r="Q7" s="338">
        <v>0</v>
      </c>
      <c r="R7" s="338">
        <v>0</v>
      </c>
      <c r="S7" s="338">
        <v>0</v>
      </c>
      <c r="T7" s="338">
        <v>0</v>
      </c>
      <c r="U7" s="338">
        <v>0</v>
      </c>
      <c r="V7" s="338">
        <v>0</v>
      </c>
      <c r="W7" s="338">
        <v>0</v>
      </c>
      <c r="X7" s="338">
        <v>0</v>
      </c>
      <c r="Y7" s="338">
        <v>0</v>
      </c>
      <c r="Z7" s="338">
        <v>0</v>
      </c>
      <c r="AA7" s="338">
        <v>0</v>
      </c>
      <c r="AB7" s="338">
        <v>0</v>
      </c>
      <c r="AC7" s="338">
        <v>0</v>
      </c>
      <c r="AD7" s="338">
        <v>0</v>
      </c>
      <c r="AE7" s="338">
        <v>0</v>
      </c>
      <c r="AF7" s="338">
        <v>0</v>
      </c>
      <c r="AG7" s="338">
        <v>0</v>
      </c>
      <c r="AH7" s="338">
        <v>0</v>
      </c>
      <c r="AI7" s="338">
        <v>0</v>
      </c>
      <c r="AJ7" s="338">
        <v>0</v>
      </c>
      <c r="AK7" s="338">
        <v>0</v>
      </c>
      <c r="AL7" s="338">
        <v>0</v>
      </c>
      <c r="AM7" s="338">
        <v>0</v>
      </c>
      <c r="AN7" s="338">
        <v>0</v>
      </c>
      <c r="AO7" s="338">
        <v>0</v>
      </c>
      <c r="AP7" s="338">
        <v>0</v>
      </c>
      <c r="AQ7" s="338">
        <v>0</v>
      </c>
      <c r="AR7" s="338">
        <v>0</v>
      </c>
      <c r="AS7" s="338">
        <v>0</v>
      </c>
      <c r="AT7" s="338">
        <v>0</v>
      </c>
      <c r="AU7" s="338">
        <v>0</v>
      </c>
      <c r="AV7" s="338">
        <v>0</v>
      </c>
      <c r="AW7" s="338">
        <v>0</v>
      </c>
      <c r="AX7" s="338">
        <v>0</v>
      </c>
      <c r="AY7" s="338">
        <v>0</v>
      </c>
      <c r="AZ7" s="338">
        <v>0</v>
      </c>
      <c r="BA7" s="338">
        <v>0</v>
      </c>
      <c r="BB7" s="338">
        <v>0</v>
      </c>
      <c r="BC7" s="338">
        <v>0</v>
      </c>
      <c r="BD7" s="338">
        <v>0</v>
      </c>
      <c r="BE7" s="338">
        <v>0</v>
      </c>
      <c r="BF7" s="338">
        <v>0</v>
      </c>
      <c r="BG7" s="338">
        <v>321.85598482999995</v>
      </c>
      <c r="BH7" s="338">
        <v>954.91600000000017</v>
      </c>
      <c r="BI7" s="338">
        <v>1002.5081079273812</v>
      </c>
      <c r="BJ7" s="338">
        <v>1110.7076472987521</v>
      </c>
      <c r="BK7" s="338">
        <v>1189.7624012544898</v>
      </c>
      <c r="BL7" s="338">
        <v>1213.1464232897204</v>
      </c>
      <c r="BM7" s="338">
        <v>1213.8173009197278</v>
      </c>
      <c r="BN7" s="338">
        <v>1293.9999483185484</v>
      </c>
      <c r="BO7" s="338">
        <v>1242.536156444824</v>
      </c>
      <c r="BP7" s="338">
        <v>997.76014332372893</v>
      </c>
      <c r="BQ7" s="338">
        <v>911.24268504463487</v>
      </c>
      <c r="BR7" s="338">
        <v>779.41135327564552</v>
      </c>
      <c r="BS7" s="338">
        <v>613.76740193862736</v>
      </c>
      <c r="BT7" s="338">
        <v>617.81632215820355</v>
      </c>
      <c r="BU7" s="338">
        <v>605.43489898536529</v>
      </c>
      <c r="BV7" s="338">
        <v>589.79580369555174</v>
      </c>
      <c r="BW7" s="338">
        <v>563.60584717084896</v>
      </c>
    </row>
    <row r="8" spans="1:75" s="132" customFormat="1" ht="26.1" customHeight="1" x14ac:dyDescent="0.2">
      <c r="A8" s="134"/>
      <c r="B8" s="339" t="s">
        <v>574</v>
      </c>
      <c r="C8" s="43"/>
      <c r="D8" s="336">
        <v>0</v>
      </c>
      <c r="E8" s="336">
        <v>0</v>
      </c>
      <c r="F8" s="336">
        <v>0</v>
      </c>
      <c r="G8" s="336">
        <v>0</v>
      </c>
      <c r="H8" s="336">
        <v>0</v>
      </c>
      <c r="I8" s="336">
        <v>0</v>
      </c>
      <c r="J8" s="336">
        <v>0</v>
      </c>
      <c r="K8" s="336">
        <v>0</v>
      </c>
      <c r="L8" s="336">
        <v>0</v>
      </c>
      <c r="M8" s="336">
        <v>0</v>
      </c>
      <c r="N8" s="336">
        <v>0</v>
      </c>
      <c r="O8" s="336">
        <v>0</v>
      </c>
      <c r="P8" s="336">
        <v>0</v>
      </c>
      <c r="Q8" s="336">
        <v>0</v>
      </c>
      <c r="R8" s="336">
        <v>0</v>
      </c>
      <c r="S8" s="336">
        <v>0</v>
      </c>
      <c r="T8" s="336">
        <v>0</v>
      </c>
      <c r="U8" s="336">
        <v>0</v>
      </c>
      <c r="V8" s="336">
        <v>0</v>
      </c>
      <c r="W8" s="336">
        <v>0</v>
      </c>
      <c r="X8" s="336">
        <v>0</v>
      </c>
      <c r="Y8" s="336">
        <v>0</v>
      </c>
      <c r="Z8" s="336">
        <v>0</v>
      </c>
      <c r="AA8" s="336">
        <v>0</v>
      </c>
      <c r="AB8" s="336">
        <v>0</v>
      </c>
      <c r="AC8" s="336">
        <v>0</v>
      </c>
      <c r="AD8" s="336">
        <v>0</v>
      </c>
      <c r="AE8" s="336">
        <v>0</v>
      </c>
      <c r="AF8" s="336">
        <v>0</v>
      </c>
      <c r="AG8" s="336">
        <v>0</v>
      </c>
      <c r="AH8" s="336">
        <v>0</v>
      </c>
      <c r="AI8" s="336">
        <v>0</v>
      </c>
      <c r="AJ8" s="336">
        <v>0</v>
      </c>
      <c r="AK8" s="336">
        <v>0</v>
      </c>
      <c r="AL8" s="336">
        <v>0</v>
      </c>
      <c r="AM8" s="336">
        <v>0</v>
      </c>
      <c r="AN8" s="336">
        <v>0</v>
      </c>
      <c r="AO8" s="336">
        <v>0</v>
      </c>
      <c r="AP8" s="336">
        <v>0</v>
      </c>
      <c r="AQ8" s="336">
        <v>0</v>
      </c>
      <c r="AR8" s="336">
        <v>1853.9770000000001</v>
      </c>
      <c r="AS8" s="336">
        <v>2050.058</v>
      </c>
      <c r="AT8" s="336">
        <v>2305.1849999999999</v>
      </c>
      <c r="AU8" s="336">
        <v>2758</v>
      </c>
      <c r="AV8" s="336">
        <v>3728</v>
      </c>
      <c r="AW8" s="336">
        <v>3939</v>
      </c>
      <c r="AX8" s="336">
        <v>3969</v>
      </c>
      <c r="AY8" s="336">
        <v>3888</v>
      </c>
      <c r="AZ8" s="336">
        <v>3815</v>
      </c>
      <c r="BA8" s="336">
        <v>3773</v>
      </c>
      <c r="BB8" s="336">
        <v>3619</v>
      </c>
      <c r="BC8" s="336">
        <v>3781</v>
      </c>
      <c r="BD8" s="336">
        <v>4095</v>
      </c>
      <c r="BE8" s="336">
        <v>4486</v>
      </c>
      <c r="BF8" s="336">
        <v>4484</v>
      </c>
      <c r="BG8" s="336">
        <v>2515.0819999999999</v>
      </c>
      <c r="BH8" s="336">
        <v>128.69800000000001</v>
      </c>
      <c r="BI8" s="336">
        <v>82.284999999999997</v>
      </c>
      <c r="BJ8" s="336">
        <v>86.180999999999997</v>
      </c>
      <c r="BK8" s="336">
        <v>88.078000000000003</v>
      </c>
      <c r="BL8" s="336">
        <v>90.198999999999998</v>
      </c>
      <c r="BM8" s="336">
        <v>96.241</v>
      </c>
      <c r="BN8" s="336">
        <v>0</v>
      </c>
      <c r="BO8" s="336">
        <v>0</v>
      </c>
      <c r="BP8" s="336">
        <v>0</v>
      </c>
      <c r="BQ8" s="336">
        <v>0</v>
      </c>
      <c r="BR8" s="336">
        <v>0</v>
      </c>
      <c r="BS8" s="336">
        <v>0</v>
      </c>
      <c r="BT8" s="336">
        <v>0</v>
      </c>
      <c r="BU8" s="336">
        <v>0</v>
      </c>
      <c r="BV8" s="336">
        <v>0</v>
      </c>
      <c r="BW8" s="336">
        <v>0</v>
      </c>
    </row>
    <row r="9" spans="1:75" s="340" customFormat="1" ht="26.1" customHeight="1" thickBot="1" x14ac:dyDescent="0.25">
      <c r="B9" s="155" t="s">
        <v>575</v>
      </c>
      <c r="C9" s="341"/>
      <c r="D9" s="342">
        <v>0</v>
      </c>
      <c r="E9" s="342">
        <v>0</v>
      </c>
      <c r="F9" s="342">
        <v>0</v>
      </c>
      <c r="G9" s="342">
        <v>0</v>
      </c>
      <c r="H9" s="342">
        <v>0</v>
      </c>
      <c r="I9" s="342">
        <v>0</v>
      </c>
      <c r="J9" s="342">
        <v>0</v>
      </c>
      <c r="K9" s="342">
        <v>0</v>
      </c>
      <c r="L9" s="342">
        <v>0</v>
      </c>
      <c r="M9" s="342">
        <v>0</v>
      </c>
      <c r="N9" s="342">
        <v>0</v>
      </c>
      <c r="O9" s="342">
        <v>0</v>
      </c>
      <c r="P9" s="342">
        <v>0</v>
      </c>
      <c r="Q9" s="342">
        <v>0</v>
      </c>
      <c r="R9" s="342">
        <v>0</v>
      </c>
      <c r="S9" s="342">
        <v>0</v>
      </c>
      <c r="T9" s="342">
        <v>0</v>
      </c>
      <c r="U9" s="342">
        <v>0</v>
      </c>
      <c r="V9" s="342">
        <v>0</v>
      </c>
      <c r="W9" s="342">
        <v>0</v>
      </c>
      <c r="X9" s="342">
        <v>0</v>
      </c>
      <c r="Y9" s="342">
        <v>0</v>
      </c>
      <c r="Z9" s="342">
        <v>0</v>
      </c>
      <c r="AA9" s="342">
        <v>0</v>
      </c>
      <c r="AB9" s="342">
        <v>0</v>
      </c>
      <c r="AC9" s="342">
        <v>0</v>
      </c>
      <c r="AD9" s="342">
        <v>0</v>
      </c>
      <c r="AE9" s="342">
        <v>0</v>
      </c>
      <c r="AF9" s="342">
        <v>0</v>
      </c>
      <c r="AG9" s="342">
        <v>0</v>
      </c>
      <c r="AH9" s="342">
        <v>561</v>
      </c>
      <c r="AI9" s="342">
        <v>624</v>
      </c>
      <c r="AJ9" s="342">
        <v>729</v>
      </c>
      <c r="AK9" s="342">
        <v>924.13</v>
      </c>
      <c r="AL9" s="342">
        <v>941</v>
      </c>
      <c r="AM9" s="342">
        <v>985</v>
      </c>
      <c r="AN9" s="342">
        <v>1189</v>
      </c>
      <c r="AO9" s="342">
        <v>1371</v>
      </c>
      <c r="AP9" s="342">
        <v>1458</v>
      </c>
      <c r="AQ9" s="342">
        <v>1574</v>
      </c>
      <c r="AR9" s="342">
        <v>0</v>
      </c>
      <c r="AS9" s="342">
        <v>0</v>
      </c>
      <c r="AT9" s="342">
        <v>0</v>
      </c>
      <c r="AU9" s="342">
        <v>0</v>
      </c>
      <c r="AV9" s="342">
        <v>0</v>
      </c>
      <c r="AW9" s="342">
        <v>0</v>
      </c>
      <c r="AX9" s="342">
        <v>0</v>
      </c>
      <c r="AY9" s="342">
        <v>0</v>
      </c>
      <c r="AZ9" s="342">
        <v>0</v>
      </c>
      <c r="BA9" s="342">
        <v>0</v>
      </c>
      <c r="BB9" s="342">
        <v>0</v>
      </c>
      <c r="BC9" s="342">
        <v>0</v>
      </c>
      <c r="BD9" s="342">
        <v>0</v>
      </c>
      <c r="BE9" s="342">
        <v>0</v>
      </c>
      <c r="BF9" s="342">
        <v>0</v>
      </c>
      <c r="BG9" s="342">
        <v>0</v>
      </c>
      <c r="BH9" s="342">
        <v>0</v>
      </c>
      <c r="BI9" s="342">
        <v>0</v>
      </c>
      <c r="BJ9" s="342">
        <v>0</v>
      </c>
      <c r="BK9" s="342">
        <v>0</v>
      </c>
      <c r="BL9" s="342">
        <v>0</v>
      </c>
      <c r="BM9" s="342">
        <v>0</v>
      </c>
      <c r="BN9" s="342">
        <v>0</v>
      </c>
      <c r="BO9" s="342">
        <v>0</v>
      </c>
      <c r="BP9" s="342">
        <v>0</v>
      </c>
      <c r="BQ9" s="342">
        <v>0</v>
      </c>
      <c r="BR9" s="342">
        <v>0</v>
      </c>
      <c r="BS9" s="342">
        <v>0</v>
      </c>
      <c r="BT9" s="342">
        <v>0</v>
      </c>
      <c r="BU9" s="342">
        <v>0</v>
      </c>
      <c r="BV9" s="342">
        <v>0</v>
      </c>
      <c r="BW9" s="342">
        <v>0</v>
      </c>
    </row>
    <row r="10" spans="1:75" s="132" customFormat="1" ht="26.1" customHeight="1" x14ac:dyDescent="0.2">
      <c r="A10" s="390"/>
      <c r="B10" s="239" t="s">
        <v>569</v>
      </c>
      <c r="C10" s="134"/>
      <c r="D10" s="332" t="s">
        <v>21</v>
      </c>
      <c r="E10" s="332" t="s">
        <v>22</v>
      </c>
      <c r="F10" s="332" t="s">
        <v>23</v>
      </c>
      <c r="G10" s="332" t="s">
        <v>24</v>
      </c>
      <c r="H10" s="332" t="s">
        <v>25</v>
      </c>
      <c r="I10" s="332" t="s">
        <v>26</v>
      </c>
      <c r="J10" s="332" t="s">
        <v>27</v>
      </c>
      <c r="K10" s="332" t="s">
        <v>28</v>
      </c>
      <c r="L10" s="332" t="s">
        <v>29</v>
      </c>
      <c r="M10" s="332" t="s">
        <v>30</v>
      </c>
      <c r="N10" s="332" t="s">
        <v>31</v>
      </c>
      <c r="O10" s="332" t="s">
        <v>32</v>
      </c>
      <c r="P10" s="332" t="s">
        <v>33</v>
      </c>
      <c r="Q10" s="332" t="s">
        <v>34</v>
      </c>
      <c r="R10" s="332" t="s">
        <v>35</v>
      </c>
      <c r="S10" s="332" t="s">
        <v>36</v>
      </c>
      <c r="T10" s="332" t="s">
        <v>37</v>
      </c>
      <c r="U10" s="332" t="s">
        <v>38</v>
      </c>
      <c r="V10" s="332" t="s">
        <v>39</v>
      </c>
      <c r="W10" s="332" t="s">
        <v>40</v>
      </c>
      <c r="X10" s="332" t="s">
        <v>41</v>
      </c>
      <c r="Y10" s="332" t="s">
        <v>42</v>
      </c>
      <c r="Z10" s="332" t="s">
        <v>43</v>
      </c>
      <c r="AA10" s="332" t="s">
        <v>44</v>
      </c>
      <c r="AB10" s="332" t="s">
        <v>45</v>
      </c>
      <c r="AC10" s="332" t="s">
        <v>46</v>
      </c>
      <c r="AD10" s="332" t="s">
        <v>47</v>
      </c>
      <c r="AE10" s="332" t="s">
        <v>48</v>
      </c>
      <c r="AF10" s="332" t="s">
        <v>49</v>
      </c>
      <c r="AG10" s="332" t="s">
        <v>50</v>
      </c>
      <c r="AH10" s="332" t="s">
        <v>51</v>
      </c>
      <c r="AI10" s="332" t="s">
        <v>52</v>
      </c>
      <c r="AJ10" s="332" t="s">
        <v>53</v>
      </c>
      <c r="AK10" s="332" t="s">
        <v>54</v>
      </c>
      <c r="AL10" s="332" t="s">
        <v>55</v>
      </c>
      <c r="AM10" s="332" t="s">
        <v>56</v>
      </c>
      <c r="AN10" s="332" t="s">
        <v>57</v>
      </c>
      <c r="AO10" s="332" t="s">
        <v>58</v>
      </c>
      <c r="AP10" s="332" t="s">
        <v>59</v>
      </c>
      <c r="AQ10" s="332" t="s">
        <v>60</v>
      </c>
      <c r="AR10" s="332" t="s">
        <v>61</v>
      </c>
      <c r="AS10" s="332" t="s">
        <v>62</v>
      </c>
      <c r="AT10" s="332" t="s">
        <v>63</v>
      </c>
      <c r="AU10" s="332" t="s">
        <v>64</v>
      </c>
      <c r="AV10" s="332" t="s">
        <v>65</v>
      </c>
      <c r="AW10" s="332" t="s">
        <v>66</v>
      </c>
      <c r="AX10" s="332" t="s">
        <v>67</v>
      </c>
      <c r="AY10" s="332" t="s">
        <v>68</v>
      </c>
      <c r="AZ10" s="332" t="s">
        <v>69</v>
      </c>
      <c r="BA10" s="332" t="s">
        <v>70</v>
      </c>
      <c r="BB10" s="332" t="s">
        <v>71</v>
      </c>
      <c r="BC10" s="332" t="s">
        <v>72</v>
      </c>
      <c r="BD10" s="332" t="s">
        <v>73</v>
      </c>
      <c r="BE10" s="332" t="s">
        <v>74</v>
      </c>
      <c r="BF10" s="332" t="s">
        <v>75</v>
      </c>
      <c r="BG10" s="332" t="s">
        <v>76</v>
      </c>
      <c r="BH10" s="332" t="s">
        <v>77</v>
      </c>
      <c r="BI10" s="332" t="s">
        <v>78</v>
      </c>
      <c r="BJ10" s="332" t="s">
        <v>79</v>
      </c>
      <c r="BK10" s="332" t="s">
        <v>80</v>
      </c>
      <c r="BL10" s="332" t="s">
        <v>81</v>
      </c>
      <c r="BM10" s="332" t="s">
        <v>82</v>
      </c>
      <c r="BN10" s="332" t="s">
        <v>83</v>
      </c>
      <c r="BO10" s="332" t="s">
        <v>84</v>
      </c>
      <c r="BP10" s="332" t="s">
        <v>85</v>
      </c>
      <c r="BQ10" s="332" t="s">
        <v>86</v>
      </c>
      <c r="BR10" s="332" t="s">
        <v>87</v>
      </c>
      <c r="BS10" s="332" t="s">
        <v>88</v>
      </c>
      <c r="BT10" s="332" t="s">
        <v>89</v>
      </c>
      <c r="BU10" s="334" t="s">
        <v>90</v>
      </c>
      <c r="BV10" s="334" t="s">
        <v>100</v>
      </c>
      <c r="BW10" s="334" t="s">
        <v>120</v>
      </c>
    </row>
    <row r="11" spans="1:75" s="132" customFormat="1" ht="15" customHeight="1" x14ac:dyDescent="0.2">
      <c r="A11" s="390"/>
      <c r="B11" s="239" t="s">
        <v>348</v>
      </c>
      <c r="C11" s="138"/>
      <c r="D11" s="139" t="s">
        <v>91</v>
      </c>
      <c r="E11" s="139" t="s">
        <v>91</v>
      </c>
      <c r="F11" s="139" t="s">
        <v>91</v>
      </c>
      <c r="G11" s="139" t="s">
        <v>91</v>
      </c>
      <c r="H11" s="139" t="s">
        <v>91</v>
      </c>
      <c r="I11" s="139" t="s">
        <v>91</v>
      </c>
      <c r="J11" s="139" t="s">
        <v>91</v>
      </c>
      <c r="K11" s="139" t="s">
        <v>91</v>
      </c>
      <c r="L11" s="139" t="s">
        <v>91</v>
      </c>
      <c r="M11" s="139" t="s">
        <v>91</v>
      </c>
      <c r="N11" s="139" t="s">
        <v>91</v>
      </c>
      <c r="O11" s="139" t="s">
        <v>91</v>
      </c>
      <c r="P11" s="139" t="s">
        <v>91</v>
      </c>
      <c r="Q11" s="139" t="s">
        <v>91</v>
      </c>
      <c r="R11" s="139" t="s">
        <v>91</v>
      </c>
      <c r="S11" s="139" t="s">
        <v>91</v>
      </c>
      <c r="T11" s="139" t="s">
        <v>91</v>
      </c>
      <c r="U11" s="139" t="s">
        <v>91</v>
      </c>
      <c r="V11" s="139" t="s">
        <v>91</v>
      </c>
      <c r="W11" s="139" t="s">
        <v>91</v>
      </c>
      <c r="X11" s="139" t="s">
        <v>91</v>
      </c>
      <c r="Y11" s="139" t="s">
        <v>91</v>
      </c>
      <c r="Z11" s="139" t="s">
        <v>91</v>
      </c>
      <c r="AA11" s="139" t="s">
        <v>91</v>
      </c>
      <c r="AB11" s="139" t="s">
        <v>91</v>
      </c>
      <c r="AC11" s="139" t="s">
        <v>91</v>
      </c>
      <c r="AD11" s="139" t="s">
        <v>91</v>
      </c>
      <c r="AE11" s="139" t="s">
        <v>91</v>
      </c>
      <c r="AF11" s="139" t="s">
        <v>91</v>
      </c>
      <c r="AG11" s="139" t="s">
        <v>91</v>
      </c>
      <c r="AH11" s="139" t="s">
        <v>91</v>
      </c>
      <c r="AI11" s="139" t="s">
        <v>91</v>
      </c>
      <c r="AJ11" s="139" t="s">
        <v>91</v>
      </c>
      <c r="AK11" s="139" t="s">
        <v>91</v>
      </c>
      <c r="AL11" s="139" t="s">
        <v>91</v>
      </c>
      <c r="AM11" s="139" t="s">
        <v>91</v>
      </c>
      <c r="AN11" s="139" t="s">
        <v>91</v>
      </c>
      <c r="AO11" s="139" t="s">
        <v>91</v>
      </c>
      <c r="AP11" s="139" t="s">
        <v>91</v>
      </c>
      <c r="AQ11" s="139" t="s">
        <v>91</v>
      </c>
      <c r="AR11" s="139" t="s">
        <v>91</v>
      </c>
      <c r="AS11" s="139" t="s">
        <v>91</v>
      </c>
      <c r="AT11" s="139" t="s">
        <v>91</v>
      </c>
      <c r="AU11" s="139" t="s">
        <v>91</v>
      </c>
      <c r="AV11" s="139" t="s">
        <v>91</v>
      </c>
      <c r="AW11" s="139" t="s">
        <v>91</v>
      </c>
      <c r="AX11" s="139" t="s">
        <v>91</v>
      </c>
      <c r="AY11" s="139" t="s">
        <v>91</v>
      </c>
      <c r="AZ11" s="139" t="s">
        <v>91</v>
      </c>
      <c r="BA11" s="139" t="s">
        <v>91</v>
      </c>
      <c r="BB11" s="139" t="s">
        <v>91</v>
      </c>
      <c r="BC11" s="139" t="s">
        <v>91</v>
      </c>
      <c r="BD11" s="139" t="s">
        <v>91</v>
      </c>
      <c r="BE11" s="139" t="s">
        <v>91</v>
      </c>
      <c r="BF11" s="139" t="s">
        <v>91</v>
      </c>
      <c r="BG11" s="139" t="s">
        <v>91</v>
      </c>
      <c r="BH11" s="139" t="s">
        <v>91</v>
      </c>
      <c r="BI11" s="139" t="s">
        <v>91</v>
      </c>
      <c r="BJ11" s="139" t="s">
        <v>91</v>
      </c>
      <c r="BK11" s="139" t="s">
        <v>91</v>
      </c>
      <c r="BL11" s="139" t="s">
        <v>91</v>
      </c>
      <c r="BM11" s="139" t="s">
        <v>91</v>
      </c>
      <c r="BN11" s="139" t="s">
        <v>91</v>
      </c>
      <c r="BO11" s="139" t="s">
        <v>91</v>
      </c>
      <c r="BP11" s="26" t="s">
        <v>91</v>
      </c>
      <c r="BQ11" s="139" t="s">
        <v>91</v>
      </c>
      <c r="BR11" s="139" t="s">
        <v>121</v>
      </c>
      <c r="BS11" s="139" t="s">
        <v>121</v>
      </c>
      <c r="BT11" s="140" t="s">
        <v>121</v>
      </c>
      <c r="BU11" s="140" t="s">
        <v>121</v>
      </c>
      <c r="BV11" s="140" t="s">
        <v>121</v>
      </c>
      <c r="BW11" s="140" t="s">
        <v>121</v>
      </c>
    </row>
    <row r="12" spans="1:75" s="132" customFormat="1" ht="26.1" customHeight="1" x14ac:dyDescent="0.2">
      <c r="A12" s="153"/>
      <c r="B12" s="38" t="s">
        <v>570</v>
      </c>
      <c r="C12" s="265"/>
      <c r="D12" s="343">
        <v>0</v>
      </c>
      <c r="E12" s="343">
        <v>0</v>
      </c>
      <c r="F12" s="343">
        <v>0</v>
      </c>
      <c r="G12" s="343">
        <v>0</v>
      </c>
      <c r="H12" s="343">
        <v>0</v>
      </c>
      <c r="I12" s="343">
        <v>0</v>
      </c>
      <c r="J12" s="343">
        <v>0</v>
      </c>
      <c r="K12" s="343">
        <v>0</v>
      </c>
      <c r="L12" s="343">
        <v>0</v>
      </c>
      <c r="M12" s="343">
        <v>0</v>
      </c>
      <c r="N12" s="343">
        <v>0</v>
      </c>
      <c r="O12" s="343">
        <v>0</v>
      </c>
      <c r="P12" s="343">
        <v>0</v>
      </c>
      <c r="Q12" s="343">
        <v>0</v>
      </c>
      <c r="R12" s="343">
        <v>0</v>
      </c>
      <c r="S12" s="343">
        <v>0</v>
      </c>
      <c r="T12" s="343">
        <v>0</v>
      </c>
      <c r="U12" s="343">
        <v>0</v>
      </c>
      <c r="V12" s="343">
        <v>0</v>
      </c>
      <c r="W12" s="343">
        <v>0</v>
      </c>
      <c r="X12" s="343">
        <v>0</v>
      </c>
      <c r="Y12" s="343">
        <v>0</v>
      </c>
      <c r="Z12" s="343">
        <v>0</v>
      </c>
      <c r="AA12" s="343">
        <v>0</v>
      </c>
      <c r="AB12" s="343">
        <v>0</v>
      </c>
      <c r="AC12" s="343">
        <v>0</v>
      </c>
      <c r="AD12" s="343">
        <v>0</v>
      </c>
      <c r="AE12" s="343">
        <v>0</v>
      </c>
      <c r="AF12" s="343">
        <v>0</v>
      </c>
      <c r="AG12" s="343">
        <v>0</v>
      </c>
      <c r="AH12" s="343">
        <v>2597.7465557222754</v>
      </c>
      <c r="AI12" s="343">
        <v>2476.6421138781716</v>
      </c>
      <c r="AJ12" s="343">
        <v>2436.6195149168007</v>
      </c>
      <c r="AK12" s="343">
        <v>2815.1535760222555</v>
      </c>
      <c r="AL12" s="343">
        <v>2685.331913581977</v>
      </c>
      <c r="AM12" s="343">
        <v>2690.4945821263814</v>
      </c>
      <c r="AN12" s="343">
        <v>3070.3321669455854</v>
      </c>
      <c r="AO12" s="343">
        <v>3337.6993689041883</v>
      </c>
      <c r="AP12" s="343">
        <v>3414.8088864357665</v>
      </c>
      <c r="AQ12" s="343">
        <v>3493.2804498005971</v>
      </c>
      <c r="AR12" s="343">
        <v>3858.9155019620671</v>
      </c>
      <c r="AS12" s="343">
        <v>3958.7005199188457</v>
      </c>
      <c r="AT12" s="343">
        <v>4111.3122432181572</v>
      </c>
      <c r="AU12" s="343">
        <v>4646.2436313107928</v>
      </c>
      <c r="AV12" s="343">
        <v>6124.4296752754435</v>
      </c>
      <c r="AW12" s="343">
        <v>6316.0939664945208</v>
      </c>
      <c r="AX12" s="343">
        <v>6289.824004481583</v>
      </c>
      <c r="AY12" s="343">
        <v>5986.9650417321891</v>
      </c>
      <c r="AZ12" s="343">
        <v>5635.9463850528018</v>
      </c>
      <c r="BA12" s="343">
        <v>5476.4237561107711</v>
      </c>
      <c r="BB12" s="343">
        <v>5170.7978730866907</v>
      </c>
      <c r="BC12" s="343">
        <v>5346.5292974173844</v>
      </c>
      <c r="BD12" s="343">
        <v>5660.5423894453943</v>
      </c>
      <c r="BE12" s="343">
        <v>6108.411974702839</v>
      </c>
      <c r="BF12" s="343">
        <v>5949.1468101460414</v>
      </c>
      <c r="BG12" s="343">
        <v>6307.8661547282591</v>
      </c>
      <c r="BH12" s="343">
        <v>7688.3124289533625</v>
      </c>
      <c r="BI12" s="343">
        <v>7981.2131725133822</v>
      </c>
      <c r="BJ12" s="343">
        <v>8303.2726768307602</v>
      </c>
      <c r="BK12" s="343">
        <v>8647.7499574185276</v>
      </c>
      <c r="BL12" s="343">
        <v>8818.7980044159085</v>
      </c>
      <c r="BM12" s="343">
        <v>9072.6098210597393</v>
      </c>
      <c r="BN12" s="343">
        <v>8846.5805200924769</v>
      </c>
      <c r="BO12" s="343">
        <v>8490.69447765718</v>
      </c>
      <c r="BP12" s="343">
        <v>7790.0755865773381</v>
      </c>
      <c r="BQ12" s="343">
        <v>7171.0875081620507</v>
      </c>
      <c r="BR12" s="343">
        <v>6627.6815539714244</v>
      </c>
      <c r="BS12" s="343">
        <v>6112.2770640114913</v>
      </c>
      <c r="BT12" s="343">
        <v>5695.9319844594911</v>
      </c>
      <c r="BU12" s="343">
        <v>5396.7185563839039</v>
      </c>
      <c r="BV12" s="343">
        <v>5102.8341895120911</v>
      </c>
      <c r="BW12" s="343">
        <v>4968.7768983348587</v>
      </c>
    </row>
    <row r="13" spans="1:75" s="132" customFormat="1" ht="24" customHeight="1" x14ac:dyDescent="0.2">
      <c r="A13" s="134"/>
      <c r="B13" s="43" t="s">
        <v>571</v>
      </c>
      <c r="C13" s="40"/>
      <c r="D13" s="344">
        <v>0</v>
      </c>
      <c r="E13" s="344">
        <v>0</v>
      </c>
      <c r="F13" s="344">
        <v>0</v>
      </c>
      <c r="G13" s="344">
        <v>0</v>
      </c>
      <c r="H13" s="344">
        <v>0</v>
      </c>
      <c r="I13" s="344">
        <v>0</v>
      </c>
      <c r="J13" s="344">
        <v>0</v>
      </c>
      <c r="K13" s="344">
        <v>0</v>
      </c>
      <c r="L13" s="344">
        <v>0</v>
      </c>
      <c r="M13" s="344">
        <v>0</v>
      </c>
      <c r="N13" s="344">
        <v>0</v>
      </c>
      <c r="O13" s="344">
        <v>0</v>
      </c>
      <c r="P13" s="344">
        <v>0</v>
      </c>
      <c r="Q13" s="344">
        <v>0</v>
      </c>
      <c r="R13" s="344">
        <v>0</v>
      </c>
      <c r="S13" s="344">
        <v>0</v>
      </c>
      <c r="T13" s="344">
        <v>0</v>
      </c>
      <c r="U13" s="344">
        <v>0</v>
      </c>
      <c r="V13" s="344">
        <v>0</v>
      </c>
      <c r="W13" s="344">
        <v>0</v>
      </c>
      <c r="X13" s="344">
        <v>0</v>
      </c>
      <c r="Y13" s="344">
        <v>0</v>
      </c>
      <c r="Z13" s="344">
        <v>0</v>
      </c>
      <c r="AA13" s="344">
        <v>0</v>
      </c>
      <c r="AB13" s="344">
        <v>0</v>
      </c>
      <c r="AC13" s="344">
        <v>0</v>
      </c>
      <c r="AD13" s="344">
        <v>0</v>
      </c>
      <c r="AE13" s="344">
        <v>0</v>
      </c>
      <c r="AF13" s="344">
        <v>0</v>
      </c>
      <c r="AG13" s="344">
        <v>0</v>
      </c>
      <c r="AH13" s="344">
        <v>0</v>
      </c>
      <c r="AI13" s="344">
        <v>0</v>
      </c>
      <c r="AJ13" s="344">
        <v>0</v>
      </c>
      <c r="AK13" s="344">
        <v>0</v>
      </c>
      <c r="AL13" s="344">
        <v>0</v>
      </c>
      <c r="AM13" s="344">
        <v>0</v>
      </c>
      <c r="AN13" s="344">
        <v>0</v>
      </c>
      <c r="AO13" s="344">
        <v>0</v>
      </c>
      <c r="AP13" s="344">
        <v>0</v>
      </c>
      <c r="AQ13" s="344">
        <v>0</v>
      </c>
      <c r="AR13" s="344">
        <v>0</v>
      </c>
      <c r="AS13" s="344">
        <v>0</v>
      </c>
      <c r="AT13" s="344">
        <v>0</v>
      </c>
      <c r="AU13" s="344">
        <v>0</v>
      </c>
      <c r="AV13" s="344">
        <v>0</v>
      </c>
      <c r="AW13" s="344">
        <v>0</v>
      </c>
      <c r="AX13" s="344">
        <v>0</v>
      </c>
      <c r="AY13" s="344">
        <v>0</v>
      </c>
      <c r="AZ13" s="344">
        <v>0</v>
      </c>
      <c r="BA13" s="344">
        <v>0</v>
      </c>
      <c r="BB13" s="344">
        <v>0</v>
      </c>
      <c r="BC13" s="344">
        <v>0</v>
      </c>
      <c r="BD13" s="344">
        <v>0</v>
      </c>
      <c r="BE13" s="344">
        <v>0</v>
      </c>
      <c r="BF13" s="344">
        <v>0</v>
      </c>
      <c r="BG13" s="344">
        <v>3037.5723563063589</v>
      </c>
      <c r="BH13" s="344">
        <v>7526.0859174175666</v>
      </c>
      <c r="BI13" s="344">
        <v>7880.3100382191706</v>
      </c>
      <c r="BJ13" s="344">
        <v>8200.3808475224359</v>
      </c>
      <c r="BK13" s="344">
        <v>8545.5828482108191</v>
      </c>
      <c r="BL13" s="344">
        <v>8716.7328248603535</v>
      </c>
      <c r="BM13" s="344">
        <v>8966.4525383580367</v>
      </c>
      <c r="BN13" s="344">
        <v>8846.5805200924769</v>
      </c>
      <c r="BO13" s="344">
        <v>8490.69447765718</v>
      </c>
      <c r="BP13" s="344">
        <v>7790.0755865773381</v>
      </c>
      <c r="BQ13" s="344">
        <v>7171.0875081620507</v>
      </c>
      <c r="BR13" s="344">
        <v>6627.6815539714244</v>
      </c>
      <c r="BS13" s="344">
        <v>6112.2770640114913</v>
      </c>
      <c r="BT13" s="344">
        <v>5695.9319844594911</v>
      </c>
      <c r="BU13" s="344">
        <v>5396.7185563839039</v>
      </c>
      <c r="BV13" s="344">
        <v>5102.8341895120911</v>
      </c>
      <c r="BW13" s="344">
        <v>4968.7768983348587</v>
      </c>
    </row>
    <row r="14" spans="1:75" s="132" customFormat="1" x14ac:dyDescent="0.2">
      <c r="A14" s="134"/>
      <c r="B14" s="48" t="s">
        <v>572</v>
      </c>
      <c r="C14" s="43"/>
      <c r="D14" s="344">
        <v>0</v>
      </c>
      <c r="E14" s="344">
        <v>0</v>
      </c>
      <c r="F14" s="344">
        <v>0</v>
      </c>
      <c r="G14" s="344">
        <v>0</v>
      </c>
      <c r="H14" s="344">
        <v>0</v>
      </c>
      <c r="I14" s="344">
        <v>0</v>
      </c>
      <c r="J14" s="344">
        <v>0</v>
      </c>
      <c r="K14" s="344">
        <v>0</v>
      </c>
      <c r="L14" s="344">
        <v>0</v>
      </c>
      <c r="M14" s="344">
        <v>0</v>
      </c>
      <c r="N14" s="344">
        <v>0</v>
      </c>
      <c r="O14" s="344">
        <v>0</v>
      </c>
      <c r="P14" s="344">
        <v>0</v>
      </c>
      <c r="Q14" s="344">
        <v>0</v>
      </c>
      <c r="R14" s="344">
        <v>0</v>
      </c>
      <c r="S14" s="344">
        <v>0</v>
      </c>
      <c r="T14" s="344">
        <v>0</v>
      </c>
      <c r="U14" s="344">
        <v>0</v>
      </c>
      <c r="V14" s="344">
        <v>0</v>
      </c>
      <c r="W14" s="344">
        <v>0</v>
      </c>
      <c r="X14" s="344">
        <v>0</v>
      </c>
      <c r="Y14" s="344">
        <v>0</v>
      </c>
      <c r="Z14" s="344">
        <v>0</v>
      </c>
      <c r="AA14" s="344">
        <v>0</v>
      </c>
      <c r="AB14" s="344">
        <v>0</v>
      </c>
      <c r="AC14" s="344">
        <v>0</v>
      </c>
      <c r="AD14" s="344">
        <v>0</v>
      </c>
      <c r="AE14" s="344">
        <v>0</v>
      </c>
      <c r="AF14" s="344">
        <v>0</v>
      </c>
      <c r="AG14" s="344">
        <v>0</v>
      </c>
      <c r="AH14" s="344">
        <v>0</v>
      </c>
      <c r="AI14" s="344">
        <v>0</v>
      </c>
      <c r="AJ14" s="344">
        <v>0</v>
      </c>
      <c r="AK14" s="344">
        <v>0</v>
      </c>
      <c r="AL14" s="344">
        <v>0</v>
      </c>
      <c r="AM14" s="344">
        <v>0</v>
      </c>
      <c r="AN14" s="344">
        <v>0</v>
      </c>
      <c r="AO14" s="344">
        <v>0</v>
      </c>
      <c r="AP14" s="344">
        <v>0</v>
      </c>
      <c r="AQ14" s="344">
        <v>0</v>
      </c>
      <c r="AR14" s="344">
        <v>0</v>
      </c>
      <c r="AS14" s="344">
        <v>0</v>
      </c>
      <c r="AT14" s="344">
        <v>0</v>
      </c>
      <c r="AU14" s="344">
        <v>0</v>
      </c>
      <c r="AV14" s="344">
        <v>0</v>
      </c>
      <c r="AW14" s="344">
        <v>0</v>
      </c>
      <c r="AX14" s="344">
        <v>0</v>
      </c>
      <c r="AY14" s="344">
        <v>0</v>
      </c>
      <c r="AZ14" s="344">
        <v>0</v>
      </c>
      <c r="BA14" s="344">
        <v>0</v>
      </c>
      <c r="BB14" s="344">
        <v>0</v>
      </c>
      <c r="BC14" s="344">
        <v>0</v>
      </c>
      <c r="BD14" s="344">
        <v>0</v>
      </c>
      <c r="BE14" s="344">
        <v>0</v>
      </c>
      <c r="BF14" s="344">
        <v>0</v>
      </c>
      <c r="BG14" s="344">
        <v>2619.0716349881186</v>
      </c>
      <c r="BH14" s="344">
        <v>6322.3943954847018</v>
      </c>
      <c r="BI14" s="344">
        <v>6650.9704229158615</v>
      </c>
      <c r="BJ14" s="344">
        <v>6874.3026904192138</v>
      </c>
      <c r="BK14" s="344">
        <v>7165.5039956007076</v>
      </c>
      <c r="BL14" s="344">
        <v>7343.9902498845186</v>
      </c>
      <c r="BM14" s="344">
        <v>7627.5684207579297</v>
      </c>
      <c r="BN14" s="344">
        <v>7457.687424070461</v>
      </c>
      <c r="BO14" s="344">
        <v>7180.4865446240374</v>
      </c>
      <c r="BP14" s="344">
        <v>6755.2258768707634</v>
      </c>
      <c r="BQ14" s="344">
        <v>6243.077957712595</v>
      </c>
      <c r="BR14" s="344">
        <v>5848.2702006957788</v>
      </c>
      <c r="BS14" s="344">
        <v>5511.1357545794926</v>
      </c>
      <c r="BT14" s="344">
        <v>5099.1812446805616</v>
      </c>
      <c r="BU14" s="344">
        <v>4819.4336649670404</v>
      </c>
      <c r="BV14" s="344">
        <v>4549.8632936682015</v>
      </c>
      <c r="BW14" s="344">
        <v>4450.2143025605128</v>
      </c>
    </row>
    <row r="15" spans="1:75" s="132" customFormat="1" x14ac:dyDescent="0.2">
      <c r="B15" s="105" t="s">
        <v>573</v>
      </c>
      <c r="C15" s="267"/>
      <c r="D15" s="344">
        <v>0</v>
      </c>
      <c r="E15" s="344">
        <v>0</v>
      </c>
      <c r="F15" s="344">
        <v>0</v>
      </c>
      <c r="G15" s="344">
        <v>0</v>
      </c>
      <c r="H15" s="344">
        <v>0</v>
      </c>
      <c r="I15" s="344">
        <v>0</v>
      </c>
      <c r="J15" s="344">
        <v>0</v>
      </c>
      <c r="K15" s="344">
        <v>0</v>
      </c>
      <c r="L15" s="344">
        <v>0</v>
      </c>
      <c r="M15" s="344">
        <v>0</v>
      </c>
      <c r="N15" s="344">
        <v>0</v>
      </c>
      <c r="O15" s="344">
        <v>0</v>
      </c>
      <c r="P15" s="344">
        <v>0</v>
      </c>
      <c r="Q15" s="344">
        <v>0</v>
      </c>
      <c r="R15" s="344">
        <v>0</v>
      </c>
      <c r="S15" s="344">
        <v>0</v>
      </c>
      <c r="T15" s="344">
        <v>0</v>
      </c>
      <c r="U15" s="344">
        <v>0</v>
      </c>
      <c r="V15" s="344">
        <v>0</v>
      </c>
      <c r="W15" s="344">
        <v>0</v>
      </c>
      <c r="X15" s="344">
        <v>0</v>
      </c>
      <c r="Y15" s="344">
        <v>0</v>
      </c>
      <c r="Z15" s="344">
        <v>0</v>
      </c>
      <c r="AA15" s="344">
        <v>0</v>
      </c>
      <c r="AB15" s="344">
        <v>0</v>
      </c>
      <c r="AC15" s="344">
        <v>0</v>
      </c>
      <c r="AD15" s="344">
        <v>0</v>
      </c>
      <c r="AE15" s="344">
        <v>0</v>
      </c>
      <c r="AF15" s="344">
        <v>0</v>
      </c>
      <c r="AG15" s="344">
        <v>0</v>
      </c>
      <c r="AH15" s="344">
        <v>0</v>
      </c>
      <c r="AI15" s="344">
        <v>0</v>
      </c>
      <c r="AJ15" s="344">
        <v>0</v>
      </c>
      <c r="AK15" s="344">
        <v>0</v>
      </c>
      <c r="AL15" s="344">
        <v>0</v>
      </c>
      <c r="AM15" s="344">
        <v>0</v>
      </c>
      <c r="AN15" s="344">
        <v>0</v>
      </c>
      <c r="AO15" s="344">
        <v>0</v>
      </c>
      <c r="AP15" s="344">
        <v>0</v>
      </c>
      <c r="AQ15" s="344">
        <v>0</v>
      </c>
      <c r="AR15" s="344">
        <v>0</v>
      </c>
      <c r="AS15" s="344">
        <v>0</v>
      </c>
      <c r="AT15" s="344">
        <v>0</v>
      </c>
      <c r="AU15" s="344">
        <v>0</v>
      </c>
      <c r="AV15" s="344">
        <v>0</v>
      </c>
      <c r="AW15" s="344">
        <v>0</v>
      </c>
      <c r="AX15" s="344">
        <v>0</v>
      </c>
      <c r="AY15" s="344">
        <v>0</v>
      </c>
      <c r="AZ15" s="344">
        <v>0</v>
      </c>
      <c r="BA15" s="344">
        <v>0</v>
      </c>
      <c r="BB15" s="344">
        <v>0</v>
      </c>
      <c r="BC15" s="344">
        <v>0</v>
      </c>
      <c r="BD15" s="344">
        <v>0</v>
      </c>
      <c r="BE15" s="344">
        <v>0</v>
      </c>
      <c r="BF15" s="344">
        <v>0</v>
      </c>
      <c r="BG15" s="344">
        <v>418.50072131824004</v>
      </c>
      <c r="BH15" s="344">
        <v>1203.691521932865</v>
      </c>
      <c r="BI15" s="344">
        <v>1229.3396153033088</v>
      </c>
      <c r="BJ15" s="344">
        <v>1326.078157103223</v>
      </c>
      <c r="BK15" s="344">
        <v>1380.0788526101101</v>
      </c>
      <c r="BL15" s="344">
        <v>1372.7425749758347</v>
      </c>
      <c r="BM15" s="344">
        <v>1338.8841176001072</v>
      </c>
      <c r="BN15" s="344">
        <v>1388.8930960220164</v>
      </c>
      <c r="BO15" s="344">
        <v>1310.2079330331424</v>
      </c>
      <c r="BP15" s="344">
        <v>1034.8497097065747</v>
      </c>
      <c r="BQ15" s="344">
        <v>928.00955044945613</v>
      </c>
      <c r="BR15" s="344">
        <v>779.41135327564552</v>
      </c>
      <c r="BS15" s="344">
        <v>601.14130943199882</v>
      </c>
      <c r="BT15" s="344">
        <v>596.75073977892964</v>
      </c>
      <c r="BU15" s="344">
        <v>577.2848914168643</v>
      </c>
      <c r="BV15" s="344">
        <v>552.97089584388971</v>
      </c>
      <c r="BW15" s="344">
        <v>518.56259577434594</v>
      </c>
    </row>
    <row r="16" spans="1:75" s="132" customFormat="1" ht="26.1" customHeight="1" x14ac:dyDescent="0.2">
      <c r="B16" s="339" t="s">
        <v>574</v>
      </c>
      <c r="C16" s="267"/>
      <c r="D16" s="344">
        <v>0</v>
      </c>
      <c r="E16" s="344">
        <v>0</v>
      </c>
      <c r="F16" s="344">
        <v>0</v>
      </c>
      <c r="G16" s="344">
        <v>0</v>
      </c>
      <c r="H16" s="344">
        <v>0</v>
      </c>
      <c r="I16" s="344">
        <v>0</v>
      </c>
      <c r="J16" s="344">
        <v>0</v>
      </c>
      <c r="K16" s="344">
        <v>0</v>
      </c>
      <c r="L16" s="344">
        <v>0</v>
      </c>
      <c r="M16" s="344">
        <v>0</v>
      </c>
      <c r="N16" s="344">
        <v>0</v>
      </c>
      <c r="O16" s="344">
        <v>0</v>
      </c>
      <c r="P16" s="344">
        <v>0</v>
      </c>
      <c r="Q16" s="344">
        <v>0</v>
      </c>
      <c r="R16" s="344">
        <v>0</v>
      </c>
      <c r="S16" s="344">
        <v>0</v>
      </c>
      <c r="T16" s="344">
        <v>0</v>
      </c>
      <c r="U16" s="344">
        <v>0</v>
      </c>
      <c r="V16" s="344">
        <v>0</v>
      </c>
      <c r="W16" s="344">
        <v>0</v>
      </c>
      <c r="X16" s="344">
        <v>0</v>
      </c>
      <c r="Y16" s="344">
        <v>0</v>
      </c>
      <c r="Z16" s="344">
        <v>0</v>
      </c>
      <c r="AA16" s="344">
        <v>0</v>
      </c>
      <c r="AB16" s="344">
        <v>0</v>
      </c>
      <c r="AC16" s="344">
        <v>0</v>
      </c>
      <c r="AD16" s="344">
        <v>0</v>
      </c>
      <c r="AE16" s="344">
        <v>0</v>
      </c>
      <c r="AF16" s="344">
        <v>0</v>
      </c>
      <c r="AG16" s="344">
        <v>0</v>
      </c>
      <c r="AH16" s="344">
        <v>0</v>
      </c>
      <c r="AI16" s="344">
        <v>0</v>
      </c>
      <c r="AJ16" s="344">
        <v>0</v>
      </c>
      <c r="AK16" s="344">
        <v>0</v>
      </c>
      <c r="AL16" s="344">
        <v>0</v>
      </c>
      <c r="AM16" s="344">
        <v>0</v>
      </c>
      <c r="AN16" s="344">
        <v>0</v>
      </c>
      <c r="AO16" s="344">
        <v>0</v>
      </c>
      <c r="AP16" s="344">
        <v>0</v>
      </c>
      <c r="AQ16" s="344">
        <v>0</v>
      </c>
      <c r="AR16" s="344">
        <v>3858.9155019620671</v>
      </c>
      <c r="AS16" s="344">
        <v>3958.7005199188457</v>
      </c>
      <c r="AT16" s="344">
        <v>4111.3122432181572</v>
      </c>
      <c r="AU16" s="344">
        <v>4646.2436313107928</v>
      </c>
      <c r="AV16" s="344">
        <v>6124.4296752754435</v>
      </c>
      <c r="AW16" s="344">
        <v>6316.0939664945208</v>
      </c>
      <c r="AX16" s="344">
        <v>6289.824004481583</v>
      </c>
      <c r="AY16" s="344">
        <v>5986.9650417321891</v>
      </c>
      <c r="AZ16" s="344">
        <v>5635.9463850528018</v>
      </c>
      <c r="BA16" s="344">
        <v>5476.4237561107711</v>
      </c>
      <c r="BB16" s="344">
        <v>5170.7978730866907</v>
      </c>
      <c r="BC16" s="344">
        <v>5346.5292974173844</v>
      </c>
      <c r="BD16" s="344">
        <v>5660.5423894453943</v>
      </c>
      <c r="BE16" s="344">
        <v>6108.411974702839</v>
      </c>
      <c r="BF16" s="344">
        <v>5949.1468101460414</v>
      </c>
      <c r="BG16" s="344">
        <v>3270.2937984218993</v>
      </c>
      <c r="BH16" s="344">
        <v>162.22651153579565</v>
      </c>
      <c r="BI16" s="344">
        <v>100.90313429421184</v>
      </c>
      <c r="BJ16" s="344">
        <v>102.89182930832357</v>
      </c>
      <c r="BK16" s="344">
        <v>102.16710920770878</v>
      </c>
      <c r="BL16" s="344">
        <v>102.06517955555556</v>
      </c>
      <c r="BM16" s="344">
        <v>106.15728270170156</v>
      </c>
      <c r="BN16" s="344">
        <v>0</v>
      </c>
      <c r="BO16" s="344">
        <v>0</v>
      </c>
      <c r="BP16" s="344">
        <v>0</v>
      </c>
      <c r="BQ16" s="344">
        <v>0</v>
      </c>
      <c r="BR16" s="344">
        <v>0</v>
      </c>
      <c r="BS16" s="344">
        <v>0</v>
      </c>
      <c r="BT16" s="344">
        <v>0</v>
      </c>
      <c r="BU16" s="344">
        <v>0</v>
      </c>
      <c r="BV16" s="344">
        <v>0</v>
      </c>
      <c r="BW16" s="344">
        <v>0</v>
      </c>
    </row>
    <row r="17" spans="1:75" s="340" customFormat="1" ht="26.1" customHeight="1" thickBot="1" x14ac:dyDescent="0.25">
      <c r="B17" s="155" t="s">
        <v>575</v>
      </c>
      <c r="C17" s="341"/>
      <c r="D17" s="342">
        <v>0</v>
      </c>
      <c r="E17" s="342">
        <v>0</v>
      </c>
      <c r="F17" s="342">
        <v>0</v>
      </c>
      <c r="G17" s="342">
        <v>0</v>
      </c>
      <c r="H17" s="342">
        <v>0</v>
      </c>
      <c r="I17" s="342">
        <v>0</v>
      </c>
      <c r="J17" s="342">
        <v>0</v>
      </c>
      <c r="K17" s="342">
        <v>0</v>
      </c>
      <c r="L17" s="342">
        <v>0</v>
      </c>
      <c r="M17" s="342">
        <v>0</v>
      </c>
      <c r="N17" s="342">
        <v>0</v>
      </c>
      <c r="O17" s="342">
        <v>0</v>
      </c>
      <c r="P17" s="342">
        <v>0</v>
      </c>
      <c r="Q17" s="342">
        <v>0</v>
      </c>
      <c r="R17" s="342">
        <v>0</v>
      </c>
      <c r="S17" s="342">
        <v>0</v>
      </c>
      <c r="T17" s="342">
        <v>0</v>
      </c>
      <c r="U17" s="342">
        <v>0</v>
      </c>
      <c r="V17" s="342">
        <v>0</v>
      </c>
      <c r="W17" s="342">
        <v>0</v>
      </c>
      <c r="X17" s="342">
        <v>0</v>
      </c>
      <c r="Y17" s="342">
        <v>0</v>
      </c>
      <c r="Z17" s="342">
        <v>0</v>
      </c>
      <c r="AA17" s="342">
        <v>0</v>
      </c>
      <c r="AB17" s="342">
        <v>0</v>
      </c>
      <c r="AC17" s="342">
        <v>0</v>
      </c>
      <c r="AD17" s="342">
        <v>0</v>
      </c>
      <c r="AE17" s="342">
        <v>0</v>
      </c>
      <c r="AF17" s="342">
        <v>0</v>
      </c>
      <c r="AG17" s="342">
        <v>0</v>
      </c>
      <c r="AH17" s="342">
        <v>2597.7465557222754</v>
      </c>
      <c r="AI17" s="342">
        <v>2476.6421138781716</v>
      </c>
      <c r="AJ17" s="342">
        <v>2436.6195149168007</v>
      </c>
      <c r="AK17" s="342">
        <v>2815.1535760222555</v>
      </c>
      <c r="AL17" s="342">
        <v>2685.331913581977</v>
      </c>
      <c r="AM17" s="342">
        <v>2690.4945821263814</v>
      </c>
      <c r="AN17" s="342">
        <v>3070.3321669455854</v>
      </c>
      <c r="AO17" s="342">
        <v>3337.6993689041883</v>
      </c>
      <c r="AP17" s="342">
        <v>3414.8088864357665</v>
      </c>
      <c r="AQ17" s="342">
        <v>3493.2804498005971</v>
      </c>
      <c r="AR17" s="342">
        <v>0</v>
      </c>
      <c r="AS17" s="342">
        <v>0</v>
      </c>
      <c r="AT17" s="342">
        <v>0</v>
      </c>
      <c r="AU17" s="342">
        <v>0</v>
      </c>
      <c r="AV17" s="342">
        <v>0</v>
      </c>
      <c r="AW17" s="342">
        <v>0</v>
      </c>
      <c r="AX17" s="342">
        <v>0</v>
      </c>
      <c r="AY17" s="342">
        <v>0</v>
      </c>
      <c r="AZ17" s="342">
        <v>0</v>
      </c>
      <c r="BA17" s="342">
        <v>0</v>
      </c>
      <c r="BB17" s="342">
        <v>0</v>
      </c>
      <c r="BC17" s="342">
        <v>0</v>
      </c>
      <c r="BD17" s="342">
        <v>0</v>
      </c>
      <c r="BE17" s="342">
        <v>0</v>
      </c>
      <c r="BF17" s="342">
        <v>0</v>
      </c>
      <c r="BG17" s="342">
        <v>0</v>
      </c>
      <c r="BH17" s="342">
        <v>0</v>
      </c>
      <c r="BI17" s="342">
        <v>0</v>
      </c>
      <c r="BJ17" s="342">
        <v>0</v>
      </c>
      <c r="BK17" s="342">
        <v>0</v>
      </c>
      <c r="BL17" s="342">
        <v>0</v>
      </c>
      <c r="BM17" s="342">
        <v>0</v>
      </c>
      <c r="BN17" s="342">
        <v>0</v>
      </c>
      <c r="BO17" s="342">
        <v>0</v>
      </c>
      <c r="BP17" s="342">
        <v>0</v>
      </c>
      <c r="BQ17" s="342">
        <v>0</v>
      </c>
      <c r="BR17" s="342">
        <v>0</v>
      </c>
      <c r="BS17" s="342">
        <v>0</v>
      </c>
      <c r="BT17" s="342">
        <v>0</v>
      </c>
      <c r="BU17" s="342">
        <v>0</v>
      </c>
      <c r="BV17" s="342">
        <v>0</v>
      </c>
      <c r="BW17" s="342">
        <v>0</v>
      </c>
    </row>
    <row r="18" spans="1:75" s="132" customFormat="1" ht="26.1" customHeight="1" x14ac:dyDescent="0.2">
      <c r="A18" s="258"/>
      <c r="B18" s="38" t="s">
        <v>576</v>
      </c>
      <c r="C18" s="290"/>
      <c r="D18" s="332" t="s">
        <v>21</v>
      </c>
      <c r="E18" s="332" t="s">
        <v>22</v>
      </c>
      <c r="F18" s="332" t="s">
        <v>23</v>
      </c>
      <c r="G18" s="332" t="s">
        <v>24</v>
      </c>
      <c r="H18" s="332" t="s">
        <v>25</v>
      </c>
      <c r="I18" s="332" t="s">
        <v>26</v>
      </c>
      <c r="J18" s="332" t="s">
        <v>27</v>
      </c>
      <c r="K18" s="332" t="s">
        <v>28</v>
      </c>
      <c r="L18" s="332" t="s">
        <v>29</v>
      </c>
      <c r="M18" s="332" t="s">
        <v>30</v>
      </c>
      <c r="N18" s="332" t="s">
        <v>31</v>
      </c>
      <c r="O18" s="332" t="s">
        <v>32</v>
      </c>
      <c r="P18" s="332" t="s">
        <v>33</v>
      </c>
      <c r="Q18" s="332" t="s">
        <v>34</v>
      </c>
      <c r="R18" s="332" t="s">
        <v>35</v>
      </c>
      <c r="S18" s="332" t="s">
        <v>36</v>
      </c>
      <c r="T18" s="332" t="s">
        <v>37</v>
      </c>
      <c r="U18" s="332" t="s">
        <v>38</v>
      </c>
      <c r="V18" s="332" t="s">
        <v>39</v>
      </c>
      <c r="W18" s="332" t="s">
        <v>40</v>
      </c>
      <c r="X18" s="332" t="s">
        <v>41</v>
      </c>
      <c r="Y18" s="332" t="s">
        <v>42</v>
      </c>
      <c r="Z18" s="332" t="s">
        <v>43</v>
      </c>
      <c r="AA18" s="332" t="s">
        <v>44</v>
      </c>
      <c r="AB18" s="332" t="s">
        <v>45</v>
      </c>
      <c r="AC18" s="332" t="s">
        <v>46</v>
      </c>
      <c r="AD18" s="332" t="s">
        <v>47</v>
      </c>
      <c r="AE18" s="332" t="s">
        <v>48</v>
      </c>
      <c r="AF18" s="332" t="s">
        <v>49</v>
      </c>
      <c r="AG18" s="332" t="s">
        <v>50</v>
      </c>
      <c r="AH18" s="332" t="s">
        <v>51</v>
      </c>
      <c r="AI18" s="332" t="s">
        <v>52</v>
      </c>
      <c r="AJ18" s="332" t="s">
        <v>53</v>
      </c>
      <c r="AK18" s="332" t="s">
        <v>54</v>
      </c>
      <c r="AL18" s="332" t="s">
        <v>55</v>
      </c>
      <c r="AM18" s="332" t="s">
        <v>56</v>
      </c>
      <c r="AN18" s="332" t="s">
        <v>57</v>
      </c>
      <c r="AO18" s="332" t="s">
        <v>58</v>
      </c>
      <c r="AP18" s="332" t="s">
        <v>59</v>
      </c>
      <c r="AQ18" s="332" t="s">
        <v>60</v>
      </c>
      <c r="AR18" s="332" t="s">
        <v>61</v>
      </c>
      <c r="AS18" s="332" t="s">
        <v>62</v>
      </c>
      <c r="AT18" s="332" t="s">
        <v>63</v>
      </c>
      <c r="AU18" s="332" t="s">
        <v>64</v>
      </c>
      <c r="AV18" s="332" t="s">
        <v>65</v>
      </c>
      <c r="AW18" s="332" t="s">
        <v>66</v>
      </c>
      <c r="AX18" s="332" t="s">
        <v>67</v>
      </c>
      <c r="AY18" s="332" t="s">
        <v>68</v>
      </c>
      <c r="AZ18" s="332" t="s">
        <v>69</v>
      </c>
      <c r="BA18" s="332" t="s">
        <v>70</v>
      </c>
      <c r="BB18" s="332" t="s">
        <v>71</v>
      </c>
      <c r="BC18" s="332" t="s">
        <v>72</v>
      </c>
      <c r="BD18" s="332" t="s">
        <v>73</v>
      </c>
      <c r="BE18" s="332" t="s">
        <v>74</v>
      </c>
      <c r="BF18" s="332" t="s">
        <v>75</v>
      </c>
      <c r="BG18" s="332" t="s">
        <v>76</v>
      </c>
      <c r="BH18" s="332" t="s">
        <v>77</v>
      </c>
      <c r="BI18" s="332" t="s">
        <v>78</v>
      </c>
      <c r="BJ18" s="332" t="s">
        <v>79</v>
      </c>
      <c r="BK18" s="332" t="s">
        <v>80</v>
      </c>
      <c r="BL18" s="332" t="s">
        <v>81</v>
      </c>
      <c r="BM18" s="332" t="s">
        <v>82</v>
      </c>
      <c r="BN18" s="332" t="s">
        <v>83</v>
      </c>
      <c r="BO18" s="332" t="s">
        <v>84</v>
      </c>
      <c r="BP18" s="332" t="s">
        <v>85</v>
      </c>
      <c r="BQ18" s="332" t="s">
        <v>86</v>
      </c>
      <c r="BR18" s="332" t="s">
        <v>87</v>
      </c>
      <c r="BS18" s="332" t="s">
        <v>88</v>
      </c>
      <c r="BT18" s="332" t="s">
        <v>89</v>
      </c>
      <c r="BU18" s="334" t="s">
        <v>90</v>
      </c>
      <c r="BV18" s="334" t="s">
        <v>100</v>
      </c>
      <c r="BW18" s="334" t="s">
        <v>120</v>
      </c>
    </row>
    <row r="19" spans="1:75" s="132" customFormat="1" ht="26.1" customHeight="1" x14ac:dyDescent="0.2">
      <c r="A19" s="153"/>
      <c r="B19" s="38" t="s">
        <v>570</v>
      </c>
      <c r="C19" s="134"/>
      <c r="D19" s="335">
        <v>0</v>
      </c>
      <c r="E19" s="335">
        <v>0</v>
      </c>
      <c r="F19" s="335">
        <v>0</v>
      </c>
      <c r="G19" s="335">
        <v>0</v>
      </c>
      <c r="H19" s="335">
        <v>0</v>
      </c>
      <c r="I19" s="335">
        <v>0</v>
      </c>
      <c r="J19" s="335">
        <v>0</v>
      </c>
      <c r="K19" s="335">
        <v>0</v>
      </c>
      <c r="L19" s="335">
        <v>0</v>
      </c>
      <c r="M19" s="335">
        <v>0</v>
      </c>
      <c r="N19" s="335">
        <v>0</v>
      </c>
      <c r="O19" s="335">
        <v>0</v>
      </c>
      <c r="P19" s="335">
        <v>0</v>
      </c>
      <c r="Q19" s="335">
        <v>0</v>
      </c>
      <c r="R19" s="335">
        <v>0</v>
      </c>
      <c r="S19" s="335">
        <v>0</v>
      </c>
      <c r="T19" s="335">
        <v>0</v>
      </c>
      <c r="U19" s="335">
        <v>0</v>
      </c>
      <c r="V19" s="335">
        <v>0</v>
      </c>
      <c r="W19" s="335">
        <v>0</v>
      </c>
      <c r="X19" s="335">
        <v>0</v>
      </c>
      <c r="Y19" s="335">
        <v>0</v>
      </c>
      <c r="Z19" s="335">
        <v>0</v>
      </c>
      <c r="AA19" s="335">
        <v>0</v>
      </c>
      <c r="AB19" s="335">
        <v>0</v>
      </c>
      <c r="AC19" s="335">
        <v>0</v>
      </c>
      <c r="AD19" s="335">
        <v>0</v>
      </c>
      <c r="AE19" s="335">
        <v>0</v>
      </c>
      <c r="AF19" s="335">
        <v>0</v>
      </c>
      <c r="AG19" s="335">
        <v>0</v>
      </c>
      <c r="AH19" s="335">
        <v>0</v>
      </c>
      <c r="AI19" s="335">
        <v>1723</v>
      </c>
      <c r="AJ19" s="335">
        <v>1694</v>
      </c>
      <c r="AK19" s="335">
        <v>1738</v>
      </c>
      <c r="AL19" s="335">
        <v>1781</v>
      </c>
      <c r="AM19" s="335">
        <v>1651</v>
      </c>
      <c r="AN19" s="335">
        <v>1683</v>
      </c>
      <c r="AO19" s="335">
        <v>1717</v>
      </c>
      <c r="AP19" s="335">
        <v>1722</v>
      </c>
      <c r="AQ19" s="335">
        <v>1727</v>
      </c>
      <c r="AR19" s="335">
        <v>1719</v>
      </c>
      <c r="AS19" s="335">
        <v>1607</v>
      </c>
      <c r="AT19" s="335">
        <v>1675</v>
      </c>
      <c r="AU19" s="335">
        <v>1575</v>
      </c>
      <c r="AV19" s="335">
        <v>1643</v>
      </c>
      <c r="AW19" s="335">
        <v>1736</v>
      </c>
      <c r="AX19" s="335">
        <v>1765</v>
      </c>
      <c r="AY19" s="335">
        <v>1781</v>
      </c>
      <c r="AZ19" s="335">
        <v>1764</v>
      </c>
      <c r="BA19" s="335">
        <v>1705</v>
      </c>
      <c r="BB19" s="335">
        <v>1643</v>
      </c>
      <c r="BC19" s="335">
        <v>1620</v>
      </c>
      <c r="BD19" s="335">
        <v>1671</v>
      </c>
      <c r="BE19" s="335">
        <v>1750</v>
      </c>
      <c r="BF19" s="335">
        <v>1776</v>
      </c>
      <c r="BG19" s="335">
        <v>1979</v>
      </c>
      <c r="BH19" s="335">
        <f t="shared" ref="BH19:BU19" si="3">BH20+BH24</f>
        <v>2606</v>
      </c>
      <c r="BI19" s="335">
        <f t="shared" si="3"/>
        <v>2711</v>
      </c>
      <c r="BJ19" s="335">
        <f t="shared" si="3"/>
        <v>2741</v>
      </c>
      <c r="BK19" s="335">
        <f t="shared" si="3"/>
        <v>2744</v>
      </c>
      <c r="BL19" s="335">
        <f t="shared" si="3"/>
        <v>2735</v>
      </c>
      <c r="BM19" s="335">
        <f t="shared" si="3"/>
        <v>2746</v>
      </c>
      <c r="BN19" s="335">
        <f t="shared" si="3"/>
        <v>2718</v>
      </c>
      <c r="BO19" s="335">
        <f t="shared" si="3"/>
        <v>2649</v>
      </c>
      <c r="BP19" s="335">
        <f t="shared" si="3"/>
        <v>2505</v>
      </c>
      <c r="BQ19" s="335">
        <f t="shared" si="3"/>
        <v>2380</v>
      </c>
      <c r="BR19" s="335">
        <f t="shared" si="3"/>
        <v>2249</v>
      </c>
      <c r="BS19" s="335">
        <f t="shared" si="3"/>
        <v>2110</v>
      </c>
      <c r="BT19" s="335">
        <f t="shared" si="3"/>
        <v>2019</v>
      </c>
      <c r="BU19" s="335">
        <f t="shared" si="3"/>
        <v>1918</v>
      </c>
      <c r="BV19" s="335">
        <f>BV20+BV24</f>
        <v>1829</v>
      </c>
      <c r="BW19" s="335">
        <f>BW20+BW24</f>
        <v>1764</v>
      </c>
    </row>
    <row r="20" spans="1:75" s="132" customFormat="1" ht="26.1" customHeight="1" x14ac:dyDescent="0.2">
      <c r="A20" s="141"/>
      <c r="B20" s="43" t="s">
        <v>16</v>
      </c>
      <c r="C20" s="134"/>
      <c r="D20" s="336" t="s">
        <v>123</v>
      </c>
      <c r="E20" s="336" t="s">
        <v>123</v>
      </c>
      <c r="F20" s="336" t="s">
        <v>123</v>
      </c>
      <c r="G20" s="336" t="s">
        <v>123</v>
      </c>
      <c r="H20" s="336" t="s">
        <v>123</v>
      </c>
      <c r="I20" s="336" t="s">
        <v>123</v>
      </c>
      <c r="J20" s="336" t="s">
        <v>123</v>
      </c>
      <c r="K20" s="336" t="s">
        <v>123</v>
      </c>
      <c r="L20" s="336" t="s">
        <v>123</v>
      </c>
      <c r="M20" s="336" t="s">
        <v>123</v>
      </c>
      <c r="N20" s="336" t="s">
        <v>123</v>
      </c>
      <c r="O20" s="336" t="s">
        <v>123</v>
      </c>
      <c r="P20" s="336" t="s">
        <v>123</v>
      </c>
      <c r="Q20" s="336" t="s">
        <v>123</v>
      </c>
      <c r="R20" s="336" t="s">
        <v>123</v>
      </c>
      <c r="S20" s="336" t="s">
        <v>123</v>
      </c>
      <c r="T20" s="336" t="s">
        <v>123</v>
      </c>
      <c r="U20" s="336" t="s">
        <v>123</v>
      </c>
      <c r="V20" s="336" t="s">
        <v>123</v>
      </c>
      <c r="W20" s="336" t="s">
        <v>123</v>
      </c>
      <c r="X20" s="336" t="s">
        <v>123</v>
      </c>
      <c r="Y20" s="336" t="s">
        <v>123</v>
      </c>
      <c r="Z20" s="336" t="s">
        <v>123</v>
      </c>
      <c r="AA20" s="336" t="s">
        <v>123</v>
      </c>
      <c r="AB20" s="336" t="s">
        <v>123</v>
      </c>
      <c r="AC20" s="336" t="s">
        <v>123</v>
      </c>
      <c r="AD20" s="336" t="s">
        <v>123</v>
      </c>
      <c r="AE20" s="336" t="s">
        <v>123</v>
      </c>
      <c r="AF20" s="336" t="s">
        <v>123</v>
      </c>
      <c r="AG20" s="336" t="s">
        <v>123</v>
      </c>
      <c r="AH20" s="336" t="s">
        <v>123</v>
      </c>
      <c r="AI20" s="336" t="s">
        <v>123</v>
      </c>
      <c r="AJ20" s="336" t="s">
        <v>123</v>
      </c>
      <c r="AK20" s="336" t="s">
        <v>123</v>
      </c>
      <c r="AL20" s="336" t="s">
        <v>123</v>
      </c>
      <c r="AM20" s="336" t="s">
        <v>123</v>
      </c>
      <c r="AN20" s="336" t="s">
        <v>123</v>
      </c>
      <c r="AO20" s="336" t="s">
        <v>123</v>
      </c>
      <c r="AP20" s="336" t="s">
        <v>123</v>
      </c>
      <c r="AQ20" s="336" t="s">
        <v>123</v>
      </c>
      <c r="AR20" s="336" t="s">
        <v>123</v>
      </c>
      <c r="AS20" s="336" t="s">
        <v>123</v>
      </c>
      <c r="AT20" s="336" t="s">
        <v>123</v>
      </c>
      <c r="AU20" s="336" t="s">
        <v>123</v>
      </c>
      <c r="AV20" s="336" t="s">
        <v>123</v>
      </c>
      <c r="AW20" s="336" t="s">
        <v>123</v>
      </c>
      <c r="AX20" s="336" t="s">
        <v>123</v>
      </c>
      <c r="AY20" s="336" t="s">
        <v>123</v>
      </c>
      <c r="AZ20" s="336" t="s">
        <v>123</v>
      </c>
      <c r="BA20" s="336" t="s">
        <v>123</v>
      </c>
      <c r="BB20" s="336" t="s">
        <v>123</v>
      </c>
      <c r="BC20" s="336" t="s">
        <v>123</v>
      </c>
      <c r="BD20" s="336" t="s">
        <v>123</v>
      </c>
      <c r="BE20" s="336" t="s">
        <v>123</v>
      </c>
      <c r="BF20" s="336" t="s">
        <v>123</v>
      </c>
      <c r="BG20" s="336">
        <v>1979</v>
      </c>
      <c r="BH20" s="336">
        <v>2594</v>
      </c>
      <c r="BI20" s="336">
        <v>2700</v>
      </c>
      <c r="BJ20" s="336">
        <v>2729</v>
      </c>
      <c r="BK20" s="336">
        <v>2732</v>
      </c>
      <c r="BL20" s="336">
        <v>2724</v>
      </c>
      <c r="BM20" s="336">
        <v>2736</v>
      </c>
      <c r="BN20" s="336">
        <v>2718</v>
      </c>
      <c r="BO20" s="336">
        <v>2649</v>
      </c>
      <c r="BP20" s="336">
        <v>2505</v>
      </c>
      <c r="BQ20" s="336">
        <v>2380</v>
      </c>
      <c r="BR20" s="336">
        <v>2249</v>
      </c>
      <c r="BS20" s="336">
        <v>2110</v>
      </c>
      <c r="BT20" s="336">
        <v>2019</v>
      </c>
      <c r="BU20" s="336">
        <v>1918</v>
      </c>
      <c r="BV20" s="336">
        <v>1829</v>
      </c>
      <c r="BW20" s="336">
        <v>1764</v>
      </c>
    </row>
    <row r="21" spans="1:75" s="132" customFormat="1" x14ac:dyDescent="0.2">
      <c r="A21" s="134"/>
      <c r="B21" s="48" t="s">
        <v>577</v>
      </c>
      <c r="C21" s="134"/>
      <c r="D21" s="336" t="s">
        <v>123</v>
      </c>
      <c r="E21" s="336" t="s">
        <v>123</v>
      </c>
      <c r="F21" s="336" t="s">
        <v>123</v>
      </c>
      <c r="G21" s="336" t="s">
        <v>123</v>
      </c>
      <c r="H21" s="336" t="s">
        <v>123</v>
      </c>
      <c r="I21" s="336" t="s">
        <v>123</v>
      </c>
      <c r="J21" s="336" t="s">
        <v>123</v>
      </c>
      <c r="K21" s="336" t="s">
        <v>123</v>
      </c>
      <c r="L21" s="336" t="s">
        <v>123</v>
      </c>
      <c r="M21" s="336" t="s">
        <v>123</v>
      </c>
      <c r="N21" s="336" t="s">
        <v>123</v>
      </c>
      <c r="O21" s="336" t="s">
        <v>123</v>
      </c>
      <c r="P21" s="336" t="s">
        <v>123</v>
      </c>
      <c r="Q21" s="336" t="s">
        <v>123</v>
      </c>
      <c r="R21" s="336" t="s">
        <v>123</v>
      </c>
      <c r="S21" s="336" t="s">
        <v>123</v>
      </c>
      <c r="T21" s="336" t="s">
        <v>123</v>
      </c>
      <c r="U21" s="336" t="s">
        <v>123</v>
      </c>
      <c r="V21" s="336" t="s">
        <v>123</v>
      </c>
      <c r="W21" s="336" t="s">
        <v>123</v>
      </c>
      <c r="X21" s="336" t="s">
        <v>123</v>
      </c>
      <c r="Y21" s="336" t="s">
        <v>123</v>
      </c>
      <c r="Z21" s="336" t="s">
        <v>123</v>
      </c>
      <c r="AA21" s="336" t="s">
        <v>123</v>
      </c>
      <c r="AB21" s="336" t="s">
        <v>123</v>
      </c>
      <c r="AC21" s="336" t="s">
        <v>123</v>
      </c>
      <c r="AD21" s="336" t="s">
        <v>123</v>
      </c>
      <c r="AE21" s="336" t="s">
        <v>123</v>
      </c>
      <c r="AF21" s="336" t="s">
        <v>123</v>
      </c>
      <c r="AG21" s="336" t="s">
        <v>123</v>
      </c>
      <c r="AH21" s="336" t="s">
        <v>123</v>
      </c>
      <c r="AI21" s="336" t="s">
        <v>123</v>
      </c>
      <c r="AJ21" s="336" t="s">
        <v>123</v>
      </c>
      <c r="AK21" s="336" t="s">
        <v>123</v>
      </c>
      <c r="AL21" s="336" t="s">
        <v>123</v>
      </c>
      <c r="AM21" s="336" t="s">
        <v>123</v>
      </c>
      <c r="AN21" s="336" t="s">
        <v>123</v>
      </c>
      <c r="AO21" s="336" t="s">
        <v>123</v>
      </c>
      <c r="AP21" s="336" t="s">
        <v>123</v>
      </c>
      <c r="AQ21" s="336" t="s">
        <v>123</v>
      </c>
      <c r="AR21" s="336" t="s">
        <v>123</v>
      </c>
      <c r="AS21" s="336" t="s">
        <v>123</v>
      </c>
      <c r="AT21" s="336" t="s">
        <v>123</v>
      </c>
      <c r="AU21" s="336" t="s">
        <v>123</v>
      </c>
      <c r="AV21" s="336" t="s">
        <v>123</v>
      </c>
      <c r="AW21" s="336" t="s">
        <v>123</v>
      </c>
      <c r="AX21" s="336" t="s">
        <v>123</v>
      </c>
      <c r="AY21" s="336" t="s">
        <v>123</v>
      </c>
      <c r="AZ21" s="336" t="s">
        <v>123</v>
      </c>
      <c r="BA21" s="336" t="s">
        <v>123</v>
      </c>
      <c r="BB21" s="336" t="s">
        <v>123</v>
      </c>
      <c r="BC21" s="336" t="s">
        <v>123</v>
      </c>
      <c r="BD21" s="336" t="s">
        <v>123</v>
      </c>
      <c r="BE21" s="336" t="s">
        <v>123</v>
      </c>
      <c r="BF21" s="336" t="s">
        <v>123</v>
      </c>
      <c r="BG21" s="336">
        <v>1259</v>
      </c>
      <c r="BH21" s="336">
        <v>752</v>
      </c>
      <c r="BI21" s="336">
        <v>773</v>
      </c>
      <c r="BJ21" s="336">
        <v>790</v>
      </c>
      <c r="BK21" s="336">
        <v>827</v>
      </c>
      <c r="BL21" s="336">
        <v>897</v>
      </c>
      <c r="BM21" s="336">
        <v>942</v>
      </c>
      <c r="BN21" s="336">
        <v>951</v>
      </c>
      <c r="BO21" s="336">
        <v>958</v>
      </c>
      <c r="BP21" s="336">
        <v>1002</v>
      </c>
      <c r="BQ21" s="336">
        <v>959</v>
      </c>
      <c r="BR21" s="336">
        <v>927</v>
      </c>
      <c r="BS21" s="336">
        <v>925</v>
      </c>
      <c r="BT21" s="336">
        <v>866</v>
      </c>
      <c r="BU21" s="336">
        <v>804</v>
      </c>
      <c r="BV21" s="336">
        <v>770</v>
      </c>
      <c r="BW21" s="336">
        <v>731</v>
      </c>
    </row>
    <row r="22" spans="1:75" s="132" customFormat="1" x14ac:dyDescent="0.2">
      <c r="A22" s="134"/>
      <c r="B22" s="48" t="s">
        <v>578</v>
      </c>
      <c r="C22" s="134"/>
      <c r="D22" s="336" t="s">
        <v>123</v>
      </c>
      <c r="E22" s="336" t="s">
        <v>123</v>
      </c>
      <c r="F22" s="336" t="s">
        <v>123</v>
      </c>
      <c r="G22" s="336" t="s">
        <v>123</v>
      </c>
      <c r="H22" s="336" t="s">
        <v>123</v>
      </c>
      <c r="I22" s="336" t="s">
        <v>123</v>
      </c>
      <c r="J22" s="336" t="s">
        <v>123</v>
      </c>
      <c r="K22" s="336" t="s">
        <v>123</v>
      </c>
      <c r="L22" s="336" t="s">
        <v>123</v>
      </c>
      <c r="M22" s="336" t="s">
        <v>123</v>
      </c>
      <c r="N22" s="336" t="s">
        <v>123</v>
      </c>
      <c r="O22" s="336" t="s">
        <v>123</v>
      </c>
      <c r="P22" s="336" t="s">
        <v>123</v>
      </c>
      <c r="Q22" s="336" t="s">
        <v>123</v>
      </c>
      <c r="R22" s="336" t="s">
        <v>123</v>
      </c>
      <c r="S22" s="336" t="s">
        <v>123</v>
      </c>
      <c r="T22" s="336" t="s">
        <v>123</v>
      </c>
      <c r="U22" s="336" t="s">
        <v>123</v>
      </c>
      <c r="V22" s="336" t="s">
        <v>123</v>
      </c>
      <c r="W22" s="336" t="s">
        <v>123</v>
      </c>
      <c r="X22" s="336" t="s">
        <v>123</v>
      </c>
      <c r="Y22" s="336" t="s">
        <v>123</v>
      </c>
      <c r="Z22" s="336" t="s">
        <v>123</v>
      </c>
      <c r="AA22" s="336" t="s">
        <v>123</v>
      </c>
      <c r="AB22" s="336" t="s">
        <v>123</v>
      </c>
      <c r="AC22" s="336" t="s">
        <v>123</v>
      </c>
      <c r="AD22" s="336" t="s">
        <v>123</v>
      </c>
      <c r="AE22" s="336" t="s">
        <v>123</v>
      </c>
      <c r="AF22" s="336" t="s">
        <v>123</v>
      </c>
      <c r="AG22" s="336" t="s">
        <v>123</v>
      </c>
      <c r="AH22" s="336" t="s">
        <v>123</v>
      </c>
      <c r="AI22" s="336" t="s">
        <v>123</v>
      </c>
      <c r="AJ22" s="336" t="s">
        <v>123</v>
      </c>
      <c r="AK22" s="336" t="s">
        <v>123</v>
      </c>
      <c r="AL22" s="336" t="s">
        <v>123</v>
      </c>
      <c r="AM22" s="336" t="s">
        <v>123</v>
      </c>
      <c r="AN22" s="336" t="s">
        <v>123</v>
      </c>
      <c r="AO22" s="336" t="s">
        <v>123</v>
      </c>
      <c r="AP22" s="336" t="s">
        <v>123</v>
      </c>
      <c r="AQ22" s="336" t="s">
        <v>123</v>
      </c>
      <c r="AR22" s="336" t="s">
        <v>123</v>
      </c>
      <c r="AS22" s="336" t="s">
        <v>123</v>
      </c>
      <c r="AT22" s="336" t="s">
        <v>123</v>
      </c>
      <c r="AU22" s="336" t="s">
        <v>123</v>
      </c>
      <c r="AV22" s="336" t="s">
        <v>123</v>
      </c>
      <c r="AW22" s="336" t="s">
        <v>123</v>
      </c>
      <c r="AX22" s="336" t="s">
        <v>123</v>
      </c>
      <c r="AY22" s="336" t="s">
        <v>123</v>
      </c>
      <c r="AZ22" s="336" t="s">
        <v>123</v>
      </c>
      <c r="BA22" s="336" t="s">
        <v>123</v>
      </c>
      <c r="BB22" s="336" t="s">
        <v>123</v>
      </c>
      <c r="BC22" s="336" t="s">
        <v>123</v>
      </c>
      <c r="BD22" s="336" t="s">
        <v>123</v>
      </c>
      <c r="BE22" s="336" t="s">
        <v>123</v>
      </c>
      <c r="BF22" s="336" t="s">
        <v>123</v>
      </c>
      <c r="BG22" s="336">
        <v>577</v>
      </c>
      <c r="BH22" s="336">
        <v>1295</v>
      </c>
      <c r="BI22" s="336">
        <v>1321</v>
      </c>
      <c r="BJ22" s="336">
        <v>1333</v>
      </c>
      <c r="BK22" s="336">
        <v>1307</v>
      </c>
      <c r="BL22" s="336">
        <v>1234</v>
      </c>
      <c r="BM22" s="336">
        <v>1205</v>
      </c>
      <c r="BN22" s="336">
        <v>1186</v>
      </c>
      <c r="BO22" s="336">
        <v>1108</v>
      </c>
      <c r="BP22" s="336">
        <v>948</v>
      </c>
      <c r="BQ22" s="336">
        <v>888</v>
      </c>
      <c r="BR22" s="336">
        <v>824</v>
      </c>
      <c r="BS22" s="336">
        <v>739</v>
      </c>
      <c r="BT22" s="336">
        <v>719</v>
      </c>
      <c r="BU22" s="336">
        <v>689</v>
      </c>
      <c r="BV22" s="336">
        <v>653</v>
      </c>
      <c r="BW22" s="336">
        <v>628</v>
      </c>
    </row>
    <row r="23" spans="1:75" s="132" customFormat="1" x14ac:dyDescent="0.2">
      <c r="B23" s="105" t="s">
        <v>579</v>
      </c>
      <c r="C23" s="134"/>
      <c r="D23" s="336" t="s">
        <v>123</v>
      </c>
      <c r="E23" s="336" t="s">
        <v>123</v>
      </c>
      <c r="F23" s="336" t="s">
        <v>123</v>
      </c>
      <c r="G23" s="336" t="s">
        <v>123</v>
      </c>
      <c r="H23" s="336" t="s">
        <v>123</v>
      </c>
      <c r="I23" s="336" t="s">
        <v>123</v>
      </c>
      <c r="J23" s="336" t="s">
        <v>123</v>
      </c>
      <c r="K23" s="336" t="s">
        <v>123</v>
      </c>
      <c r="L23" s="336" t="s">
        <v>123</v>
      </c>
      <c r="M23" s="336" t="s">
        <v>123</v>
      </c>
      <c r="N23" s="336" t="s">
        <v>123</v>
      </c>
      <c r="O23" s="336" t="s">
        <v>123</v>
      </c>
      <c r="P23" s="336" t="s">
        <v>123</v>
      </c>
      <c r="Q23" s="336" t="s">
        <v>123</v>
      </c>
      <c r="R23" s="336" t="s">
        <v>123</v>
      </c>
      <c r="S23" s="336" t="s">
        <v>123</v>
      </c>
      <c r="T23" s="336" t="s">
        <v>123</v>
      </c>
      <c r="U23" s="336" t="s">
        <v>123</v>
      </c>
      <c r="V23" s="336" t="s">
        <v>123</v>
      </c>
      <c r="W23" s="336" t="s">
        <v>123</v>
      </c>
      <c r="X23" s="336" t="s">
        <v>123</v>
      </c>
      <c r="Y23" s="336" t="s">
        <v>123</v>
      </c>
      <c r="Z23" s="336" t="s">
        <v>123</v>
      </c>
      <c r="AA23" s="336" t="s">
        <v>123</v>
      </c>
      <c r="AB23" s="336" t="s">
        <v>123</v>
      </c>
      <c r="AC23" s="336" t="s">
        <v>123</v>
      </c>
      <c r="AD23" s="336" t="s">
        <v>123</v>
      </c>
      <c r="AE23" s="336" t="s">
        <v>123</v>
      </c>
      <c r="AF23" s="336" t="s">
        <v>123</v>
      </c>
      <c r="AG23" s="336" t="s">
        <v>123</v>
      </c>
      <c r="AH23" s="336" t="s">
        <v>123</v>
      </c>
      <c r="AI23" s="336" t="s">
        <v>123</v>
      </c>
      <c r="AJ23" s="336" t="s">
        <v>123</v>
      </c>
      <c r="AK23" s="336" t="s">
        <v>123</v>
      </c>
      <c r="AL23" s="336" t="s">
        <v>123</v>
      </c>
      <c r="AM23" s="336" t="s">
        <v>123</v>
      </c>
      <c r="AN23" s="336" t="s">
        <v>123</v>
      </c>
      <c r="AO23" s="336" t="s">
        <v>123</v>
      </c>
      <c r="AP23" s="336" t="s">
        <v>123</v>
      </c>
      <c r="AQ23" s="336" t="s">
        <v>123</v>
      </c>
      <c r="AR23" s="336" t="s">
        <v>123</v>
      </c>
      <c r="AS23" s="336" t="s">
        <v>123</v>
      </c>
      <c r="AT23" s="336" t="s">
        <v>123</v>
      </c>
      <c r="AU23" s="336" t="s">
        <v>123</v>
      </c>
      <c r="AV23" s="336" t="s">
        <v>123</v>
      </c>
      <c r="AW23" s="336" t="s">
        <v>123</v>
      </c>
      <c r="AX23" s="336" t="s">
        <v>123</v>
      </c>
      <c r="AY23" s="336" t="s">
        <v>123</v>
      </c>
      <c r="AZ23" s="336" t="s">
        <v>123</v>
      </c>
      <c r="BA23" s="336" t="s">
        <v>123</v>
      </c>
      <c r="BB23" s="336" t="s">
        <v>123</v>
      </c>
      <c r="BC23" s="336" t="s">
        <v>123</v>
      </c>
      <c r="BD23" s="336" t="s">
        <v>123</v>
      </c>
      <c r="BE23" s="336" t="s">
        <v>123</v>
      </c>
      <c r="BF23" s="336" t="s">
        <v>123</v>
      </c>
      <c r="BG23" s="336">
        <v>143</v>
      </c>
      <c r="BH23" s="336">
        <v>547</v>
      </c>
      <c r="BI23" s="336">
        <v>606</v>
      </c>
      <c r="BJ23" s="336">
        <v>606</v>
      </c>
      <c r="BK23" s="336">
        <v>598</v>
      </c>
      <c r="BL23" s="336">
        <v>594</v>
      </c>
      <c r="BM23" s="336">
        <v>589</v>
      </c>
      <c r="BN23" s="336">
        <v>581</v>
      </c>
      <c r="BO23" s="336">
        <v>583</v>
      </c>
      <c r="BP23" s="336">
        <v>555</v>
      </c>
      <c r="BQ23" s="336">
        <v>533</v>
      </c>
      <c r="BR23" s="336">
        <v>498</v>
      </c>
      <c r="BS23" s="336">
        <v>445</v>
      </c>
      <c r="BT23" s="336">
        <v>435</v>
      </c>
      <c r="BU23" s="336">
        <v>425</v>
      </c>
      <c r="BV23" s="336">
        <v>405</v>
      </c>
      <c r="BW23" s="336">
        <v>405</v>
      </c>
    </row>
    <row r="24" spans="1:75" s="132" customFormat="1" ht="26.1" customHeight="1" x14ac:dyDescent="0.2">
      <c r="A24" s="134"/>
      <c r="B24" s="339" t="s">
        <v>574</v>
      </c>
      <c r="C24" s="134"/>
      <c r="D24" s="336">
        <v>0</v>
      </c>
      <c r="E24" s="336">
        <v>0</v>
      </c>
      <c r="F24" s="336">
        <v>0</v>
      </c>
      <c r="G24" s="336">
        <v>0</v>
      </c>
      <c r="H24" s="336">
        <v>0</v>
      </c>
      <c r="I24" s="336">
        <v>0</v>
      </c>
      <c r="J24" s="336">
        <v>0</v>
      </c>
      <c r="K24" s="336">
        <v>0</v>
      </c>
      <c r="L24" s="336">
        <v>0</v>
      </c>
      <c r="M24" s="336">
        <v>0</v>
      </c>
      <c r="N24" s="336">
        <v>0</v>
      </c>
      <c r="O24" s="336">
        <v>0</v>
      </c>
      <c r="P24" s="336">
        <v>0</v>
      </c>
      <c r="Q24" s="336">
        <v>0</v>
      </c>
      <c r="R24" s="336">
        <v>0</v>
      </c>
      <c r="S24" s="336">
        <v>0</v>
      </c>
      <c r="T24" s="336">
        <v>0</v>
      </c>
      <c r="U24" s="336">
        <v>0</v>
      </c>
      <c r="V24" s="336">
        <v>0</v>
      </c>
      <c r="W24" s="336">
        <v>0</v>
      </c>
      <c r="X24" s="336">
        <v>0</v>
      </c>
      <c r="Y24" s="336">
        <v>0</v>
      </c>
      <c r="Z24" s="336">
        <v>0</v>
      </c>
      <c r="AA24" s="336">
        <v>0</v>
      </c>
      <c r="AB24" s="336">
        <v>0</v>
      </c>
      <c r="AC24" s="336">
        <v>0</v>
      </c>
      <c r="AD24" s="336">
        <v>0</v>
      </c>
      <c r="AE24" s="336">
        <v>0</v>
      </c>
      <c r="AF24" s="336">
        <v>0</v>
      </c>
      <c r="AG24" s="336">
        <v>0</v>
      </c>
      <c r="AH24" s="336">
        <v>0</v>
      </c>
      <c r="AI24" s="336">
        <v>0</v>
      </c>
      <c r="AJ24" s="336">
        <v>0</v>
      </c>
      <c r="AK24" s="336">
        <v>0</v>
      </c>
      <c r="AL24" s="336">
        <v>0</v>
      </c>
      <c r="AM24" s="336">
        <v>0</v>
      </c>
      <c r="AN24" s="336">
        <v>0</v>
      </c>
      <c r="AO24" s="336">
        <v>0</v>
      </c>
      <c r="AP24" s="336">
        <v>0</v>
      </c>
      <c r="AQ24" s="336">
        <v>0</v>
      </c>
      <c r="AR24" s="336">
        <v>1719</v>
      </c>
      <c r="AS24" s="336">
        <v>1607</v>
      </c>
      <c r="AT24" s="336">
        <v>1675</v>
      </c>
      <c r="AU24" s="336">
        <v>1575</v>
      </c>
      <c r="AV24" s="336">
        <v>1643</v>
      </c>
      <c r="AW24" s="336">
        <v>1736</v>
      </c>
      <c r="AX24" s="336">
        <v>1765</v>
      </c>
      <c r="AY24" s="336">
        <v>1781</v>
      </c>
      <c r="AZ24" s="336">
        <v>1764</v>
      </c>
      <c r="BA24" s="336">
        <v>1705</v>
      </c>
      <c r="BB24" s="336">
        <v>1643</v>
      </c>
      <c r="BC24" s="336">
        <v>1620</v>
      </c>
      <c r="BD24" s="336">
        <v>1671</v>
      </c>
      <c r="BE24" s="336">
        <v>1750</v>
      </c>
      <c r="BF24" s="336">
        <v>1776</v>
      </c>
      <c r="BG24" s="336">
        <v>911</v>
      </c>
      <c r="BH24" s="336">
        <v>12</v>
      </c>
      <c r="BI24" s="336">
        <v>11</v>
      </c>
      <c r="BJ24" s="336">
        <v>12</v>
      </c>
      <c r="BK24" s="336">
        <v>12</v>
      </c>
      <c r="BL24" s="336">
        <v>11</v>
      </c>
      <c r="BM24" s="336">
        <v>10</v>
      </c>
      <c r="BN24" s="336">
        <v>0</v>
      </c>
      <c r="BO24" s="336">
        <v>0</v>
      </c>
      <c r="BP24" s="336">
        <v>0</v>
      </c>
      <c r="BQ24" s="336">
        <v>0</v>
      </c>
      <c r="BR24" s="336">
        <v>0</v>
      </c>
      <c r="BS24" s="336">
        <v>0</v>
      </c>
      <c r="BT24" s="336">
        <v>0</v>
      </c>
      <c r="BU24" s="336">
        <v>0</v>
      </c>
      <c r="BV24" s="336">
        <v>0</v>
      </c>
      <c r="BW24" s="336">
        <v>0</v>
      </c>
    </row>
    <row r="25" spans="1:75" s="132" customFormat="1" ht="26.1" customHeight="1" thickBot="1" x14ac:dyDescent="0.25">
      <c r="A25" s="345"/>
      <c r="B25" s="155" t="s">
        <v>575</v>
      </c>
      <c r="C25" s="129"/>
      <c r="D25" s="346">
        <v>0</v>
      </c>
      <c r="E25" s="346">
        <v>0</v>
      </c>
      <c r="F25" s="346">
        <v>0</v>
      </c>
      <c r="G25" s="346">
        <v>0</v>
      </c>
      <c r="H25" s="346">
        <v>0</v>
      </c>
      <c r="I25" s="346">
        <v>0</v>
      </c>
      <c r="J25" s="346">
        <v>0</v>
      </c>
      <c r="K25" s="346">
        <v>0</v>
      </c>
      <c r="L25" s="346">
        <v>0</v>
      </c>
      <c r="M25" s="346">
        <v>0</v>
      </c>
      <c r="N25" s="346">
        <v>0</v>
      </c>
      <c r="O25" s="346">
        <v>0</v>
      </c>
      <c r="P25" s="346">
        <v>0</v>
      </c>
      <c r="Q25" s="346">
        <v>0</v>
      </c>
      <c r="R25" s="346">
        <v>0</v>
      </c>
      <c r="S25" s="346">
        <v>0</v>
      </c>
      <c r="T25" s="346">
        <v>0</v>
      </c>
      <c r="U25" s="346">
        <v>0</v>
      </c>
      <c r="V25" s="346">
        <v>0</v>
      </c>
      <c r="W25" s="346">
        <v>0</v>
      </c>
      <c r="X25" s="346">
        <v>0</v>
      </c>
      <c r="Y25" s="346">
        <v>0</v>
      </c>
      <c r="Z25" s="346">
        <v>0</v>
      </c>
      <c r="AA25" s="346">
        <v>0</v>
      </c>
      <c r="AB25" s="346">
        <v>0</v>
      </c>
      <c r="AC25" s="346">
        <v>0</v>
      </c>
      <c r="AD25" s="346">
        <v>0</v>
      </c>
      <c r="AE25" s="346">
        <v>0</v>
      </c>
      <c r="AF25" s="346">
        <v>0</v>
      </c>
      <c r="AG25" s="346">
        <v>0</v>
      </c>
      <c r="AH25" s="346">
        <v>0</v>
      </c>
      <c r="AI25" s="346">
        <v>1723</v>
      </c>
      <c r="AJ25" s="346">
        <v>1694</v>
      </c>
      <c r="AK25" s="346">
        <v>1738</v>
      </c>
      <c r="AL25" s="346">
        <v>1781</v>
      </c>
      <c r="AM25" s="346">
        <v>1651</v>
      </c>
      <c r="AN25" s="346">
        <v>1683</v>
      </c>
      <c r="AO25" s="346">
        <v>1717</v>
      </c>
      <c r="AP25" s="346">
        <v>1722</v>
      </c>
      <c r="AQ25" s="346">
        <v>1727</v>
      </c>
      <c r="AR25" s="346">
        <v>0</v>
      </c>
      <c r="AS25" s="346">
        <v>0</v>
      </c>
      <c r="AT25" s="346">
        <v>0</v>
      </c>
      <c r="AU25" s="346">
        <v>0</v>
      </c>
      <c r="AV25" s="346">
        <v>0</v>
      </c>
      <c r="AW25" s="346">
        <v>0</v>
      </c>
      <c r="AX25" s="346">
        <v>0</v>
      </c>
      <c r="AY25" s="346">
        <v>0</v>
      </c>
      <c r="AZ25" s="346">
        <v>0</v>
      </c>
      <c r="BA25" s="346">
        <v>0</v>
      </c>
      <c r="BB25" s="346">
        <v>0</v>
      </c>
      <c r="BC25" s="346">
        <v>0</v>
      </c>
      <c r="BD25" s="346">
        <v>0</v>
      </c>
      <c r="BE25" s="346">
        <v>0</v>
      </c>
      <c r="BF25" s="346">
        <v>0</v>
      </c>
      <c r="BG25" s="346">
        <v>0</v>
      </c>
      <c r="BH25" s="346">
        <v>0</v>
      </c>
      <c r="BI25" s="346">
        <v>0</v>
      </c>
      <c r="BJ25" s="346">
        <v>0</v>
      </c>
      <c r="BK25" s="346">
        <v>0</v>
      </c>
      <c r="BL25" s="346">
        <v>0</v>
      </c>
      <c r="BM25" s="346">
        <v>0</v>
      </c>
      <c r="BN25" s="346">
        <v>0</v>
      </c>
      <c r="BO25" s="346">
        <v>0</v>
      </c>
      <c r="BP25" s="346">
        <v>0</v>
      </c>
      <c r="BQ25" s="346">
        <v>0</v>
      </c>
      <c r="BR25" s="346">
        <v>0</v>
      </c>
      <c r="BS25" s="346">
        <v>0</v>
      </c>
      <c r="BT25" s="346">
        <v>0</v>
      </c>
      <c r="BU25" s="346">
        <v>0</v>
      </c>
      <c r="BV25" s="346">
        <v>0</v>
      </c>
      <c r="BW25" s="346">
        <v>0</v>
      </c>
    </row>
  </sheetData>
  <mergeCells count="1">
    <mergeCell ref="A10:A11"/>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1"/>
  <sheetViews>
    <sheetView zoomScaleNormal="100" workbookViewId="0">
      <pane xSplit="3" topLeftCell="BN1" activePane="topRight" state="frozen"/>
      <selection pane="topRight"/>
    </sheetView>
  </sheetViews>
  <sheetFormatPr defaultRowHeight="12.75" x14ac:dyDescent="0.2"/>
  <cols>
    <col min="1" max="1" width="16" style="95" customWidth="1"/>
    <col min="2" max="2" width="75.7109375" style="95" customWidth="1"/>
    <col min="3" max="3" width="12.7109375" style="95" customWidth="1"/>
    <col min="4" max="73" width="10.7109375" style="95" customWidth="1"/>
    <col min="74" max="75" width="10.7109375" style="96" customWidth="1"/>
    <col min="76" max="16384" width="9.140625" style="96"/>
  </cols>
  <sheetData>
    <row r="1" spans="1:75" s="132" customFormat="1" ht="13.5" thickBot="1" x14ac:dyDescent="0.25">
      <c r="A1" s="130"/>
      <c r="B1" s="377" t="s">
        <v>20</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row>
    <row r="2" spans="1:75" s="132" customFormat="1" ht="26.1" customHeight="1" thickTop="1" x14ac:dyDescent="0.2">
      <c r="A2" s="176" t="s">
        <v>195</v>
      </c>
      <c r="B2" s="347" t="s">
        <v>580</v>
      </c>
      <c r="C2" s="134"/>
      <c r="D2" s="135" t="s">
        <v>21</v>
      </c>
      <c r="E2" s="135" t="s">
        <v>22</v>
      </c>
      <c r="F2" s="135" t="s">
        <v>23</v>
      </c>
      <c r="G2" s="135" t="s">
        <v>24</v>
      </c>
      <c r="H2" s="135" t="s">
        <v>25</v>
      </c>
      <c r="I2" s="135" t="s">
        <v>26</v>
      </c>
      <c r="J2" s="135" t="s">
        <v>27</v>
      </c>
      <c r="K2" s="135" t="s">
        <v>28</v>
      </c>
      <c r="L2" s="135" t="s">
        <v>29</v>
      </c>
      <c r="M2" s="135" t="s">
        <v>30</v>
      </c>
      <c r="N2" s="135" t="s">
        <v>31</v>
      </c>
      <c r="O2" s="135" t="s">
        <v>32</v>
      </c>
      <c r="P2" s="135" t="s">
        <v>33</v>
      </c>
      <c r="Q2" s="135" t="s">
        <v>34</v>
      </c>
      <c r="R2" s="135" t="s">
        <v>35</v>
      </c>
      <c r="S2" s="135" t="s">
        <v>36</v>
      </c>
      <c r="T2" s="135" t="s">
        <v>37</v>
      </c>
      <c r="U2" s="135" t="s">
        <v>38</v>
      </c>
      <c r="V2" s="135" t="s">
        <v>39</v>
      </c>
      <c r="W2" s="135" t="s">
        <v>40</v>
      </c>
      <c r="X2" s="135" t="s">
        <v>41</v>
      </c>
      <c r="Y2" s="135" t="s">
        <v>42</v>
      </c>
      <c r="Z2" s="135" t="s">
        <v>43</v>
      </c>
      <c r="AA2" s="135" t="s">
        <v>44</v>
      </c>
      <c r="AB2" s="135" t="s">
        <v>45</v>
      </c>
      <c r="AC2" s="135" t="s">
        <v>46</v>
      </c>
      <c r="AD2" s="135" t="s">
        <v>47</v>
      </c>
      <c r="AE2" s="135" t="s">
        <v>48</v>
      </c>
      <c r="AF2" s="135" t="s">
        <v>49</v>
      </c>
      <c r="AG2" s="135" t="s">
        <v>50</v>
      </c>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6" t="s">
        <v>90</v>
      </c>
      <c r="BV2" s="136" t="s">
        <v>100</v>
      </c>
      <c r="BW2" s="136" t="s">
        <v>120</v>
      </c>
    </row>
    <row r="3" spans="1:75" s="132" customFormat="1" ht="15" customHeight="1" x14ac:dyDescent="0.2">
      <c r="A3" s="137"/>
      <c r="B3" s="348" t="s">
        <v>335</v>
      </c>
      <c r="C3" s="138"/>
      <c r="D3" s="139" t="s">
        <v>91</v>
      </c>
      <c r="E3" s="139" t="s">
        <v>91</v>
      </c>
      <c r="F3" s="139" t="s">
        <v>91</v>
      </c>
      <c r="G3" s="139" t="s">
        <v>91</v>
      </c>
      <c r="H3" s="139" t="s">
        <v>91</v>
      </c>
      <c r="I3" s="139" t="s">
        <v>91</v>
      </c>
      <c r="J3" s="139" t="s">
        <v>91</v>
      </c>
      <c r="K3" s="139" t="s">
        <v>91</v>
      </c>
      <c r="L3" s="139" t="s">
        <v>91</v>
      </c>
      <c r="M3" s="139" t="s">
        <v>91</v>
      </c>
      <c r="N3" s="139" t="s">
        <v>91</v>
      </c>
      <c r="O3" s="139" t="s">
        <v>91</v>
      </c>
      <c r="P3" s="139" t="s">
        <v>91</v>
      </c>
      <c r="Q3" s="139" t="s">
        <v>91</v>
      </c>
      <c r="R3" s="139" t="s">
        <v>91</v>
      </c>
      <c r="S3" s="139" t="s">
        <v>91</v>
      </c>
      <c r="T3" s="139" t="s">
        <v>91</v>
      </c>
      <c r="U3" s="139" t="s">
        <v>91</v>
      </c>
      <c r="V3" s="139" t="s">
        <v>91</v>
      </c>
      <c r="W3" s="139" t="s">
        <v>91</v>
      </c>
      <c r="X3" s="139" t="s">
        <v>91</v>
      </c>
      <c r="Y3" s="139" t="s">
        <v>91</v>
      </c>
      <c r="Z3" s="139" t="s">
        <v>91</v>
      </c>
      <c r="AA3" s="139" t="s">
        <v>91</v>
      </c>
      <c r="AB3" s="139" t="s">
        <v>91</v>
      </c>
      <c r="AC3" s="139" t="s">
        <v>91</v>
      </c>
      <c r="AD3" s="139" t="s">
        <v>91</v>
      </c>
      <c r="AE3" s="139" t="s">
        <v>91</v>
      </c>
      <c r="AF3" s="139" t="s">
        <v>91</v>
      </c>
      <c r="AG3" s="139" t="s">
        <v>91</v>
      </c>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26" t="s">
        <v>91</v>
      </c>
      <c r="BQ3" s="139" t="s">
        <v>91</v>
      </c>
      <c r="BR3" s="139" t="s">
        <v>121</v>
      </c>
      <c r="BS3" s="139" t="s">
        <v>121</v>
      </c>
      <c r="BT3" s="140" t="s">
        <v>121</v>
      </c>
      <c r="BU3" s="140" t="s">
        <v>121</v>
      </c>
      <c r="BV3" s="140" t="s">
        <v>121</v>
      </c>
      <c r="BW3" s="140" t="s">
        <v>121</v>
      </c>
    </row>
    <row r="4" spans="1:75" s="47" customFormat="1" ht="24" customHeight="1" x14ac:dyDescent="0.2">
      <c r="A4" s="256"/>
      <c r="B4" s="348" t="s">
        <v>267</v>
      </c>
      <c r="C4" s="38"/>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135">
        <v>28.981999999999999</v>
      </c>
      <c r="AR4" s="135">
        <f t="shared" ref="AR4:BU4" si="0">AR5+AR9</f>
        <v>152.04351</v>
      </c>
      <c r="AS4" s="135">
        <f t="shared" si="0"/>
        <v>131.50648100000001</v>
      </c>
      <c r="AT4" s="135">
        <f t="shared" si="0"/>
        <v>155</v>
      </c>
      <c r="AU4" s="135">
        <f t="shared" si="0"/>
        <v>210.18</v>
      </c>
      <c r="AV4" s="135">
        <f t="shared" si="0"/>
        <v>211.578</v>
      </c>
      <c r="AW4" s="135">
        <f t="shared" si="0"/>
        <v>234.45600000000002</v>
      </c>
      <c r="AX4" s="135">
        <f t="shared" si="0"/>
        <v>217.38900000000001</v>
      </c>
      <c r="AY4" s="135">
        <f t="shared" si="0"/>
        <v>265.98800000000006</v>
      </c>
      <c r="AZ4" s="135">
        <f t="shared" si="0"/>
        <v>238.81600000000003</v>
      </c>
      <c r="BA4" s="135">
        <f t="shared" si="0"/>
        <v>185.90699999999998</v>
      </c>
      <c r="BB4" s="135">
        <f t="shared" si="0"/>
        <v>198.82299999999998</v>
      </c>
      <c r="BC4" s="135">
        <f t="shared" si="0"/>
        <v>185.245</v>
      </c>
      <c r="BD4" s="135">
        <f t="shared" si="0"/>
        <v>234.97299999999998</v>
      </c>
      <c r="BE4" s="135">
        <f t="shared" si="0"/>
        <v>251</v>
      </c>
      <c r="BF4" s="135">
        <f t="shared" si="0"/>
        <v>300.72500000000002</v>
      </c>
      <c r="BG4" s="135">
        <f t="shared" si="0"/>
        <v>328.07900000000001</v>
      </c>
      <c r="BH4" s="135">
        <f t="shared" si="0"/>
        <v>328.59699999999998</v>
      </c>
      <c r="BI4" s="135">
        <f t="shared" si="0"/>
        <v>364.44799999999998</v>
      </c>
      <c r="BJ4" s="135">
        <f t="shared" si="0"/>
        <v>442.661</v>
      </c>
      <c r="BK4" s="135">
        <f t="shared" si="0"/>
        <v>408.28</v>
      </c>
      <c r="BL4" s="135">
        <f t="shared" si="0"/>
        <v>611.97900000000004</v>
      </c>
      <c r="BM4" s="135">
        <f t="shared" si="0"/>
        <v>754.63800000000003</v>
      </c>
      <c r="BN4" s="135">
        <f t="shared" si="0"/>
        <v>884.19721186000004</v>
      </c>
      <c r="BO4" s="135">
        <v>348.01045738980469</v>
      </c>
      <c r="BP4" s="135">
        <f t="shared" si="0"/>
        <v>321.60000000000002</v>
      </c>
      <c r="BQ4" s="135">
        <f t="shared" si="0"/>
        <v>-37.433000000000021</v>
      </c>
      <c r="BR4" s="135">
        <f t="shared" si="0"/>
        <v>93.233402648624974</v>
      </c>
      <c r="BS4" s="135">
        <f t="shared" si="0"/>
        <v>207.25803541211428</v>
      </c>
      <c r="BT4" s="135">
        <f t="shared" si="0"/>
        <v>210.09308833792454</v>
      </c>
      <c r="BU4" s="135">
        <f t="shared" si="0"/>
        <v>214.52739189798524</v>
      </c>
      <c r="BV4" s="135">
        <f>BV5+BV9</f>
        <v>217.5158520612182</v>
      </c>
      <c r="BW4" s="135">
        <f>BW5+BW9</f>
        <v>219.50012294560125</v>
      </c>
    </row>
    <row r="5" spans="1:75" s="47" customFormat="1" ht="24.75" customHeight="1" x14ac:dyDescent="0.2">
      <c r="A5" s="141"/>
      <c r="B5" s="350" t="s">
        <v>581</v>
      </c>
      <c r="C5" s="348"/>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135"/>
      <c r="AR5" s="135">
        <f t="shared" ref="AR5:BN5" si="1">SUM(AR6:AR8)</f>
        <v>118</v>
      </c>
      <c r="AS5" s="135">
        <f t="shared" si="1"/>
        <v>93</v>
      </c>
      <c r="AT5" s="135">
        <f t="shared" si="1"/>
        <v>98.4</v>
      </c>
      <c r="AU5" s="135">
        <f t="shared" si="1"/>
        <v>126.66799999999999</v>
      </c>
      <c r="AV5" s="135">
        <f t="shared" si="1"/>
        <v>127.428</v>
      </c>
      <c r="AW5" s="135">
        <f t="shared" si="1"/>
        <v>139.703</v>
      </c>
      <c r="AX5" s="135">
        <f t="shared" si="1"/>
        <v>134.45699999999999</v>
      </c>
      <c r="AY5" s="135">
        <f t="shared" si="1"/>
        <v>137.58500000000001</v>
      </c>
      <c r="AZ5" s="135">
        <f t="shared" si="1"/>
        <v>134.50500000000002</v>
      </c>
      <c r="BA5" s="135">
        <f t="shared" si="1"/>
        <v>128.536</v>
      </c>
      <c r="BB5" s="135">
        <f t="shared" si="1"/>
        <v>142.53099999999998</v>
      </c>
      <c r="BC5" s="135">
        <f t="shared" si="1"/>
        <v>129.44200000000001</v>
      </c>
      <c r="BD5" s="135">
        <f t="shared" si="1"/>
        <v>126.22099999999999</v>
      </c>
      <c r="BE5" s="135">
        <f t="shared" si="1"/>
        <v>136</v>
      </c>
      <c r="BF5" s="135">
        <f t="shared" si="1"/>
        <v>135.53100000000001</v>
      </c>
      <c r="BG5" s="135">
        <f t="shared" si="1"/>
        <v>154.86799999999999</v>
      </c>
      <c r="BH5" s="135">
        <f t="shared" si="1"/>
        <v>160.81200000000001</v>
      </c>
      <c r="BI5" s="135">
        <f t="shared" si="1"/>
        <v>190.72200000000001</v>
      </c>
      <c r="BJ5" s="135">
        <f t="shared" si="1"/>
        <v>272.476</v>
      </c>
      <c r="BK5" s="135">
        <f t="shared" si="1"/>
        <v>234.56</v>
      </c>
      <c r="BL5" s="135">
        <f t="shared" si="1"/>
        <v>217.55500000000001</v>
      </c>
      <c r="BM5" s="135">
        <f t="shared" si="1"/>
        <v>270.00200000000001</v>
      </c>
      <c r="BN5" s="135">
        <f t="shared" si="1"/>
        <v>273.28648482000006</v>
      </c>
      <c r="BO5" s="135">
        <v>126.68199999999999</v>
      </c>
      <c r="BP5" s="135">
        <v>96.879000000000005</v>
      </c>
      <c r="BQ5" s="135">
        <v>-127.05600000000001</v>
      </c>
      <c r="BR5" s="135">
        <v>-113.5971406024988</v>
      </c>
      <c r="BS5" s="135">
        <v>0</v>
      </c>
      <c r="BT5" s="135">
        <v>0</v>
      </c>
      <c r="BU5" s="135">
        <v>0</v>
      </c>
      <c r="BV5" s="135">
        <v>0</v>
      </c>
      <c r="BW5" s="135">
        <v>0</v>
      </c>
    </row>
    <row r="6" spans="1:75" s="132" customFormat="1" x14ac:dyDescent="0.2">
      <c r="A6" s="134"/>
      <c r="B6" s="43" t="s">
        <v>582</v>
      </c>
      <c r="C6" s="40"/>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27"/>
      <c r="AR6" s="327">
        <v>68</v>
      </c>
      <c r="AS6" s="327">
        <v>25</v>
      </c>
      <c r="AT6" s="327">
        <v>22</v>
      </c>
      <c r="AU6" s="327">
        <v>36.134</v>
      </c>
      <c r="AV6" s="327">
        <v>27.254999999999999</v>
      </c>
      <c r="AW6" s="327">
        <v>31.824000000000002</v>
      </c>
      <c r="AX6" s="327">
        <v>27.925000000000001</v>
      </c>
      <c r="AY6" s="327">
        <v>31.975999999999999</v>
      </c>
      <c r="AZ6" s="327">
        <v>33.951000000000001</v>
      </c>
      <c r="BA6" s="327">
        <v>28.73</v>
      </c>
      <c r="BB6" s="327">
        <v>37.692999999999998</v>
      </c>
      <c r="BC6" s="327">
        <v>22.696999999999999</v>
      </c>
      <c r="BD6" s="327">
        <v>15.597</v>
      </c>
      <c r="BE6" s="327">
        <v>15</v>
      </c>
      <c r="BF6" s="327">
        <v>3.915</v>
      </c>
      <c r="BG6" s="327">
        <v>22.943999999999999</v>
      </c>
      <c r="BH6" s="327">
        <v>19.669</v>
      </c>
      <c r="BI6" s="327">
        <v>38.921999999999997</v>
      </c>
      <c r="BJ6" s="327">
        <v>106.18</v>
      </c>
      <c r="BK6" s="327">
        <v>47.756999999999998</v>
      </c>
      <c r="BL6" s="352">
        <v>-0.24199999999999999</v>
      </c>
      <c r="BM6" s="327">
        <v>17.018999999999998</v>
      </c>
      <c r="BN6" s="327">
        <v>28.041668320000053</v>
      </c>
      <c r="BO6" s="327">
        <v>0.2287232800000325</v>
      </c>
      <c r="BP6" s="327">
        <v>-4.673</v>
      </c>
      <c r="BQ6" s="327">
        <v>-30.329000000000001</v>
      </c>
      <c r="BR6" s="327">
        <v>-29.995241631055883</v>
      </c>
      <c r="BS6" s="327"/>
      <c r="BT6" s="327"/>
      <c r="BU6" s="327"/>
      <c r="BV6" s="327"/>
      <c r="BW6" s="327"/>
    </row>
    <row r="7" spans="1:75" s="132" customFormat="1" x14ac:dyDescent="0.2">
      <c r="A7" s="134"/>
      <c r="B7" s="43" t="s">
        <v>583</v>
      </c>
      <c r="C7" s="40"/>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27"/>
      <c r="AR7" s="327">
        <v>41</v>
      </c>
      <c r="AS7" s="327">
        <v>60</v>
      </c>
      <c r="AT7" s="327">
        <v>67.400000000000006</v>
      </c>
      <c r="AU7" s="327">
        <v>80.007999999999996</v>
      </c>
      <c r="AV7" s="327">
        <v>90.844999999999999</v>
      </c>
      <c r="AW7" s="327">
        <v>97.629000000000005</v>
      </c>
      <c r="AX7" s="327">
        <v>94.061999999999998</v>
      </c>
      <c r="AY7" s="327">
        <v>95.814999999999998</v>
      </c>
      <c r="AZ7" s="327">
        <v>96.2</v>
      </c>
      <c r="BA7" s="327">
        <v>96.498999999999995</v>
      </c>
      <c r="BB7" s="327">
        <v>97.774000000000001</v>
      </c>
      <c r="BC7" s="327">
        <v>98.138999999999996</v>
      </c>
      <c r="BD7" s="327">
        <v>99.977999999999994</v>
      </c>
      <c r="BE7" s="327">
        <v>103</v>
      </c>
      <c r="BF7" s="327">
        <v>108.88500000000001</v>
      </c>
      <c r="BG7" s="327">
        <v>116.81699999999999</v>
      </c>
      <c r="BH7" s="327">
        <v>128.03800000000001</v>
      </c>
      <c r="BI7" s="327">
        <v>138</v>
      </c>
      <c r="BJ7" s="327">
        <v>140.625</v>
      </c>
      <c r="BK7" s="327">
        <v>140.04400000000001</v>
      </c>
      <c r="BL7" s="327">
        <v>141.37299999999999</v>
      </c>
      <c r="BM7" s="327">
        <v>140.65799999999999</v>
      </c>
      <c r="BN7" s="327">
        <v>141.16998859000003</v>
      </c>
      <c r="BO7" s="327">
        <v>141.81741953000005</v>
      </c>
      <c r="BP7" s="327">
        <v>133.44800000000001</v>
      </c>
      <c r="BQ7" s="327">
        <v>8.7829999999999995</v>
      </c>
      <c r="BR7" s="327">
        <v>0</v>
      </c>
      <c r="BS7" s="327"/>
      <c r="BT7" s="327"/>
      <c r="BU7" s="327"/>
      <c r="BV7" s="327"/>
      <c r="BW7" s="327"/>
    </row>
    <row r="8" spans="1:75" s="132" customFormat="1" x14ac:dyDescent="0.2">
      <c r="A8" s="134"/>
      <c r="B8" s="43" t="s">
        <v>584</v>
      </c>
      <c r="C8" s="40"/>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4"/>
      <c r="AR8" s="354">
        <v>9</v>
      </c>
      <c r="AS8" s="354">
        <v>8</v>
      </c>
      <c r="AT8" s="354">
        <v>9</v>
      </c>
      <c r="AU8" s="354">
        <v>10.526</v>
      </c>
      <c r="AV8" s="354">
        <v>9.3279999999999994</v>
      </c>
      <c r="AW8" s="354">
        <v>10.25</v>
      </c>
      <c r="AX8" s="354">
        <v>12.47</v>
      </c>
      <c r="AY8" s="354">
        <v>9.7940000000000005</v>
      </c>
      <c r="AZ8" s="354">
        <v>4.3540000000000001</v>
      </c>
      <c r="BA8" s="354">
        <v>3.3069999999999999</v>
      </c>
      <c r="BB8" s="354">
        <v>7.0640000000000001</v>
      </c>
      <c r="BC8" s="354">
        <v>8.6059999999999999</v>
      </c>
      <c r="BD8" s="354">
        <v>10.646000000000001</v>
      </c>
      <c r="BE8" s="354">
        <v>18</v>
      </c>
      <c r="BF8" s="354">
        <v>22.731000000000002</v>
      </c>
      <c r="BG8" s="354">
        <v>15.106999999999999</v>
      </c>
      <c r="BH8" s="354">
        <v>13.105</v>
      </c>
      <c r="BI8" s="354">
        <v>13.8</v>
      </c>
      <c r="BJ8" s="354">
        <v>25.670999999999999</v>
      </c>
      <c r="BK8" s="354">
        <v>46.759</v>
      </c>
      <c r="BL8" s="354">
        <v>76.424000000000007</v>
      </c>
      <c r="BM8" s="354">
        <v>112.325</v>
      </c>
      <c r="BN8" s="354">
        <v>104.07482791000001</v>
      </c>
      <c r="BO8" s="355">
        <v>-15.364142810000091</v>
      </c>
      <c r="BP8" s="355">
        <v>-31.895999999999997</v>
      </c>
      <c r="BQ8" s="355">
        <v>-105.51</v>
      </c>
      <c r="BR8" s="355">
        <v>-83.601898971442921</v>
      </c>
      <c r="BS8" s="354"/>
      <c r="BT8" s="354"/>
      <c r="BU8" s="354"/>
      <c r="BV8" s="354"/>
      <c r="BW8" s="354"/>
    </row>
    <row r="9" spans="1:75" s="47" customFormat="1" ht="24.75" customHeight="1" x14ac:dyDescent="0.2">
      <c r="A9" s="141"/>
      <c r="B9" s="350" t="s">
        <v>585</v>
      </c>
      <c r="C9" s="348"/>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135">
        <v>28.981999999999999</v>
      </c>
      <c r="AR9" s="357">
        <f t="shared" ref="AR9:BU9" si="2">SUM(AR10:AR12)</f>
        <v>34.043509999999998</v>
      </c>
      <c r="AS9" s="357">
        <f t="shared" si="2"/>
        <v>38.506481000000001</v>
      </c>
      <c r="AT9" s="357">
        <f t="shared" si="2"/>
        <v>56.6</v>
      </c>
      <c r="AU9" s="357">
        <f t="shared" si="2"/>
        <v>83.512</v>
      </c>
      <c r="AV9" s="357">
        <f t="shared" si="2"/>
        <v>84.15</v>
      </c>
      <c r="AW9" s="357">
        <f t="shared" si="2"/>
        <v>94.753</v>
      </c>
      <c r="AX9" s="357">
        <f t="shared" si="2"/>
        <v>82.932000000000002</v>
      </c>
      <c r="AY9" s="357">
        <f t="shared" si="2"/>
        <v>128.40300000000002</v>
      </c>
      <c r="AZ9" s="357">
        <f t="shared" si="2"/>
        <v>104.31100000000001</v>
      </c>
      <c r="BA9" s="357">
        <f t="shared" si="2"/>
        <v>57.370999999999995</v>
      </c>
      <c r="BB9" s="357">
        <f t="shared" si="2"/>
        <v>56.292000000000002</v>
      </c>
      <c r="BC9" s="357">
        <f t="shared" si="2"/>
        <v>55.803000000000004</v>
      </c>
      <c r="BD9" s="357">
        <f t="shared" si="2"/>
        <v>108.752</v>
      </c>
      <c r="BE9" s="357">
        <f t="shared" si="2"/>
        <v>115</v>
      </c>
      <c r="BF9" s="357">
        <f t="shared" si="2"/>
        <v>165.19399999999999</v>
      </c>
      <c r="BG9" s="357">
        <f t="shared" si="2"/>
        <v>173.21100000000001</v>
      </c>
      <c r="BH9" s="357">
        <f t="shared" si="2"/>
        <v>167.785</v>
      </c>
      <c r="BI9" s="357">
        <f t="shared" si="2"/>
        <v>173.726</v>
      </c>
      <c r="BJ9" s="357">
        <f t="shared" si="2"/>
        <v>170.185</v>
      </c>
      <c r="BK9" s="357">
        <f t="shared" si="2"/>
        <v>173.72</v>
      </c>
      <c r="BL9" s="357">
        <f t="shared" si="2"/>
        <v>394.42399999999998</v>
      </c>
      <c r="BM9" s="357">
        <f t="shared" si="2"/>
        <v>484.63600000000002</v>
      </c>
      <c r="BN9" s="357">
        <f t="shared" si="2"/>
        <v>610.91072703999998</v>
      </c>
      <c r="BO9" s="357">
        <f t="shared" si="2"/>
        <v>221.3284573898047</v>
      </c>
      <c r="BP9" s="357">
        <f t="shared" si="2"/>
        <v>224.721</v>
      </c>
      <c r="BQ9" s="357">
        <f t="shared" si="2"/>
        <v>89.62299999999999</v>
      </c>
      <c r="BR9" s="357">
        <f t="shared" si="2"/>
        <v>206.83054325112377</v>
      </c>
      <c r="BS9" s="357">
        <f t="shared" si="2"/>
        <v>207.25803541211428</v>
      </c>
      <c r="BT9" s="357">
        <f t="shared" si="2"/>
        <v>210.09308833792454</v>
      </c>
      <c r="BU9" s="357">
        <f t="shared" si="2"/>
        <v>214.52739189798524</v>
      </c>
      <c r="BV9" s="357">
        <f>SUM(BV10:BV12)</f>
        <v>217.5158520612182</v>
      </c>
      <c r="BW9" s="357">
        <f>SUM(BW10:BW12)</f>
        <v>219.50012294560125</v>
      </c>
    </row>
    <row r="10" spans="1:75" s="132" customFormat="1" x14ac:dyDescent="0.2">
      <c r="A10" s="134"/>
      <c r="B10" s="43" t="s">
        <v>586</v>
      </c>
      <c r="C10" s="40"/>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27">
        <v>14.981999999999999</v>
      </c>
      <c r="AR10" s="327">
        <v>19.041</v>
      </c>
      <c r="AS10" s="327">
        <v>23.1</v>
      </c>
      <c r="AT10" s="327">
        <v>29</v>
      </c>
      <c r="AU10" s="327">
        <v>37.561</v>
      </c>
      <c r="AV10" s="327">
        <v>46.265999999999998</v>
      </c>
      <c r="AW10" s="327">
        <v>59.125</v>
      </c>
      <c r="AX10" s="327">
        <v>60.497999999999998</v>
      </c>
      <c r="AY10" s="327">
        <v>46.542999999999999</v>
      </c>
      <c r="AZ10" s="327">
        <v>41.273000000000003</v>
      </c>
      <c r="BA10" s="327">
        <v>36.790999999999997</v>
      </c>
      <c r="BB10" s="327">
        <v>37.914999999999999</v>
      </c>
      <c r="BC10" s="327">
        <v>37.4</v>
      </c>
      <c r="BD10" s="327">
        <v>34.851999999999997</v>
      </c>
      <c r="BE10" s="327">
        <v>38</v>
      </c>
      <c r="BF10" s="327">
        <v>40.408999999999999</v>
      </c>
      <c r="BG10" s="327">
        <v>46.344000000000001</v>
      </c>
      <c r="BH10" s="327">
        <v>46.491</v>
      </c>
      <c r="BI10" s="327">
        <v>44.334000000000003</v>
      </c>
      <c r="BJ10" s="327">
        <v>46.637999999999998</v>
      </c>
      <c r="BK10" s="327">
        <v>46.658999999999999</v>
      </c>
      <c r="BL10" s="327">
        <v>50.039000000000001</v>
      </c>
      <c r="BM10" s="327">
        <v>47.561</v>
      </c>
      <c r="BN10" s="327">
        <v>44.601999999999997</v>
      </c>
      <c r="BO10" s="327">
        <v>46.558457389804701</v>
      </c>
      <c r="BP10" s="327">
        <v>43.945999999999998</v>
      </c>
      <c r="BQ10" s="327">
        <v>44.098999999999997</v>
      </c>
      <c r="BR10" s="327">
        <v>44.654290880953219</v>
      </c>
      <c r="BS10" s="327">
        <v>44.623562698699899</v>
      </c>
      <c r="BT10" s="327">
        <v>45.673378945100517</v>
      </c>
      <c r="BU10" s="327">
        <v>47.05941252628255</v>
      </c>
      <c r="BV10" s="327">
        <v>48.000216013215933</v>
      </c>
      <c r="BW10" s="327">
        <v>48.789019725170306</v>
      </c>
    </row>
    <row r="11" spans="1:75" s="132" customFormat="1" x14ac:dyDescent="0.2">
      <c r="A11" s="134"/>
      <c r="B11" s="43" t="s">
        <v>587</v>
      </c>
      <c r="C11" s="40"/>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27">
        <v>14</v>
      </c>
      <c r="AR11" s="327">
        <v>15</v>
      </c>
      <c r="AS11" s="327">
        <v>15</v>
      </c>
      <c r="AT11" s="327">
        <v>19</v>
      </c>
      <c r="AU11" s="327">
        <v>22.698</v>
      </c>
      <c r="AV11" s="327">
        <v>22.576000000000001</v>
      </c>
      <c r="AW11" s="327">
        <v>23.443000000000001</v>
      </c>
      <c r="AX11" s="327">
        <v>22.434000000000001</v>
      </c>
      <c r="AY11" s="327">
        <v>21.899000000000001</v>
      </c>
      <c r="AZ11" s="327">
        <v>22.006</v>
      </c>
      <c r="BA11" s="327">
        <v>19.994</v>
      </c>
      <c r="BB11" s="327">
        <v>18.376999999999999</v>
      </c>
      <c r="BC11" s="327">
        <v>17.431000000000001</v>
      </c>
      <c r="BD11" s="327">
        <v>44.381999999999998</v>
      </c>
      <c r="BE11" s="327">
        <v>61</v>
      </c>
      <c r="BF11" s="327">
        <v>110.63800000000001</v>
      </c>
      <c r="BG11" s="327">
        <v>120.54600000000001</v>
      </c>
      <c r="BH11" s="327">
        <v>119.50700000000001</v>
      </c>
      <c r="BI11" s="327">
        <v>120.578</v>
      </c>
      <c r="BJ11" s="327">
        <v>120.111</v>
      </c>
      <c r="BK11" s="327">
        <v>123.071</v>
      </c>
      <c r="BL11" s="327">
        <v>133.291</v>
      </c>
      <c r="BM11" s="327">
        <v>138.81399999999999</v>
      </c>
      <c r="BN11" s="327">
        <v>130.89869660000002</v>
      </c>
      <c r="BO11" s="327">
        <v>46.04</v>
      </c>
      <c r="BP11" s="327">
        <v>39.037999999999997</v>
      </c>
      <c r="BQ11" s="327">
        <v>37.116999999999997</v>
      </c>
      <c r="BR11" s="327">
        <v>34.866749326170563</v>
      </c>
      <c r="BS11" s="327">
        <v>35.158462842484667</v>
      </c>
      <c r="BT11" s="327">
        <v>35.260961762323006</v>
      </c>
      <c r="BU11" s="327">
        <v>35.313808918973884</v>
      </c>
      <c r="BV11" s="327">
        <v>35.318167711215978</v>
      </c>
      <c r="BW11" s="327">
        <v>35.262691427361602</v>
      </c>
    </row>
    <row r="12" spans="1:75" s="132" customFormat="1" x14ac:dyDescent="0.2">
      <c r="B12" s="267" t="s">
        <v>588</v>
      </c>
      <c r="C12" s="42"/>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27">
        <v>0</v>
      </c>
      <c r="AR12" s="327">
        <v>2.5100000000000001E-3</v>
      </c>
      <c r="AS12" s="327">
        <v>0.40648099999999998</v>
      </c>
      <c r="AT12" s="327">
        <v>8.6</v>
      </c>
      <c r="AU12" s="327">
        <v>23.253</v>
      </c>
      <c r="AV12" s="327">
        <v>15.308</v>
      </c>
      <c r="AW12" s="327">
        <v>12.185</v>
      </c>
      <c r="AX12" s="327">
        <v>0</v>
      </c>
      <c r="AY12" s="327">
        <v>59.960999999999999</v>
      </c>
      <c r="AZ12" s="327">
        <v>41.031999999999996</v>
      </c>
      <c r="BA12" s="327">
        <v>0.58599999999999997</v>
      </c>
      <c r="BB12" s="327">
        <v>0</v>
      </c>
      <c r="BC12" s="327">
        <v>0.97199999999999998</v>
      </c>
      <c r="BD12" s="327">
        <v>29.518000000000001</v>
      </c>
      <c r="BE12" s="327">
        <v>16</v>
      </c>
      <c r="BF12" s="327">
        <v>14.147</v>
      </c>
      <c r="BG12" s="327">
        <v>6.3209999999999997</v>
      </c>
      <c r="BH12" s="327">
        <v>1.7869999999999999</v>
      </c>
      <c r="BI12" s="327">
        <v>8.8140000000000001</v>
      </c>
      <c r="BJ12" s="327">
        <v>3.4359999999999999</v>
      </c>
      <c r="BK12" s="327">
        <v>3.99</v>
      </c>
      <c r="BL12" s="327">
        <v>211.09399999999999</v>
      </c>
      <c r="BM12" s="327">
        <v>298.26100000000002</v>
      </c>
      <c r="BN12" s="327">
        <v>435.41003044000001</v>
      </c>
      <c r="BO12" s="327">
        <v>128.72999999999999</v>
      </c>
      <c r="BP12" s="327">
        <v>141.73699999999999</v>
      </c>
      <c r="BQ12" s="327">
        <v>8.4069999999999965</v>
      </c>
      <c r="BR12" s="327">
        <v>127.309503044</v>
      </c>
      <c r="BS12" s="327">
        <v>127.47600987092972</v>
      </c>
      <c r="BT12" s="327">
        <v>129.15874763050101</v>
      </c>
      <c r="BU12" s="327">
        <v>132.15417045272881</v>
      </c>
      <c r="BV12" s="327">
        <v>134.1974683367863</v>
      </c>
      <c r="BW12" s="327">
        <v>135.44841179306934</v>
      </c>
    </row>
    <row r="13" spans="1:75" s="47" customFormat="1" ht="26.1" customHeight="1" x14ac:dyDescent="0.2">
      <c r="A13" s="141"/>
      <c r="B13" s="43" t="s">
        <v>589</v>
      </c>
      <c r="C13" s="49"/>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4">
        <v>23.742129412884193</v>
      </c>
      <c r="AR13" s="354">
        <v>124.55443691978304</v>
      </c>
      <c r="AS13" s="354">
        <v>107.73044960785994</v>
      </c>
      <c r="AT13" s="354">
        <v>126.97640117994101</v>
      </c>
      <c r="AU13" s="354">
        <v>172.18</v>
      </c>
      <c r="AV13" s="354">
        <v>172.37799999999999</v>
      </c>
      <c r="AW13" s="354">
        <v>194.25600000000003</v>
      </c>
      <c r="AX13" s="354">
        <v>187.28899999999999</v>
      </c>
      <c r="AY13" s="354">
        <v>214.38800000000001</v>
      </c>
      <c r="AZ13" s="354">
        <v>197.916</v>
      </c>
      <c r="BA13" s="354">
        <v>164.20699999999999</v>
      </c>
      <c r="BB13" s="354">
        <v>176.72299999999998</v>
      </c>
      <c r="BC13" s="354">
        <v>163.03138294517106</v>
      </c>
      <c r="BD13" s="354">
        <v>199.31266883868574</v>
      </c>
      <c r="BE13" s="354">
        <v>223.009962981786</v>
      </c>
      <c r="BF13" s="354">
        <v>271.56763858619945</v>
      </c>
      <c r="BG13" s="354">
        <v>297.69167471771999</v>
      </c>
      <c r="BH13" s="354">
        <v>296.03603723607625</v>
      </c>
      <c r="BI13" s="354">
        <v>323.58529987590123</v>
      </c>
      <c r="BJ13" s="354">
        <v>397.09139123869591</v>
      </c>
      <c r="BK13" s="354">
        <v>365.57602716769622</v>
      </c>
      <c r="BL13" s="354">
        <v>428.08124799166512</v>
      </c>
      <c r="BM13" s="354">
        <v>523.25416753056652</v>
      </c>
      <c r="BN13" s="354">
        <v>581.59344393140691</v>
      </c>
      <c r="BO13" s="354">
        <v>238.92399636036316</v>
      </c>
      <c r="BP13" s="354">
        <v>211.24968195335762</v>
      </c>
      <c r="BQ13" s="354">
        <v>-58.641559018732814</v>
      </c>
      <c r="BR13" s="354">
        <v>4.9915455454495685</v>
      </c>
      <c r="BS13" s="354">
        <v>117.98754815026017</v>
      </c>
      <c r="BT13" s="354">
        <v>122.20748578644871</v>
      </c>
      <c r="BU13" s="354">
        <v>127.36176511791413</v>
      </c>
      <c r="BV13" s="354">
        <v>131.81412649670665</v>
      </c>
      <c r="BW13" s="354">
        <v>135.06450556554529</v>
      </c>
    </row>
    <row r="14" spans="1:75" s="132" customFormat="1" x14ac:dyDescent="0.2">
      <c r="A14" s="134"/>
      <c r="B14" s="43" t="s">
        <v>582</v>
      </c>
      <c r="C14" s="43"/>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27" t="s">
        <v>123</v>
      </c>
      <c r="AR14" s="327" t="s">
        <v>123</v>
      </c>
      <c r="AS14" s="327" t="s">
        <v>123</v>
      </c>
      <c r="AT14" s="327" t="s">
        <v>123</v>
      </c>
      <c r="AU14" s="327" t="s">
        <v>123</v>
      </c>
      <c r="AV14" s="327" t="s">
        <v>123</v>
      </c>
      <c r="AW14" s="327" t="s">
        <v>123</v>
      </c>
      <c r="AX14" s="327" t="s">
        <v>123</v>
      </c>
      <c r="AY14" s="327" t="s">
        <v>123</v>
      </c>
      <c r="AZ14" s="327" t="s">
        <v>123</v>
      </c>
      <c r="BA14" s="327" t="s">
        <v>123</v>
      </c>
      <c r="BB14" s="327" t="s">
        <v>123</v>
      </c>
      <c r="BC14" s="327" t="s">
        <v>123</v>
      </c>
      <c r="BD14" s="327" t="s">
        <v>123</v>
      </c>
      <c r="BE14" s="327" t="s">
        <v>123</v>
      </c>
      <c r="BF14" s="327" t="s">
        <v>123</v>
      </c>
      <c r="BG14" s="327" t="s">
        <v>123</v>
      </c>
      <c r="BH14" s="327" t="s">
        <v>123</v>
      </c>
      <c r="BI14" s="327" t="s">
        <v>123</v>
      </c>
      <c r="BJ14" s="327">
        <v>100.44628</v>
      </c>
      <c r="BK14" s="327">
        <v>44.748308999999999</v>
      </c>
      <c r="BL14" s="352">
        <v>-0.225302</v>
      </c>
      <c r="BM14" s="327">
        <v>15.793631999999999</v>
      </c>
      <c r="BN14" s="327">
        <v>25.79833485440005</v>
      </c>
      <c r="BO14" s="327">
        <v>0.21019669432002988</v>
      </c>
      <c r="BP14" s="327">
        <v>-4.303833</v>
      </c>
      <c r="BQ14" s="327">
        <v>-27.933009000000002</v>
      </c>
      <c r="BR14" s="327">
        <v>-27.62561754220247</v>
      </c>
      <c r="BS14" s="327" t="s">
        <v>123</v>
      </c>
      <c r="BT14" s="327" t="s">
        <v>123</v>
      </c>
      <c r="BU14" s="327" t="s">
        <v>123</v>
      </c>
      <c r="BV14" s="327" t="s">
        <v>123</v>
      </c>
      <c r="BW14" s="327" t="s">
        <v>123</v>
      </c>
    </row>
    <row r="15" spans="1:75" s="132" customFormat="1" x14ac:dyDescent="0.2">
      <c r="A15" s="134"/>
      <c r="B15" s="43" t="s">
        <v>583</v>
      </c>
      <c r="C15" s="43"/>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27" t="s">
        <v>123</v>
      </c>
      <c r="AR15" s="327" t="s">
        <v>123</v>
      </c>
      <c r="AS15" s="327" t="s">
        <v>123</v>
      </c>
      <c r="AT15" s="327" t="s">
        <v>123</v>
      </c>
      <c r="AU15" s="327" t="s">
        <v>123</v>
      </c>
      <c r="AV15" s="327" t="s">
        <v>123</v>
      </c>
      <c r="AW15" s="327" t="s">
        <v>123</v>
      </c>
      <c r="AX15" s="327" t="s">
        <v>123</v>
      </c>
      <c r="AY15" s="327" t="s">
        <v>123</v>
      </c>
      <c r="AZ15" s="327" t="s">
        <v>123</v>
      </c>
      <c r="BA15" s="327" t="s">
        <v>123</v>
      </c>
      <c r="BB15" s="327" t="s">
        <v>123</v>
      </c>
      <c r="BC15" s="327" t="s">
        <v>123</v>
      </c>
      <c r="BD15" s="327" t="s">
        <v>123</v>
      </c>
      <c r="BE15" s="327" t="s">
        <v>123</v>
      </c>
      <c r="BF15" s="327" t="s">
        <v>123</v>
      </c>
      <c r="BG15" s="327" t="s">
        <v>123</v>
      </c>
      <c r="BH15" s="327" t="s">
        <v>123</v>
      </c>
      <c r="BI15" s="327" t="s">
        <v>123</v>
      </c>
      <c r="BJ15" s="327">
        <v>126.84375</v>
      </c>
      <c r="BK15" s="327">
        <v>126.17964400000001</v>
      </c>
      <c r="BL15" s="327">
        <v>127.659819</v>
      </c>
      <c r="BM15" s="327">
        <v>127.99877999999998</v>
      </c>
      <c r="BN15" s="327">
        <v>129.31170954844004</v>
      </c>
      <c r="BO15" s="327">
        <v>131.89020016290004</v>
      </c>
      <c r="BP15" s="327">
        <v>124.90732800000001</v>
      </c>
      <c r="BQ15" s="327">
        <v>8.2208879999999986</v>
      </c>
      <c r="BR15" s="327">
        <v>0</v>
      </c>
      <c r="BS15" s="327" t="s">
        <v>123</v>
      </c>
      <c r="BT15" s="327" t="s">
        <v>123</v>
      </c>
      <c r="BU15" s="327" t="s">
        <v>123</v>
      </c>
      <c r="BV15" s="327" t="s">
        <v>123</v>
      </c>
      <c r="BW15" s="327" t="s">
        <v>123</v>
      </c>
    </row>
    <row r="16" spans="1:75" s="132" customFormat="1" x14ac:dyDescent="0.2">
      <c r="A16" s="134"/>
      <c r="B16" s="43" t="s">
        <v>584</v>
      </c>
      <c r="C16" s="43"/>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27" t="s">
        <v>123</v>
      </c>
      <c r="AR16" s="327" t="s">
        <v>123</v>
      </c>
      <c r="AS16" s="327" t="s">
        <v>123</v>
      </c>
      <c r="AT16" s="327" t="s">
        <v>123</v>
      </c>
      <c r="AU16" s="327" t="s">
        <v>123</v>
      </c>
      <c r="AV16" s="327" t="s">
        <v>123</v>
      </c>
      <c r="AW16" s="327" t="s">
        <v>123</v>
      </c>
      <c r="AX16" s="327" t="s">
        <v>123</v>
      </c>
      <c r="AY16" s="327" t="s">
        <v>123</v>
      </c>
      <c r="AZ16" s="327" t="s">
        <v>123</v>
      </c>
      <c r="BA16" s="327" t="s">
        <v>123</v>
      </c>
      <c r="BB16" s="327" t="s">
        <v>123</v>
      </c>
      <c r="BC16" s="327" t="s">
        <v>123</v>
      </c>
      <c r="BD16" s="327" t="s">
        <v>123</v>
      </c>
      <c r="BE16" s="327" t="s">
        <v>123</v>
      </c>
      <c r="BF16" s="327" t="s">
        <v>123</v>
      </c>
      <c r="BG16" s="327" t="s">
        <v>123</v>
      </c>
      <c r="BH16" s="327" t="s">
        <v>123</v>
      </c>
      <c r="BI16" s="327" t="s">
        <v>123</v>
      </c>
      <c r="BJ16" s="327">
        <v>25.234593</v>
      </c>
      <c r="BK16" s="327">
        <v>46.104374</v>
      </c>
      <c r="BL16" s="327">
        <v>75.277640000000005</v>
      </c>
      <c r="BM16" s="327">
        <v>110.86477500000001</v>
      </c>
      <c r="BN16" s="327">
        <v>102.72185514717</v>
      </c>
      <c r="BO16" s="352">
        <v>-15.28732209595009</v>
      </c>
      <c r="BP16" s="327">
        <v>-31.768415999999998</v>
      </c>
      <c r="BQ16" s="327">
        <v>-105.08796000000001</v>
      </c>
      <c r="BR16" s="327">
        <v>-83.267491375557142</v>
      </c>
      <c r="BS16" s="327" t="s">
        <v>123</v>
      </c>
      <c r="BT16" s="327" t="s">
        <v>123</v>
      </c>
      <c r="BU16" s="327" t="s">
        <v>123</v>
      </c>
      <c r="BV16" s="327" t="s">
        <v>123</v>
      </c>
      <c r="BW16" s="327" t="s">
        <v>123</v>
      </c>
    </row>
    <row r="17" spans="1:75" s="132" customFormat="1" x14ac:dyDescent="0.2">
      <c r="A17" s="134"/>
      <c r="B17" s="43" t="s">
        <v>586</v>
      </c>
      <c r="C17" s="43"/>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27" t="s">
        <v>123</v>
      </c>
      <c r="AR17" s="327" t="s">
        <v>123</v>
      </c>
      <c r="AS17" s="327" t="s">
        <v>123</v>
      </c>
      <c r="AT17" s="327" t="s">
        <v>123</v>
      </c>
      <c r="AU17" s="327" t="s">
        <v>123</v>
      </c>
      <c r="AV17" s="327" t="s">
        <v>123</v>
      </c>
      <c r="AW17" s="327" t="s">
        <v>123</v>
      </c>
      <c r="AX17" s="327" t="s">
        <v>123</v>
      </c>
      <c r="AY17" s="327" t="s">
        <v>123</v>
      </c>
      <c r="AZ17" s="327" t="s">
        <v>123</v>
      </c>
      <c r="BA17" s="327" t="s">
        <v>123</v>
      </c>
      <c r="BB17" s="327" t="s">
        <v>123</v>
      </c>
      <c r="BC17" s="327" t="s">
        <v>123</v>
      </c>
      <c r="BD17" s="327" t="s">
        <v>123</v>
      </c>
      <c r="BE17" s="327" t="s">
        <v>123</v>
      </c>
      <c r="BF17" s="327" t="s">
        <v>123</v>
      </c>
      <c r="BG17" s="327" t="s">
        <v>123</v>
      </c>
      <c r="BH17" s="327" t="s">
        <v>123</v>
      </c>
      <c r="BI17" s="327" t="s">
        <v>123</v>
      </c>
      <c r="BJ17" s="327">
        <v>23.645465999999999</v>
      </c>
      <c r="BK17" s="327">
        <v>24.26268</v>
      </c>
      <c r="BL17" s="327">
        <v>26.420592000000003</v>
      </c>
      <c r="BM17" s="327">
        <v>25.445135000000001</v>
      </c>
      <c r="BN17" s="327">
        <v>24.263487999999999</v>
      </c>
      <c r="BO17" s="327">
        <v>25.234683905274146</v>
      </c>
      <c r="BP17" s="327">
        <v>25.400787999999999</v>
      </c>
      <c r="BQ17" s="327">
        <v>25.489221999999998</v>
      </c>
      <c r="BR17" s="327">
        <v>25.810180129190961</v>
      </c>
      <c r="BS17" s="327">
        <v>25.792419239848542</v>
      </c>
      <c r="BT17" s="327">
        <v>26.399213030268101</v>
      </c>
      <c r="BU17" s="327">
        <v>27.200340440191315</v>
      </c>
      <c r="BV17" s="327">
        <v>27.744124855638809</v>
      </c>
      <c r="BW17" s="327">
        <v>28.200053401148438</v>
      </c>
    </row>
    <row r="18" spans="1:75" s="132" customFormat="1" x14ac:dyDescent="0.2">
      <c r="A18" s="134"/>
      <c r="B18" s="43" t="s">
        <v>587</v>
      </c>
      <c r="C18" s="43"/>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27" t="s">
        <v>123</v>
      </c>
      <c r="AR18" s="327" t="s">
        <v>123</v>
      </c>
      <c r="AS18" s="327" t="s">
        <v>123</v>
      </c>
      <c r="AT18" s="327" t="s">
        <v>123</v>
      </c>
      <c r="AU18" s="327" t="s">
        <v>123</v>
      </c>
      <c r="AV18" s="327" t="s">
        <v>123</v>
      </c>
      <c r="AW18" s="327" t="s">
        <v>123</v>
      </c>
      <c r="AX18" s="327" t="s">
        <v>123</v>
      </c>
      <c r="AY18" s="327" t="s">
        <v>123</v>
      </c>
      <c r="AZ18" s="327" t="s">
        <v>123</v>
      </c>
      <c r="BA18" s="327" t="s">
        <v>123</v>
      </c>
      <c r="BB18" s="327" t="s">
        <v>123</v>
      </c>
      <c r="BC18" s="327" t="s">
        <v>123</v>
      </c>
      <c r="BD18" s="327" t="s">
        <v>123</v>
      </c>
      <c r="BE18" s="327" t="s">
        <v>123</v>
      </c>
      <c r="BF18" s="327" t="s">
        <v>123</v>
      </c>
      <c r="BG18" s="327" t="s">
        <v>123</v>
      </c>
      <c r="BH18" s="327" t="s">
        <v>123</v>
      </c>
      <c r="BI18" s="327" t="s">
        <v>123</v>
      </c>
      <c r="BJ18" s="327">
        <v>119.870778</v>
      </c>
      <c r="BK18" s="327">
        <v>123.071</v>
      </c>
      <c r="BL18" s="327">
        <v>133.291</v>
      </c>
      <c r="BM18" s="327">
        <v>138.81399999999999</v>
      </c>
      <c r="BN18" s="327">
        <v>130.89869660000002</v>
      </c>
      <c r="BO18" s="327">
        <v>46.04</v>
      </c>
      <c r="BP18" s="327">
        <v>39.037999999999997</v>
      </c>
      <c r="BQ18" s="327">
        <v>37.116999999999997</v>
      </c>
      <c r="BR18" s="327">
        <v>34.866749326170563</v>
      </c>
      <c r="BS18" s="327">
        <v>35.158462842484667</v>
      </c>
      <c r="BT18" s="327">
        <v>35.260961762323006</v>
      </c>
      <c r="BU18" s="327">
        <v>35.313808918973884</v>
      </c>
      <c r="BV18" s="327">
        <v>35.318167711215978</v>
      </c>
      <c r="BW18" s="327">
        <v>35.262691427361602</v>
      </c>
    </row>
    <row r="19" spans="1:75" s="132" customFormat="1" x14ac:dyDescent="0.2">
      <c r="B19" s="267" t="s">
        <v>588</v>
      </c>
      <c r="C19" s="267"/>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27" t="s">
        <v>123</v>
      </c>
      <c r="AR19" s="327" t="s">
        <v>123</v>
      </c>
      <c r="AS19" s="327" t="s">
        <v>123</v>
      </c>
      <c r="AT19" s="327" t="s">
        <v>123</v>
      </c>
      <c r="AU19" s="327" t="s">
        <v>123</v>
      </c>
      <c r="AV19" s="327" t="s">
        <v>123</v>
      </c>
      <c r="AW19" s="327" t="s">
        <v>123</v>
      </c>
      <c r="AX19" s="327" t="s">
        <v>123</v>
      </c>
      <c r="AY19" s="327" t="s">
        <v>123</v>
      </c>
      <c r="AZ19" s="327" t="s">
        <v>123</v>
      </c>
      <c r="BA19" s="327" t="s">
        <v>123</v>
      </c>
      <c r="BB19" s="327" t="s">
        <v>123</v>
      </c>
      <c r="BC19" s="327" t="s">
        <v>123</v>
      </c>
      <c r="BD19" s="327" t="s">
        <v>123</v>
      </c>
      <c r="BE19" s="327" t="s">
        <v>123</v>
      </c>
      <c r="BF19" s="327" t="s">
        <v>123</v>
      </c>
      <c r="BG19" s="327" t="s">
        <v>123</v>
      </c>
      <c r="BH19" s="327" t="s">
        <v>123</v>
      </c>
      <c r="BI19" s="327" t="s">
        <v>123</v>
      </c>
      <c r="BJ19" s="327">
        <v>1.0505242386959734</v>
      </c>
      <c r="BK19" s="327">
        <v>1.210020167696229</v>
      </c>
      <c r="BL19" s="327">
        <v>65.657498991665165</v>
      </c>
      <c r="BM19" s="327">
        <v>104.33784553056645</v>
      </c>
      <c r="BN19" s="327">
        <v>168.59935978139674</v>
      </c>
      <c r="BO19" s="327">
        <v>50.836237693819029</v>
      </c>
      <c r="BP19" s="327">
        <v>57.975814953357627</v>
      </c>
      <c r="BQ19" s="327">
        <v>3.5522999812671952</v>
      </c>
      <c r="BR19" s="327">
        <v>55.207725007847642</v>
      </c>
      <c r="BS19" s="327">
        <v>57.036666067926959</v>
      </c>
      <c r="BT19" s="327">
        <v>60.547310993857607</v>
      </c>
      <c r="BU19" s="327">
        <v>64.84761575874893</v>
      </c>
      <c r="BV19" s="327">
        <v>68.75183392985187</v>
      </c>
      <c r="BW19" s="327">
        <v>71.601760737035249</v>
      </c>
    </row>
    <row r="20" spans="1:75" s="47" customFormat="1" ht="26.1" customHeight="1" x14ac:dyDescent="0.2">
      <c r="B20" s="267" t="s">
        <v>590</v>
      </c>
      <c r="C20" s="62"/>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4">
        <v>5.2398705871158064</v>
      </c>
      <c r="AR20" s="354">
        <v>27.489073080216954</v>
      </c>
      <c r="AS20" s="354">
        <v>23.776031392140069</v>
      </c>
      <c r="AT20" s="354">
        <v>28.023598820058993</v>
      </c>
      <c r="AU20" s="354">
        <v>38</v>
      </c>
      <c r="AV20" s="354">
        <v>39.200000000000003</v>
      </c>
      <c r="AW20" s="354">
        <v>40.200000000000003</v>
      </c>
      <c r="AX20" s="354">
        <v>30.1</v>
      </c>
      <c r="AY20" s="354">
        <v>51.6</v>
      </c>
      <c r="AZ20" s="354">
        <v>40.9</v>
      </c>
      <c r="BA20" s="354">
        <v>21.7</v>
      </c>
      <c r="BB20" s="354">
        <v>22.1</v>
      </c>
      <c r="BC20" s="354">
        <v>22.213617054828948</v>
      </c>
      <c r="BD20" s="354">
        <v>35.660331161314261</v>
      </c>
      <c r="BE20" s="354">
        <v>27.990037018213997</v>
      </c>
      <c r="BF20" s="354">
        <v>29.15736141380097</v>
      </c>
      <c r="BG20" s="354">
        <v>30.387325282280013</v>
      </c>
      <c r="BH20" s="354">
        <v>32.560962763923698</v>
      </c>
      <c r="BI20" s="354">
        <v>40.862700124098772</v>
      </c>
      <c r="BJ20" s="354">
        <v>45.569608761304032</v>
      </c>
      <c r="BK20" s="354">
        <v>42.703972832303776</v>
      </c>
      <c r="BL20" s="354">
        <v>183.89775200833483</v>
      </c>
      <c r="BM20" s="354">
        <v>231.38383246943357</v>
      </c>
      <c r="BN20" s="354">
        <v>302.6037679285933</v>
      </c>
      <c r="BO20" s="354">
        <v>109.08646102944152</v>
      </c>
      <c r="BP20" s="354">
        <v>110.35031804664237</v>
      </c>
      <c r="BQ20" s="354">
        <v>21.208559018732799</v>
      </c>
      <c r="BR20" s="354">
        <v>88.24185710317542</v>
      </c>
      <c r="BS20" s="354">
        <v>89.270487261854115</v>
      </c>
      <c r="BT20" s="354">
        <v>87.885602551475813</v>
      </c>
      <c r="BU20" s="354">
        <v>87.165626780071108</v>
      </c>
      <c r="BV20" s="354">
        <v>85.701725564511548</v>
      </c>
      <c r="BW20" s="354">
        <v>84.435617380055959</v>
      </c>
    </row>
    <row r="21" spans="1:75" s="132" customFormat="1" x14ac:dyDescent="0.2">
      <c r="B21" s="43" t="s">
        <v>582</v>
      </c>
      <c r="C21" s="42"/>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27" t="s">
        <v>123</v>
      </c>
      <c r="AR21" s="327" t="s">
        <v>123</v>
      </c>
      <c r="AS21" s="327" t="s">
        <v>123</v>
      </c>
      <c r="AT21" s="327" t="s">
        <v>123</v>
      </c>
      <c r="AU21" s="327" t="s">
        <v>123</v>
      </c>
      <c r="AV21" s="327" t="s">
        <v>123</v>
      </c>
      <c r="AW21" s="327" t="s">
        <v>123</v>
      </c>
      <c r="AX21" s="327" t="s">
        <v>123</v>
      </c>
      <c r="AY21" s="327" t="s">
        <v>123</v>
      </c>
      <c r="AZ21" s="327" t="s">
        <v>123</v>
      </c>
      <c r="BA21" s="327" t="s">
        <v>123</v>
      </c>
      <c r="BB21" s="327" t="s">
        <v>123</v>
      </c>
      <c r="BC21" s="327" t="s">
        <v>123</v>
      </c>
      <c r="BD21" s="327" t="s">
        <v>123</v>
      </c>
      <c r="BE21" s="327" t="s">
        <v>123</v>
      </c>
      <c r="BF21" s="327" t="s">
        <v>123</v>
      </c>
      <c r="BG21" s="327" t="s">
        <v>123</v>
      </c>
      <c r="BH21" s="327" t="s">
        <v>123</v>
      </c>
      <c r="BI21" s="327" t="s">
        <v>123</v>
      </c>
      <c r="BJ21" s="327">
        <v>5.7337199999999999</v>
      </c>
      <c r="BK21" s="327">
        <v>3.0086909999999998</v>
      </c>
      <c r="BL21" s="352">
        <v>-1.6698000000000001E-2</v>
      </c>
      <c r="BM21" s="327">
        <v>1.2253679999999998</v>
      </c>
      <c r="BN21" s="327">
        <v>2.2433334656000041</v>
      </c>
      <c r="BO21" s="327">
        <v>1.8526585680002632E-2</v>
      </c>
      <c r="BP21" s="327">
        <v>-0.36916700000000002</v>
      </c>
      <c r="BQ21" s="327">
        <v>-2.395991</v>
      </c>
      <c r="BR21" s="327">
        <v>-2.3696240888534148</v>
      </c>
      <c r="BS21" s="327" t="s">
        <v>123</v>
      </c>
      <c r="BT21" s="327" t="s">
        <v>123</v>
      </c>
      <c r="BU21" s="327" t="s">
        <v>123</v>
      </c>
      <c r="BV21" s="327" t="s">
        <v>123</v>
      </c>
      <c r="BW21" s="327" t="s">
        <v>123</v>
      </c>
    </row>
    <row r="22" spans="1:75" s="132" customFormat="1" x14ac:dyDescent="0.2">
      <c r="B22" s="43" t="s">
        <v>583</v>
      </c>
      <c r="C22" s="42"/>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27" t="s">
        <v>123</v>
      </c>
      <c r="AR22" s="327" t="s">
        <v>123</v>
      </c>
      <c r="AS22" s="327" t="s">
        <v>123</v>
      </c>
      <c r="AT22" s="327" t="s">
        <v>123</v>
      </c>
      <c r="AU22" s="327" t="s">
        <v>123</v>
      </c>
      <c r="AV22" s="327" t="s">
        <v>123</v>
      </c>
      <c r="AW22" s="327" t="s">
        <v>123</v>
      </c>
      <c r="AX22" s="327" t="s">
        <v>123</v>
      </c>
      <c r="AY22" s="327" t="s">
        <v>123</v>
      </c>
      <c r="AZ22" s="327" t="s">
        <v>123</v>
      </c>
      <c r="BA22" s="327" t="s">
        <v>123</v>
      </c>
      <c r="BB22" s="327" t="s">
        <v>123</v>
      </c>
      <c r="BC22" s="327" t="s">
        <v>123</v>
      </c>
      <c r="BD22" s="327" t="s">
        <v>123</v>
      </c>
      <c r="BE22" s="327" t="s">
        <v>123</v>
      </c>
      <c r="BF22" s="327" t="s">
        <v>123</v>
      </c>
      <c r="BG22" s="327" t="s">
        <v>123</v>
      </c>
      <c r="BH22" s="327" t="s">
        <v>123</v>
      </c>
      <c r="BI22" s="327" t="s">
        <v>123</v>
      </c>
      <c r="BJ22" s="327">
        <v>13.78125</v>
      </c>
      <c r="BK22" s="327">
        <v>13.864356000000003</v>
      </c>
      <c r="BL22" s="327">
        <v>13.713180999999999</v>
      </c>
      <c r="BM22" s="327">
        <v>12.659219999999998</v>
      </c>
      <c r="BN22" s="327">
        <v>11.858279041560003</v>
      </c>
      <c r="BO22" s="327">
        <v>9.9272193671000046</v>
      </c>
      <c r="BP22" s="327">
        <v>8.5406720000000007</v>
      </c>
      <c r="BQ22" s="327">
        <v>0.56211199999999995</v>
      </c>
      <c r="BR22" s="327">
        <v>0</v>
      </c>
      <c r="BS22" s="327" t="s">
        <v>123</v>
      </c>
      <c r="BT22" s="327" t="s">
        <v>123</v>
      </c>
      <c r="BU22" s="327" t="s">
        <v>123</v>
      </c>
      <c r="BV22" s="327" t="s">
        <v>123</v>
      </c>
      <c r="BW22" s="327" t="s">
        <v>123</v>
      </c>
    </row>
    <row r="23" spans="1:75" s="132" customFormat="1" x14ac:dyDescent="0.2">
      <c r="B23" s="43" t="s">
        <v>584</v>
      </c>
      <c r="C23" s="42"/>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27" t="s">
        <v>123</v>
      </c>
      <c r="AR23" s="327" t="s">
        <v>123</v>
      </c>
      <c r="AS23" s="327" t="s">
        <v>123</v>
      </c>
      <c r="AT23" s="327" t="s">
        <v>123</v>
      </c>
      <c r="AU23" s="327" t="s">
        <v>123</v>
      </c>
      <c r="AV23" s="327" t="s">
        <v>123</v>
      </c>
      <c r="AW23" s="327" t="s">
        <v>123</v>
      </c>
      <c r="AX23" s="327" t="s">
        <v>123</v>
      </c>
      <c r="AY23" s="327" t="s">
        <v>123</v>
      </c>
      <c r="AZ23" s="327" t="s">
        <v>123</v>
      </c>
      <c r="BA23" s="327" t="s">
        <v>123</v>
      </c>
      <c r="BB23" s="327" t="s">
        <v>123</v>
      </c>
      <c r="BC23" s="327" t="s">
        <v>123</v>
      </c>
      <c r="BD23" s="327" t="s">
        <v>123</v>
      </c>
      <c r="BE23" s="327" t="s">
        <v>123</v>
      </c>
      <c r="BF23" s="327" t="s">
        <v>123</v>
      </c>
      <c r="BG23" s="327" t="s">
        <v>123</v>
      </c>
      <c r="BH23" s="327" t="s">
        <v>123</v>
      </c>
      <c r="BI23" s="327" t="s">
        <v>123</v>
      </c>
      <c r="BJ23" s="327">
        <v>0.43640700000000004</v>
      </c>
      <c r="BK23" s="327">
        <v>0.65462600000000004</v>
      </c>
      <c r="BL23" s="327">
        <v>1.14636</v>
      </c>
      <c r="BM23" s="327">
        <v>1.4602249999999999</v>
      </c>
      <c r="BN23" s="327">
        <v>1.3529727628300001</v>
      </c>
      <c r="BO23" s="352">
        <v>-7.682071405000046E-2</v>
      </c>
      <c r="BP23" s="327">
        <v>-0.127584</v>
      </c>
      <c r="BQ23" s="327">
        <v>-0.42204000000000003</v>
      </c>
      <c r="BR23" s="327">
        <v>-0.33440759588577168</v>
      </c>
      <c r="BS23" s="327" t="s">
        <v>123</v>
      </c>
      <c r="BT23" s="327" t="s">
        <v>123</v>
      </c>
      <c r="BU23" s="327" t="s">
        <v>123</v>
      </c>
      <c r="BV23" s="327" t="s">
        <v>123</v>
      </c>
      <c r="BW23" s="327" t="s">
        <v>123</v>
      </c>
    </row>
    <row r="24" spans="1:75" s="132" customFormat="1" x14ac:dyDescent="0.2">
      <c r="B24" s="43" t="s">
        <v>586</v>
      </c>
      <c r="C24" s="42"/>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27" t="s">
        <v>123</v>
      </c>
      <c r="AR24" s="327" t="s">
        <v>123</v>
      </c>
      <c r="AS24" s="327" t="s">
        <v>123</v>
      </c>
      <c r="AT24" s="327" t="s">
        <v>123</v>
      </c>
      <c r="AU24" s="327" t="s">
        <v>123</v>
      </c>
      <c r="AV24" s="327" t="s">
        <v>123</v>
      </c>
      <c r="AW24" s="327" t="s">
        <v>123</v>
      </c>
      <c r="AX24" s="327" t="s">
        <v>123</v>
      </c>
      <c r="AY24" s="327" t="s">
        <v>123</v>
      </c>
      <c r="AZ24" s="327" t="s">
        <v>123</v>
      </c>
      <c r="BA24" s="327" t="s">
        <v>123</v>
      </c>
      <c r="BB24" s="327" t="s">
        <v>123</v>
      </c>
      <c r="BC24" s="327" t="s">
        <v>123</v>
      </c>
      <c r="BD24" s="327" t="s">
        <v>123</v>
      </c>
      <c r="BE24" s="327" t="s">
        <v>123</v>
      </c>
      <c r="BF24" s="327" t="s">
        <v>123</v>
      </c>
      <c r="BG24" s="327" t="s">
        <v>123</v>
      </c>
      <c r="BH24" s="327" t="s">
        <v>123</v>
      </c>
      <c r="BI24" s="327" t="s">
        <v>123</v>
      </c>
      <c r="BJ24" s="327">
        <v>22.992533999999999</v>
      </c>
      <c r="BK24" s="327">
        <v>22.396319999999999</v>
      </c>
      <c r="BL24" s="327">
        <v>23.618407999999999</v>
      </c>
      <c r="BM24" s="327">
        <v>22.115864999999999</v>
      </c>
      <c r="BN24" s="327">
        <v>20.338511999999998</v>
      </c>
      <c r="BO24" s="327">
        <v>21.323773484530555</v>
      </c>
      <c r="BP24" s="327">
        <v>18.545211999999999</v>
      </c>
      <c r="BQ24" s="327">
        <v>18.609777999999999</v>
      </c>
      <c r="BR24" s="327">
        <v>18.844110751762258</v>
      </c>
      <c r="BS24" s="327">
        <v>18.831143458851358</v>
      </c>
      <c r="BT24" s="327">
        <v>19.274165914832416</v>
      </c>
      <c r="BU24" s="327">
        <v>19.859072086091235</v>
      </c>
      <c r="BV24" s="327">
        <v>20.256091157577124</v>
      </c>
      <c r="BW24" s="327">
        <v>20.588966324021868</v>
      </c>
    </row>
    <row r="25" spans="1:75" s="132" customFormat="1" x14ac:dyDescent="0.2">
      <c r="B25" s="43" t="s">
        <v>587</v>
      </c>
      <c r="C25" s="42"/>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27" t="s">
        <v>123</v>
      </c>
      <c r="AR25" s="327" t="s">
        <v>123</v>
      </c>
      <c r="AS25" s="327" t="s">
        <v>123</v>
      </c>
      <c r="AT25" s="327" t="s">
        <v>123</v>
      </c>
      <c r="AU25" s="327" t="s">
        <v>123</v>
      </c>
      <c r="AV25" s="327" t="s">
        <v>123</v>
      </c>
      <c r="AW25" s="327" t="s">
        <v>123</v>
      </c>
      <c r="AX25" s="327" t="s">
        <v>123</v>
      </c>
      <c r="AY25" s="327" t="s">
        <v>123</v>
      </c>
      <c r="AZ25" s="327" t="s">
        <v>123</v>
      </c>
      <c r="BA25" s="327" t="s">
        <v>123</v>
      </c>
      <c r="BB25" s="327" t="s">
        <v>123</v>
      </c>
      <c r="BC25" s="327" t="s">
        <v>123</v>
      </c>
      <c r="BD25" s="327" t="s">
        <v>123</v>
      </c>
      <c r="BE25" s="327" t="s">
        <v>123</v>
      </c>
      <c r="BF25" s="327" t="s">
        <v>123</v>
      </c>
      <c r="BG25" s="327" t="s">
        <v>123</v>
      </c>
      <c r="BH25" s="327" t="s">
        <v>123</v>
      </c>
      <c r="BI25" s="327" t="s">
        <v>123</v>
      </c>
      <c r="BJ25" s="327">
        <v>0.24022200000000002</v>
      </c>
      <c r="BK25" s="327">
        <v>0</v>
      </c>
      <c r="BL25" s="327">
        <v>0</v>
      </c>
      <c r="BM25" s="327">
        <v>0</v>
      </c>
      <c r="BN25" s="327">
        <v>0</v>
      </c>
      <c r="BO25" s="327">
        <v>0</v>
      </c>
      <c r="BP25" s="327">
        <v>0</v>
      </c>
      <c r="BQ25" s="327">
        <v>0</v>
      </c>
      <c r="BR25" s="327">
        <v>0</v>
      </c>
      <c r="BS25" s="327">
        <v>0</v>
      </c>
      <c r="BT25" s="327">
        <v>0</v>
      </c>
      <c r="BU25" s="327">
        <v>0</v>
      </c>
      <c r="BV25" s="327">
        <v>0</v>
      </c>
      <c r="BW25" s="327">
        <v>0</v>
      </c>
    </row>
    <row r="26" spans="1:75" s="132" customFormat="1" ht="13.5" thickBot="1" x14ac:dyDescent="0.25">
      <c r="B26" s="155" t="s">
        <v>588</v>
      </c>
      <c r="C26" s="114"/>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131" t="s">
        <v>123</v>
      </c>
      <c r="AR26" s="131" t="s">
        <v>123</v>
      </c>
      <c r="AS26" s="131" t="s">
        <v>123</v>
      </c>
      <c r="AT26" s="131" t="s">
        <v>123</v>
      </c>
      <c r="AU26" s="131" t="s">
        <v>123</v>
      </c>
      <c r="AV26" s="131" t="s">
        <v>123</v>
      </c>
      <c r="AW26" s="131" t="s">
        <v>123</v>
      </c>
      <c r="AX26" s="131" t="s">
        <v>123</v>
      </c>
      <c r="AY26" s="131" t="s">
        <v>123</v>
      </c>
      <c r="AZ26" s="131" t="s">
        <v>123</v>
      </c>
      <c r="BA26" s="131" t="s">
        <v>123</v>
      </c>
      <c r="BB26" s="131" t="s">
        <v>123</v>
      </c>
      <c r="BC26" s="131" t="s">
        <v>123</v>
      </c>
      <c r="BD26" s="131" t="s">
        <v>123</v>
      </c>
      <c r="BE26" s="131" t="s">
        <v>123</v>
      </c>
      <c r="BF26" s="131" t="s">
        <v>123</v>
      </c>
      <c r="BG26" s="131" t="s">
        <v>123</v>
      </c>
      <c r="BH26" s="131" t="s">
        <v>123</v>
      </c>
      <c r="BI26" s="131" t="s">
        <v>123</v>
      </c>
      <c r="BJ26" s="131">
        <v>2.3854757613040265</v>
      </c>
      <c r="BK26" s="131">
        <v>2.7799798323037712</v>
      </c>
      <c r="BL26" s="131">
        <v>145.43650100833483</v>
      </c>
      <c r="BM26" s="131">
        <v>193.92315446943357</v>
      </c>
      <c r="BN26" s="131">
        <v>266.81067065860327</v>
      </c>
      <c r="BO26" s="131">
        <v>77.89376230618096</v>
      </c>
      <c r="BP26" s="131">
        <v>83.761185046642368</v>
      </c>
      <c r="BQ26" s="131">
        <v>4.8547000187328013</v>
      </c>
      <c r="BR26" s="131">
        <v>72.101778036152353</v>
      </c>
      <c r="BS26" s="131">
        <v>70.439343803002757</v>
      </c>
      <c r="BT26" s="131">
        <v>68.611436636643404</v>
      </c>
      <c r="BU26" s="131">
        <v>67.306554693979876</v>
      </c>
      <c r="BV26" s="131">
        <v>65.445634406934431</v>
      </c>
      <c r="BW26" s="131">
        <v>63.846651056034098</v>
      </c>
    </row>
    <row r="27" spans="1:75" s="132" customFormat="1" ht="26.1" customHeight="1" x14ac:dyDescent="0.2">
      <c r="A27" s="390"/>
      <c r="B27" s="347" t="s">
        <v>580</v>
      </c>
      <c r="C27" s="134"/>
      <c r="D27" s="135" t="s">
        <v>21</v>
      </c>
      <c r="E27" s="135" t="s">
        <v>22</v>
      </c>
      <c r="F27" s="135" t="s">
        <v>23</v>
      </c>
      <c r="G27" s="135" t="s">
        <v>24</v>
      </c>
      <c r="H27" s="135" t="s">
        <v>25</v>
      </c>
      <c r="I27" s="135" t="s">
        <v>26</v>
      </c>
      <c r="J27" s="135" t="s">
        <v>27</v>
      </c>
      <c r="K27" s="135" t="s">
        <v>28</v>
      </c>
      <c r="L27" s="135" t="s">
        <v>29</v>
      </c>
      <c r="M27" s="135" t="s">
        <v>30</v>
      </c>
      <c r="N27" s="135" t="s">
        <v>31</v>
      </c>
      <c r="O27" s="135" t="s">
        <v>32</v>
      </c>
      <c r="P27" s="135" t="s">
        <v>33</v>
      </c>
      <c r="Q27" s="135" t="s">
        <v>34</v>
      </c>
      <c r="R27" s="135" t="s">
        <v>35</v>
      </c>
      <c r="S27" s="135" t="s">
        <v>36</v>
      </c>
      <c r="T27" s="135" t="s">
        <v>37</v>
      </c>
      <c r="U27" s="135" t="s">
        <v>38</v>
      </c>
      <c r="V27" s="135" t="s">
        <v>39</v>
      </c>
      <c r="W27" s="135" t="s">
        <v>40</v>
      </c>
      <c r="X27" s="135" t="s">
        <v>41</v>
      </c>
      <c r="Y27" s="135" t="s">
        <v>42</v>
      </c>
      <c r="Z27" s="135" t="s">
        <v>43</v>
      </c>
      <c r="AA27" s="135" t="s">
        <v>44</v>
      </c>
      <c r="AB27" s="135" t="s">
        <v>45</v>
      </c>
      <c r="AC27" s="135" t="s">
        <v>46</v>
      </c>
      <c r="AD27" s="135" t="s">
        <v>47</v>
      </c>
      <c r="AE27" s="135" t="s">
        <v>48</v>
      </c>
      <c r="AF27" s="135" t="s">
        <v>49</v>
      </c>
      <c r="AG27" s="135" t="s">
        <v>50</v>
      </c>
      <c r="AH27" s="135" t="s">
        <v>51</v>
      </c>
      <c r="AI27" s="135" t="s">
        <v>52</v>
      </c>
      <c r="AJ27" s="135" t="s">
        <v>53</v>
      </c>
      <c r="AK27" s="135" t="s">
        <v>54</v>
      </c>
      <c r="AL27" s="135" t="s">
        <v>55</v>
      </c>
      <c r="AM27" s="135" t="s">
        <v>56</v>
      </c>
      <c r="AN27" s="135" t="s">
        <v>57</v>
      </c>
      <c r="AO27" s="135" t="s">
        <v>58</v>
      </c>
      <c r="AP27" s="135" t="s">
        <v>59</v>
      </c>
      <c r="AQ27" s="135" t="s">
        <v>60</v>
      </c>
      <c r="AR27" s="135" t="s">
        <v>61</v>
      </c>
      <c r="AS27" s="135" t="s">
        <v>62</v>
      </c>
      <c r="AT27" s="135" t="s">
        <v>63</v>
      </c>
      <c r="AU27" s="135" t="s">
        <v>64</v>
      </c>
      <c r="AV27" s="135" t="s">
        <v>65</v>
      </c>
      <c r="AW27" s="135" t="s">
        <v>66</v>
      </c>
      <c r="AX27" s="135" t="s">
        <v>67</v>
      </c>
      <c r="AY27" s="135" t="s">
        <v>68</v>
      </c>
      <c r="AZ27" s="135" t="s">
        <v>69</v>
      </c>
      <c r="BA27" s="135" t="s">
        <v>70</v>
      </c>
      <c r="BB27" s="135" t="s">
        <v>71</v>
      </c>
      <c r="BC27" s="135" t="s">
        <v>72</v>
      </c>
      <c r="BD27" s="135" t="s">
        <v>73</v>
      </c>
      <c r="BE27" s="135" t="s">
        <v>74</v>
      </c>
      <c r="BF27" s="135" t="s">
        <v>75</v>
      </c>
      <c r="BG27" s="135" t="s">
        <v>76</v>
      </c>
      <c r="BH27" s="135" t="s">
        <v>77</v>
      </c>
      <c r="BI27" s="135" t="s">
        <v>78</v>
      </c>
      <c r="BJ27" s="135" t="s">
        <v>79</v>
      </c>
      <c r="BK27" s="135" t="s">
        <v>80</v>
      </c>
      <c r="BL27" s="135" t="s">
        <v>81</v>
      </c>
      <c r="BM27" s="135" t="s">
        <v>82</v>
      </c>
      <c r="BN27" s="135" t="s">
        <v>83</v>
      </c>
      <c r="BO27" s="135" t="s">
        <v>84</v>
      </c>
      <c r="BP27" s="135" t="s">
        <v>85</v>
      </c>
      <c r="BQ27" s="135" t="s">
        <v>86</v>
      </c>
      <c r="BR27" s="135" t="s">
        <v>87</v>
      </c>
      <c r="BS27" s="135" t="s">
        <v>88</v>
      </c>
      <c r="BT27" s="135" t="s">
        <v>89</v>
      </c>
      <c r="BU27" s="136" t="s">
        <v>90</v>
      </c>
      <c r="BV27" s="136" t="s">
        <v>100</v>
      </c>
      <c r="BW27" s="136" t="s">
        <v>120</v>
      </c>
    </row>
    <row r="28" spans="1:75" s="132" customFormat="1" ht="15" customHeight="1" x14ac:dyDescent="0.2">
      <c r="A28" s="390"/>
      <c r="B28" s="239" t="s">
        <v>348</v>
      </c>
      <c r="C28" s="138"/>
      <c r="D28" s="139" t="s">
        <v>91</v>
      </c>
      <c r="E28" s="139" t="s">
        <v>91</v>
      </c>
      <c r="F28" s="139" t="s">
        <v>91</v>
      </c>
      <c r="G28" s="139" t="s">
        <v>91</v>
      </c>
      <c r="H28" s="139" t="s">
        <v>91</v>
      </c>
      <c r="I28" s="139" t="s">
        <v>91</v>
      </c>
      <c r="J28" s="139" t="s">
        <v>91</v>
      </c>
      <c r="K28" s="139" t="s">
        <v>91</v>
      </c>
      <c r="L28" s="139" t="s">
        <v>91</v>
      </c>
      <c r="M28" s="139" t="s">
        <v>91</v>
      </c>
      <c r="N28" s="139" t="s">
        <v>91</v>
      </c>
      <c r="O28" s="139" t="s">
        <v>91</v>
      </c>
      <c r="P28" s="139" t="s">
        <v>91</v>
      </c>
      <c r="Q28" s="139" t="s">
        <v>91</v>
      </c>
      <c r="R28" s="139" t="s">
        <v>91</v>
      </c>
      <c r="S28" s="139" t="s">
        <v>91</v>
      </c>
      <c r="T28" s="139" t="s">
        <v>91</v>
      </c>
      <c r="U28" s="139" t="s">
        <v>91</v>
      </c>
      <c r="V28" s="139" t="s">
        <v>91</v>
      </c>
      <c r="W28" s="139" t="s">
        <v>91</v>
      </c>
      <c r="X28" s="139" t="s">
        <v>91</v>
      </c>
      <c r="Y28" s="139" t="s">
        <v>91</v>
      </c>
      <c r="Z28" s="139" t="s">
        <v>91</v>
      </c>
      <c r="AA28" s="139" t="s">
        <v>91</v>
      </c>
      <c r="AB28" s="139" t="s">
        <v>91</v>
      </c>
      <c r="AC28" s="139" t="s">
        <v>91</v>
      </c>
      <c r="AD28" s="139" t="s">
        <v>91</v>
      </c>
      <c r="AE28" s="139" t="s">
        <v>91</v>
      </c>
      <c r="AF28" s="139" t="s">
        <v>91</v>
      </c>
      <c r="AG28" s="139" t="s">
        <v>91</v>
      </c>
      <c r="AH28" s="139" t="s">
        <v>91</v>
      </c>
      <c r="AI28" s="139" t="s">
        <v>91</v>
      </c>
      <c r="AJ28" s="139" t="s">
        <v>91</v>
      </c>
      <c r="AK28" s="139" t="s">
        <v>91</v>
      </c>
      <c r="AL28" s="139" t="s">
        <v>91</v>
      </c>
      <c r="AM28" s="139" t="s">
        <v>91</v>
      </c>
      <c r="AN28" s="139" t="s">
        <v>91</v>
      </c>
      <c r="AO28" s="139" t="s">
        <v>91</v>
      </c>
      <c r="AP28" s="139" t="s">
        <v>91</v>
      </c>
      <c r="AQ28" s="139" t="s">
        <v>91</v>
      </c>
      <c r="AR28" s="139" t="s">
        <v>91</v>
      </c>
      <c r="AS28" s="139" t="s">
        <v>91</v>
      </c>
      <c r="AT28" s="139" t="s">
        <v>91</v>
      </c>
      <c r="AU28" s="139" t="s">
        <v>91</v>
      </c>
      <c r="AV28" s="139" t="s">
        <v>91</v>
      </c>
      <c r="AW28" s="139" t="s">
        <v>91</v>
      </c>
      <c r="AX28" s="139" t="s">
        <v>91</v>
      </c>
      <c r="AY28" s="139" t="s">
        <v>91</v>
      </c>
      <c r="AZ28" s="139" t="s">
        <v>91</v>
      </c>
      <c r="BA28" s="139" t="s">
        <v>91</v>
      </c>
      <c r="BB28" s="139" t="s">
        <v>91</v>
      </c>
      <c r="BC28" s="139" t="s">
        <v>91</v>
      </c>
      <c r="BD28" s="139" t="s">
        <v>91</v>
      </c>
      <c r="BE28" s="139" t="s">
        <v>91</v>
      </c>
      <c r="BF28" s="139" t="s">
        <v>91</v>
      </c>
      <c r="BG28" s="139" t="s">
        <v>91</v>
      </c>
      <c r="BH28" s="139" t="s">
        <v>91</v>
      </c>
      <c r="BI28" s="139" t="s">
        <v>91</v>
      </c>
      <c r="BJ28" s="139" t="s">
        <v>91</v>
      </c>
      <c r="BK28" s="139" t="s">
        <v>91</v>
      </c>
      <c r="BL28" s="139" t="s">
        <v>91</v>
      </c>
      <c r="BM28" s="139" t="s">
        <v>91</v>
      </c>
      <c r="BN28" s="139" t="s">
        <v>91</v>
      </c>
      <c r="BO28" s="139" t="s">
        <v>91</v>
      </c>
      <c r="BP28" s="26" t="s">
        <v>91</v>
      </c>
      <c r="BQ28" s="139" t="s">
        <v>91</v>
      </c>
      <c r="BR28" s="139" t="s">
        <v>121</v>
      </c>
      <c r="BS28" s="139" t="s">
        <v>121</v>
      </c>
      <c r="BT28" s="140" t="s">
        <v>121</v>
      </c>
      <c r="BU28" s="140" t="s">
        <v>121</v>
      </c>
      <c r="BV28" s="140" t="s">
        <v>121</v>
      </c>
      <c r="BW28" s="140" t="s">
        <v>121</v>
      </c>
    </row>
    <row r="29" spans="1:75" s="47" customFormat="1" ht="24" customHeight="1" x14ac:dyDescent="0.2">
      <c r="A29" s="256"/>
      <c r="B29" s="38" t="s">
        <v>267</v>
      </c>
      <c r="C29" s="38"/>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v>64.321635321550758</v>
      </c>
      <c r="AR29" s="135">
        <v>316.4672796435579</v>
      </c>
      <c r="AS29" s="135">
        <v>253.94148590303192</v>
      </c>
      <c r="AT29" s="135">
        <v>276.44349485998492</v>
      </c>
      <c r="AU29" s="135">
        <v>354.07813141004442</v>
      </c>
      <c r="AV29" s="135">
        <v>347.58438353954608</v>
      </c>
      <c r="AW29" s="135">
        <v>375.94468824789021</v>
      </c>
      <c r="AX29" s="135">
        <v>344.504547873582</v>
      </c>
      <c r="AY29" s="135">
        <v>409.5835538889562</v>
      </c>
      <c r="AZ29" s="135">
        <v>352.80581176743647</v>
      </c>
      <c r="BA29" s="135">
        <v>269.83978564200504</v>
      </c>
      <c r="BB29" s="135">
        <v>284.0766912187662</v>
      </c>
      <c r="BC29" s="135">
        <v>261.94599833379618</v>
      </c>
      <c r="BD29" s="135">
        <v>324.80454868746097</v>
      </c>
      <c r="BE29" s="135">
        <v>341.77695177227207</v>
      </c>
      <c r="BF29" s="135">
        <v>398.98688101720973</v>
      </c>
      <c r="BG29" s="135">
        <v>426.59234136002658</v>
      </c>
      <c r="BH29" s="135">
        <v>414.20336766016436</v>
      </c>
      <c r="BI29" s="135">
        <v>446.90946694120333</v>
      </c>
      <c r="BJ29" s="135">
        <v>528.49468042203989</v>
      </c>
      <c r="BK29" s="135">
        <v>473.58917490546258</v>
      </c>
      <c r="BL29" s="135">
        <v>692.48823733333336</v>
      </c>
      <c r="BM29" s="135">
        <v>832.39284196388928</v>
      </c>
      <c r="BN29" s="135">
        <v>949.03821647754478</v>
      </c>
      <c r="BO29" s="135">
        <v>366.96401926462738</v>
      </c>
      <c r="BP29" s="135">
        <v>333.55478154598234</v>
      </c>
      <c r="BQ29" s="135">
        <v>-38.121767200000022</v>
      </c>
      <c r="BR29" s="135">
        <v>93.233402648624974</v>
      </c>
      <c r="BS29" s="135">
        <v>202.99443470671693</v>
      </c>
      <c r="BT29" s="135">
        <v>202.92957856816273</v>
      </c>
      <c r="BU29" s="135">
        <v>204.55283028004811</v>
      </c>
      <c r="BV29" s="135">
        <v>203.93487851369392</v>
      </c>
      <c r="BW29" s="135">
        <v>201.95772293496947</v>
      </c>
    </row>
    <row r="30" spans="1:75" s="47" customFormat="1" ht="24.75" customHeight="1" x14ac:dyDescent="0.2">
      <c r="A30" s="141"/>
      <c r="B30" s="350" t="s">
        <v>581</v>
      </c>
      <c r="C30" s="348"/>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t="s">
        <v>123</v>
      </c>
      <c r="AR30" s="135">
        <v>245.60824068018314</v>
      </c>
      <c r="AS30" s="135">
        <v>179.58474753029068</v>
      </c>
      <c r="AT30" s="135">
        <v>175.49703157562917</v>
      </c>
      <c r="AU30" s="135">
        <v>213.39027856812018</v>
      </c>
      <c r="AV30" s="135">
        <v>209.34115468374443</v>
      </c>
      <c r="AW30" s="135">
        <v>224.01047864970403</v>
      </c>
      <c r="AX30" s="135">
        <v>213.07907940805751</v>
      </c>
      <c r="AY30" s="135">
        <v>211.86126164267571</v>
      </c>
      <c r="AZ30" s="135">
        <v>198.70588952071489</v>
      </c>
      <c r="BA30" s="135">
        <v>186.56708293545032</v>
      </c>
      <c r="BB30" s="135">
        <v>203.64713778638267</v>
      </c>
      <c r="BC30" s="135">
        <v>183.03767397945018</v>
      </c>
      <c r="BD30" s="135">
        <v>174.47602464912993</v>
      </c>
      <c r="BE30" s="135">
        <v>185.18591809174902</v>
      </c>
      <c r="BF30" s="135">
        <v>179.81574851157521</v>
      </c>
      <c r="BG30" s="135">
        <v>201.3707147417073</v>
      </c>
      <c r="BH30" s="135">
        <v>202.70687790870386</v>
      </c>
      <c r="BI30" s="135">
        <v>233.87552505147565</v>
      </c>
      <c r="BJ30" s="135">
        <v>325.31015052754981</v>
      </c>
      <c r="BK30" s="135">
        <v>272.08062326301882</v>
      </c>
      <c r="BL30" s="135">
        <v>246.1755688888889</v>
      </c>
      <c r="BM30" s="135">
        <v>297.82191211671562</v>
      </c>
      <c r="BN30" s="135">
        <v>293.32745530310075</v>
      </c>
      <c r="BO30" s="135">
        <v>133.58143383723339</v>
      </c>
      <c r="BP30" s="135">
        <v>100.48026642224261</v>
      </c>
      <c r="BQ30" s="135">
        <v>-129.39383040000001</v>
      </c>
      <c r="BR30" s="135">
        <v>-113.5971406024988</v>
      </c>
      <c r="BS30" s="135">
        <v>0</v>
      </c>
      <c r="BT30" s="135">
        <v>0</v>
      </c>
      <c r="BU30" s="135">
        <v>0</v>
      </c>
      <c r="BV30" s="135">
        <v>0</v>
      </c>
      <c r="BW30" s="135">
        <v>0</v>
      </c>
    </row>
    <row r="31" spans="1:75" s="132" customFormat="1" x14ac:dyDescent="0.2">
      <c r="A31" s="134"/>
      <c r="B31" s="43" t="s">
        <v>582</v>
      </c>
      <c r="C31" s="40"/>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t="s">
        <v>123</v>
      </c>
      <c r="AR31" s="327">
        <v>141.53695225637674</v>
      </c>
      <c r="AS31" s="327">
        <v>48.275469766207173</v>
      </c>
      <c r="AT31" s="327">
        <v>39.237141205933348</v>
      </c>
      <c r="AU31" s="327">
        <v>60.872867068087089</v>
      </c>
      <c r="AV31" s="327">
        <v>44.775035085738253</v>
      </c>
      <c r="AW31" s="327">
        <v>51.029036402569602</v>
      </c>
      <c r="AX31" s="327">
        <v>44.253800787389324</v>
      </c>
      <c r="AY31" s="327">
        <v>49.238475867908555</v>
      </c>
      <c r="AZ31" s="327">
        <v>50.15622954624579</v>
      </c>
      <c r="BA31" s="327">
        <v>41.700942091985809</v>
      </c>
      <c r="BB31" s="327">
        <v>53.85545295116237</v>
      </c>
      <c r="BC31" s="327">
        <v>32.094730352679811</v>
      </c>
      <c r="BD31" s="327">
        <v>21.559824089909601</v>
      </c>
      <c r="BE31" s="327">
        <v>20.424917436589965</v>
      </c>
      <c r="BF31" s="327">
        <v>5.1942260842376795</v>
      </c>
      <c r="BG31" s="327">
        <v>29.833469012537986</v>
      </c>
      <c r="BH31" s="327">
        <v>24.793184473710269</v>
      </c>
      <c r="BI31" s="327">
        <v>47.728647906657507</v>
      </c>
      <c r="BJ31" s="327">
        <v>126.76871277842909</v>
      </c>
      <c r="BK31" s="327">
        <v>55.396292314000632</v>
      </c>
      <c r="BL31" s="352">
        <v>-0.27383644444444444</v>
      </c>
      <c r="BM31" s="327">
        <v>18.772568804358421</v>
      </c>
      <c r="BN31" s="327">
        <v>30.098053389566044</v>
      </c>
      <c r="BO31" s="327">
        <v>0.24118014946369137</v>
      </c>
      <c r="BP31" s="327">
        <v>-4.8467086261330081</v>
      </c>
      <c r="BQ31" s="327">
        <v>-30.887053600000002</v>
      </c>
      <c r="BR31" s="327">
        <v>-29.995241631055883</v>
      </c>
      <c r="BS31" s="327" t="s">
        <v>123</v>
      </c>
      <c r="BT31" s="327" t="s">
        <v>123</v>
      </c>
      <c r="BU31" s="327" t="s">
        <v>123</v>
      </c>
      <c r="BV31" s="327" t="s">
        <v>123</v>
      </c>
      <c r="BW31" s="327" t="s">
        <v>123</v>
      </c>
    </row>
    <row r="32" spans="1:75" s="132" customFormat="1" x14ac:dyDescent="0.2">
      <c r="A32" s="134"/>
      <c r="B32" s="43" t="s">
        <v>583</v>
      </c>
      <c r="C32" s="40"/>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t="s">
        <v>123</v>
      </c>
      <c r="AR32" s="327">
        <v>85.338456507521258</v>
      </c>
      <c r="AS32" s="327">
        <v>115.86112743889721</v>
      </c>
      <c r="AT32" s="327">
        <v>120.20833260363217</v>
      </c>
      <c r="AU32" s="327">
        <v>134.7848660093959</v>
      </c>
      <c r="AV32" s="327">
        <v>149.24190285686635</v>
      </c>
      <c r="AW32" s="327">
        <v>156.54580803627664</v>
      </c>
      <c r="AX32" s="327">
        <v>149.06359927174267</v>
      </c>
      <c r="AY32" s="327">
        <v>147.54142373291401</v>
      </c>
      <c r="AZ32" s="327">
        <v>142.11744226528953</v>
      </c>
      <c r="BA32" s="327">
        <v>140.06610549719937</v>
      </c>
      <c r="BB32" s="327">
        <v>139.69869887902129</v>
      </c>
      <c r="BC32" s="327">
        <v>138.77361510691475</v>
      </c>
      <c r="BD32" s="327">
        <v>138.20017265249612</v>
      </c>
      <c r="BE32" s="327">
        <v>140.25109973125109</v>
      </c>
      <c r="BF32" s="327">
        <v>144.46316913977515</v>
      </c>
      <c r="BG32" s="327">
        <v>151.89401802814024</v>
      </c>
      <c r="BH32" s="327">
        <v>161.39456777898803</v>
      </c>
      <c r="BI32" s="327">
        <v>169.22443376801647</v>
      </c>
      <c r="BJ32" s="327">
        <v>167.89273153575616</v>
      </c>
      <c r="BK32" s="327">
        <v>162.44568044102238</v>
      </c>
      <c r="BL32" s="327">
        <v>159.97140355555555</v>
      </c>
      <c r="BM32" s="327">
        <v>155.15083041797089</v>
      </c>
      <c r="BN32" s="327">
        <v>151.52243458196077</v>
      </c>
      <c r="BO32" s="327">
        <v>149.5411679947733</v>
      </c>
      <c r="BP32" s="327">
        <v>138.40863957633161</v>
      </c>
      <c r="BQ32" s="327">
        <v>8.9446072000000001</v>
      </c>
      <c r="BR32" s="327">
        <v>0</v>
      </c>
      <c r="BS32" s="327" t="s">
        <v>123</v>
      </c>
      <c r="BT32" s="327" t="s">
        <v>123</v>
      </c>
      <c r="BU32" s="327" t="s">
        <v>123</v>
      </c>
      <c r="BV32" s="327" t="s">
        <v>123</v>
      </c>
      <c r="BW32" s="327" t="s">
        <v>123</v>
      </c>
    </row>
    <row r="33" spans="1:75" s="132" customFormat="1" x14ac:dyDescent="0.2">
      <c r="A33" s="134"/>
      <c r="B33" s="43" t="s">
        <v>584</v>
      </c>
      <c r="C33" s="40"/>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t="s">
        <v>123</v>
      </c>
      <c r="AR33" s="327">
        <v>18.732831916285157</v>
      </c>
      <c r="AS33" s="327">
        <v>15.448150325186294</v>
      </c>
      <c r="AT33" s="327">
        <v>16.051557766063642</v>
      </c>
      <c r="AU33" s="327">
        <v>17.732545490637204</v>
      </c>
      <c r="AV33" s="327">
        <v>15.324216741139843</v>
      </c>
      <c r="AW33" s="327">
        <v>16.435634210857792</v>
      </c>
      <c r="AX33" s="327">
        <v>19.761679348925508</v>
      </c>
      <c r="AY33" s="327">
        <v>15.081362041853152</v>
      </c>
      <c r="AZ33" s="327">
        <v>6.4322177091795281</v>
      </c>
      <c r="BA33" s="327">
        <v>4.8000353462651253</v>
      </c>
      <c r="BB33" s="327">
        <v>10.092985956199055</v>
      </c>
      <c r="BC33" s="327">
        <v>12.169328519855597</v>
      </c>
      <c r="BD33" s="327">
        <v>14.716027906724218</v>
      </c>
      <c r="BE33" s="327">
        <v>24.50990092390796</v>
      </c>
      <c r="BF33" s="327">
        <v>30.158353287562374</v>
      </c>
      <c r="BG33" s="327">
        <v>19.643227701029087</v>
      </c>
      <c r="BH33" s="327">
        <v>16.519125656005546</v>
      </c>
      <c r="BI33" s="327">
        <v>16.922443376801649</v>
      </c>
      <c r="BJ33" s="327">
        <v>30.648706213364594</v>
      </c>
      <c r="BK33" s="327">
        <v>54.238650507995807</v>
      </c>
      <c r="BL33" s="327">
        <v>86.478001777777791</v>
      </c>
      <c r="BM33" s="327">
        <v>123.89851289438627</v>
      </c>
      <c r="BN33" s="327">
        <v>111.70696733157396</v>
      </c>
      <c r="BO33" s="352">
        <v>-16.200914307003618</v>
      </c>
      <c r="BP33" s="352">
        <v>-33.081664527956001</v>
      </c>
      <c r="BQ33" s="352">
        <v>-107.451384</v>
      </c>
      <c r="BR33" s="352">
        <v>-83.601898971442921</v>
      </c>
      <c r="BS33" s="327" t="s">
        <v>123</v>
      </c>
      <c r="BT33" s="327" t="s">
        <v>123</v>
      </c>
      <c r="BU33" s="327" t="s">
        <v>123</v>
      </c>
      <c r="BV33" s="327" t="s">
        <v>123</v>
      </c>
      <c r="BW33" s="327" t="s">
        <v>123</v>
      </c>
    </row>
    <row r="34" spans="1:75" s="47" customFormat="1" ht="24.75" customHeight="1" x14ac:dyDescent="0.2">
      <c r="A34" s="141"/>
      <c r="B34" s="350" t="s">
        <v>585</v>
      </c>
      <c r="C34" s="348"/>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v>64.321635321550758</v>
      </c>
      <c r="AR34" s="135">
        <v>70.859038963374758</v>
      </c>
      <c r="AS34" s="135">
        <v>74.356738372741233</v>
      </c>
      <c r="AT34" s="135">
        <v>100.94646328435579</v>
      </c>
      <c r="AU34" s="135">
        <v>140.68785284192418</v>
      </c>
      <c r="AV34" s="135">
        <v>138.24322885580168</v>
      </c>
      <c r="AW34" s="135">
        <v>151.93420959818619</v>
      </c>
      <c r="AX34" s="135">
        <v>131.42546846552449</v>
      </c>
      <c r="AY34" s="135">
        <v>197.72229224628043</v>
      </c>
      <c r="AZ34" s="135">
        <v>154.0999222467216</v>
      </c>
      <c r="BA34" s="135">
        <v>83.272702706554739</v>
      </c>
      <c r="BB34" s="135">
        <v>80.429553432383528</v>
      </c>
      <c r="BC34" s="135">
        <v>78.908324354346036</v>
      </c>
      <c r="BD34" s="135">
        <v>150.32852403833101</v>
      </c>
      <c r="BE34" s="135">
        <v>156.59103368052308</v>
      </c>
      <c r="BF34" s="135">
        <v>219.17113250563452</v>
      </c>
      <c r="BG34" s="135">
        <v>225.22162661831928</v>
      </c>
      <c r="BH34" s="135">
        <v>211.49648975146056</v>
      </c>
      <c r="BI34" s="135">
        <v>213.03394188972774</v>
      </c>
      <c r="BJ34" s="135">
        <v>203.18452989449005</v>
      </c>
      <c r="BK34" s="135">
        <v>201.50855164244382</v>
      </c>
      <c r="BL34" s="135">
        <v>446.31266844444445</v>
      </c>
      <c r="BM34" s="135">
        <v>534.57092984717372</v>
      </c>
      <c r="BN34" s="135">
        <v>655.71076117444397</v>
      </c>
      <c r="BO34" s="135">
        <v>233.38258542739399</v>
      </c>
      <c r="BP34" s="135">
        <v>233.0745151237397</v>
      </c>
      <c r="BQ34" s="135">
        <v>91.272063199999991</v>
      </c>
      <c r="BR34" s="135">
        <v>206.83054325112377</v>
      </c>
      <c r="BS34" s="135">
        <v>202.99443470671693</v>
      </c>
      <c r="BT34" s="135">
        <v>202.92957856816273</v>
      </c>
      <c r="BU34" s="135">
        <v>204.55283028004811</v>
      </c>
      <c r="BV34" s="135">
        <v>203.93487851369392</v>
      </c>
      <c r="BW34" s="135">
        <v>201.95772293496947</v>
      </c>
    </row>
    <row r="35" spans="1:75" s="132" customFormat="1" x14ac:dyDescent="0.2">
      <c r="A35" s="134"/>
      <c r="B35" s="43" t="s">
        <v>586</v>
      </c>
      <c r="C35" s="40"/>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t="s">
        <v>123</v>
      </c>
      <c r="AR35" s="327">
        <v>39.632428057553959</v>
      </c>
      <c r="AS35" s="327">
        <v>44.606534063975431</v>
      </c>
      <c r="AT35" s="327">
        <v>51.721686135093954</v>
      </c>
      <c r="AU35" s="327">
        <v>63.276851717064787</v>
      </c>
      <c r="AV35" s="327">
        <v>76.006669355228993</v>
      </c>
      <c r="AW35" s="327">
        <v>94.805548557752871</v>
      </c>
      <c r="AX35" s="327">
        <v>95.873462490079817</v>
      </c>
      <c r="AY35" s="327">
        <v>71.6695766299746</v>
      </c>
      <c r="AZ35" s="327">
        <v>60.973110131136124</v>
      </c>
      <c r="BA35" s="327">
        <v>53.401300400495984</v>
      </c>
      <c r="BB35" s="327">
        <v>54.172644752164096</v>
      </c>
      <c r="BC35" s="327">
        <v>52.885531796723136</v>
      </c>
      <c r="BD35" s="327">
        <v>48.176122919890318</v>
      </c>
      <c r="BE35" s="327">
        <v>51.743124172694579</v>
      </c>
      <c r="BF35" s="327">
        <v>53.612639039070338</v>
      </c>
      <c r="BG35" s="327">
        <v>60.259862618421394</v>
      </c>
      <c r="BH35" s="327">
        <v>58.602874542033867</v>
      </c>
      <c r="BI35" s="327">
        <v>54.365188743994509</v>
      </c>
      <c r="BJ35" s="327">
        <v>55.68128862837046</v>
      </c>
      <c r="BK35" s="327">
        <v>54.122654335049425</v>
      </c>
      <c r="BL35" s="327">
        <v>56.62190844444445</v>
      </c>
      <c r="BM35" s="327">
        <v>52.461492737769021</v>
      </c>
      <c r="BN35" s="327">
        <v>47.872807065618339</v>
      </c>
      <c r="BO35" s="327">
        <v>49.094153039736085</v>
      </c>
      <c r="BP35" s="327">
        <v>45.579597107648439</v>
      </c>
      <c r="BQ35" s="327">
        <v>44.910421599999999</v>
      </c>
      <c r="BR35" s="327">
        <v>44.654290880953219</v>
      </c>
      <c r="BS35" s="327">
        <v>43.705590794637359</v>
      </c>
      <c r="BT35" s="327">
        <v>44.116061191910056</v>
      </c>
      <c r="BU35" s="327">
        <v>44.871360894300089</v>
      </c>
      <c r="BV35" s="327">
        <v>45.003240584650534</v>
      </c>
      <c r="BW35" s="327">
        <v>44.889812341319981</v>
      </c>
    </row>
    <row r="36" spans="1:75" s="132" customFormat="1" x14ac:dyDescent="0.2">
      <c r="A36" s="134"/>
      <c r="B36" s="43" t="s">
        <v>587</v>
      </c>
      <c r="C36" s="40"/>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t="s">
        <v>123</v>
      </c>
      <c r="AR36" s="327">
        <v>31.221386527141927</v>
      </c>
      <c r="AS36" s="327">
        <v>28.965281859724303</v>
      </c>
      <c r="AT36" s="327">
        <v>33.8866219505788</v>
      </c>
      <c r="AU36" s="327">
        <v>38.238012307285125</v>
      </c>
      <c r="AV36" s="327">
        <v>37.088284428384767</v>
      </c>
      <c r="AW36" s="327">
        <v>37.590299785867245</v>
      </c>
      <c r="AX36" s="327">
        <v>35.552005975444658</v>
      </c>
      <c r="AY36" s="327">
        <v>33.72133422039434</v>
      </c>
      <c r="AZ36" s="327">
        <v>32.509734246257395</v>
      </c>
      <c r="BA36" s="327">
        <v>29.02083662329148</v>
      </c>
      <c r="BB36" s="327">
        <v>26.256908680219425</v>
      </c>
      <c r="BC36" s="327">
        <v>24.648334351569012</v>
      </c>
      <c r="BD36" s="327">
        <v>61.349497516084362</v>
      </c>
      <c r="BE36" s="327">
        <v>83.061330908799192</v>
      </c>
      <c r="BF36" s="327">
        <v>146.7889618155526</v>
      </c>
      <c r="BG36" s="327">
        <v>156.7427369066163</v>
      </c>
      <c r="BH36" s="327">
        <v>150.64106446182791</v>
      </c>
      <c r="BI36" s="327">
        <v>147.86046213681081</v>
      </c>
      <c r="BJ36" s="327">
        <v>143.40098757327081</v>
      </c>
      <c r="BK36" s="327">
        <v>142.75765000683401</v>
      </c>
      <c r="BL36" s="327">
        <v>150.82617155555556</v>
      </c>
      <c r="BM36" s="327">
        <v>153.11683212927963</v>
      </c>
      <c r="BN36" s="327">
        <v>140.49791595607178</v>
      </c>
      <c r="BO36" s="327">
        <v>48.547459101263208</v>
      </c>
      <c r="BP36" s="327">
        <v>40.48915286689072</v>
      </c>
      <c r="BQ36" s="327">
        <v>37.7999528</v>
      </c>
      <c r="BR36" s="327">
        <v>34.866749326170563</v>
      </c>
      <c r="BS36" s="327">
        <v>34.435201876134975</v>
      </c>
      <c r="BT36" s="327">
        <v>34.05867449969152</v>
      </c>
      <c r="BU36" s="327">
        <v>33.671875178438484</v>
      </c>
      <c r="BV36" s="327">
        <v>33.11301761807217</v>
      </c>
      <c r="BW36" s="327">
        <v>32.444505131294882</v>
      </c>
    </row>
    <row r="37" spans="1:75" s="132" customFormat="1" x14ac:dyDescent="0.2">
      <c r="B37" s="267" t="s">
        <v>588</v>
      </c>
      <c r="C37" s="42"/>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t="s">
        <v>123</v>
      </c>
      <c r="AR37" s="354">
        <v>5.2243786788750829E-3</v>
      </c>
      <c r="AS37" s="354">
        <v>0.78492244904150621</v>
      </c>
      <c r="AT37" s="354">
        <v>15.338155198683035</v>
      </c>
      <c r="AU37" s="354">
        <v>39.172988817574279</v>
      </c>
      <c r="AV37" s="354">
        <v>25.1482750721879</v>
      </c>
      <c r="AW37" s="354">
        <v>19.53836125456607</v>
      </c>
      <c r="AX37" s="354">
        <v>0</v>
      </c>
      <c r="AY37" s="354">
        <v>92.331381395911464</v>
      </c>
      <c r="AZ37" s="354">
        <v>60.617077869328064</v>
      </c>
      <c r="BA37" s="354">
        <v>0.85056568276727051</v>
      </c>
      <c r="BB37" s="354">
        <v>0</v>
      </c>
      <c r="BC37" s="354">
        <v>1.3744582060538739</v>
      </c>
      <c r="BD37" s="354">
        <v>40.802903602356324</v>
      </c>
      <c r="BE37" s="354">
        <v>21.786578599029298</v>
      </c>
      <c r="BF37" s="354">
        <v>18.769531651011608</v>
      </c>
      <c r="BG37" s="354">
        <v>8.2190270932815821</v>
      </c>
      <c r="BH37" s="354">
        <v>2.2525507475987721</v>
      </c>
      <c r="BI37" s="354">
        <v>10.808291008922444</v>
      </c>
      <c r="BJ37" s="354">
        <v>4.1022536928487687</v>
      </c>
      <c r="BK37" s="354">
        <v>4.6282473005603899</v>
      </c>
      <c r="BL37" s="354">
        <v>238.86458844444445</v>
      </c>
      <c r="BM37" s="354">
        <v>328.99260498012501</v>
      </c>
      <c r="BN37" s="354">
        <v>467.34003815275395</v>
      </c>
      <c r="BO37" s="354">
        <v>135.74097328639471</v>
      </c>
      <c r="BP37" s="354">
        <v>147.00576514920053</v>
      </c>
      <c r="BQ37" s="354">
        <v>8.5616887999999971</v>
      </c>
      <c r="BR37" s="354">
        <v>127.309503044</v>
      </c>
      <c r="BS37" s="354">
        <v>124.85364203594459</v>
      </c>
      <c r="BT37" s="354">
        <v>124.75484287656114</v>
      </c>
      <c r="BU37" s="354">
        <v>126.00959420730955</v>
      </c>
      <c r="BV37" s="354">
        <v>125.81862031097123</v>
      </c>
      <c r="BW37" s="354">
        <v>124.6234054623546</v>
      </c>
    </row>
    <row r="38" spans="1:75" s="47" customFormat="1" ht="26.1" customHeight="1" x14ac:dyDescent="0.2">
      <c r="A38" s="141"/>
      <c r="B38" s="43" t="s">
        <v>269</v>
      </c>
      <c r="C38" s="49"/>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v>52.692450136381247</v>
      </c>
      <c r="AR38" s="327">
        <v>259.25081458287087</v>
      </c>
      <c r="AS38" s="327">
        <v>208.02952251776591</v>
      </c>
      <c r="AT38" s="327">
        <v>226.4632264962994</v>
      </c>
      <c r="AU38" s="327">
        <v>290.06172169655269</v>
      </c>
      <c r="AV38" s="327">
        <v>283.18587407849526</v>
      </c>
      <c r="AW38" s="327">
        <v>311.48493261116016</v>
      </c>
      <c r="AX38" s="327">
        <v>296.80394254858936</v>
      </c>
      <c r="AY38" s="327">
        <v>330.12691907584377</v>
      </c>
      <c r="AZ38" s="327">
        <v>292.38373912034348</v>
      </c>
      <c r="BA38" s="327">
        <v>238.34272878867779</v>
      </c>
      <c r="BB38" s="327">
        <v>252.50039030823407</v>
      </c>
      <c r="BC38" s="327">
        <v>230.53479643343823</v>
      </c>
      <c r="BD38" s="327">
        <v>275.51106488763679</v>
      </c>
      <c r="BE38" s="327">
        <v>303.66400542933093</v>
      </c>
      <c r="BF38" s="327">
        <v>360.30235299598161</v>
      </c>
      <c r="BG38" s="327">
        <v>387.08051573316061</v>
      </c>
      <c r="BH38" s="327">
        <v>373.15959540699583</v>
      </c>
      <c r="BI38" s="327">
        <v>396.80100831270431</v>
      </c>
      <c r="BJ38" s="327">
        <v>474.08894822683226</v>
      </c>
      <c r="BK38" s="327">
        <v>424.05420072393025</v>
      </c>
      <c r="BL38" s="327">
        <v>484.39771439412419</v>
      </c>
      <c r="BM38" s="327">
        <v>577.16815689140662</v>
      </c>
      <c r="BN38" s="327">
        <v>624.24354809104443</v>
      </c>
      <c r="BO38" s="327">
        <v>251.93642357982384</v>
      </c>
      <c r="BP38" s="327">
        <v>219.10243008585337</v>
      </c>
      <c r="BQ38" s="327">
        <v>-59.720563704677502</v>
      </c>
      <c r="BR38" s="327">
        <v>4.9915455454495685</v>
      </c>
      <c r="BS38" s="327">
        <v>115.56037184068413</v>
      </c>
      <c r="BT38" s="327">
        <v>118.04059707395018</v>
      </c>
      <c r="BU38" s="327">
        <v>121.44001422774355</v>
      </c>
      <c r="BV38" s="327">
        <v>123.58408648731016</v>
      </c>
      <c r="BW38" s="327">
        <v>124.2701809334074</v>
      </c>
    </row>
    <row r="39" spans="1:75" s="132" customFormat="1" x14ac:dyDescent="0.2">
      <c r="A39" s="134"/>
      <c r="B39" s="43" t="s">
        <v>582</v>
      </c>
      <c r="C39" s="43"/>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t="s">
        <v>123</v>
      </c>
      <c r="AR39" s="327"/>
      <c r="AS39" s="327"/>
      <c r="AT39" s="327"/>
      <c r="AU39" s="327"/>
      <c r="AV39" s="327"/>
      <c r="AW39" s="327"/>
      <c r="AX39" s="327"/>
      <c r="AY39" s="327"/>
      <c r="AZ39" s="327"/>
      <c r="BA39" s="327"/>
      <c r="BB39" s="327"/>
      <c r="BC39" s="327"/>
      <c r="BD39" s="327"/>
      <c r="BE39" s="327"/>
      <c r="BF39" s="327"/>
      <c r="BG39" s="327"/>
      <c r="BH39" s="327"/>
      <c r="BI39" s="327"/>
      <c r="BJ39" s="327">
        <v>119.92320228839391</v>
      </c>
      <c r="BK39" s="327">
        <v>51.90632589821859</v>
      </c>
      <c r="BL39" s="352">
        <v>-0.25494172977777779</v>
      </c>
      <c r="BM39" s="327">
        <v>17.420943850444615</v>
      </c>
      <c r="BN39" s="327">
        <v>27.690209118400762</v>
      </c>
      <c r="BO39" s="327">
        <v>0.22164455735713237</v>
      </c>
      <c r="BP39" s="327">
        <v>-4.4638186446685006</v>
      </c>
      <c r="BQ39" s="327">
        <v>-28.446976365600005</v>
      </c>
      <c r="BR39" s="327" t="s">
        <v>123</v>
      </c>
      <c r="BS39" s="327" t="s">
        <v>123</v>
      </c>
      <c r="BT39" s="327" t="s">
        <v>123</v>
      </c>
      <c r="BU39" s="327" t="s">
        <v>123</v>
      </c>
      <c r="BV39" s="327" t="s">
        <v>123</v>
      </c>
      <c r="BW39" s="327" t="s">
        <v>123</v>
      </c>
    </row>
    <row r="40" spans="1:75" s="132" customFormat="1" x14ac:dyDescent="0.2">
      <c r="A40" s="134"/>
      <c r="B40" s="43" t="s">
        <v>583</v>
      </c>
      <c r="C40" s="43"/>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t="s">
        <v>123</v>
      </c>
      <c r="AR40" s="327"/>
      <c r="AS40" s="327"/>
      <c r="AT40" s="327"/>
      <c r="AU40" s="327"/>
      <c r="AV40" s="327"/>
      <c r="AW40" s="327"/>
      <c r="AX40" s="327"/>
      <c r="AY40" s="327"/>
      <c r="AZ40" s="327"/>
      <c r="BA40" s="327"/>
      <c r="BB40" s="327"/>
      <c r="BC40" s="327"/>
      <c r="BD40" s="327"/>
      <c r="BE40" s="327"/>
      <c r="BF40" s="327"/>
      <c r="BG40" s="327"/>
      <c r="BH40" s="327"/>
      <c r="BI40" s="327"/>
      <c r="BJ40" s="327">
        <v>151.43924384525207</v>
      </c>
      <c r="BK40" s="327">
        <v>146.36355807736115</v>
      </c>
      <c r="BL40" s="327">
        <v>144.45417741066666</v>
      </c>
      <c r="BM40" s="327">
        <v>141.1872556803535</v>
      </c>
      <c r="BN40" s="327">
        <v>138.79455007707608</v>
      </c>
      <c r="BO40" s="327">
        <v>139.07328623513916</v>
      </c>
      <c r="BP40" s="327">
        <v>129.55048664344639</v>
      </c>
      <c r="BQ40" s="327">
        <v>8.3721523391999995</v>
      </c>
      <c r="BR40" s="327" t="s">
        <v>123</v>
      </c>
      <c r="BS40" s="327" t="s">
        <v>123</v>
      </c>
      <c r="BT40" s="327" t="s">
        <v>123</v>
      </c>
      <c r="BU40" s="327" t="s">
        <v>123</v>
      </c>
      <c r="BV40" s="327" t="s">
        <v>123</v>
      </c>
      <c r="BW40" s="327" t="s">
        <v>123</v>
      </c>
    </row>
    <row r="41" spans="1:75" s="132" customFormat="1" x14ac:dyDescent="0.2">
      <c r="A41" s="134"/>
      <c r="B41" s="43" t="s">
        <v>584</v>
      </c>
      <c r="C41" s="43"/>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t="s">
        <v>123</v>
      </c>
      <c r="AR41" s="327"/>
      <c r="AS41" s="327"/>
      <c r="AT41" s="327"/>
      <c r="AU41" s="327"/>
      <c r="AV41" s="327"/>
      <c r="AW41" s="327"/>
      <c r="AX41" s="327"/>
      <c r="AY41" s="327"/>
      <c r="AZ41" s="327"/>
      <c r="BA41" s="327"/>
      <c r="BB41" s="327"/>
      <c r="BC41" s="327"/>
      <c r="BD41" s="327"/>
      <c r="BE41" s="327"/>
      <c r="BF41" s="327"/>
      <c r="BG41" s="327"/>
      <c r="BH41" s="327"/>
      <c r="BI41" s="327"/>
      <c r="BJ41" s="327">
        <v>30.1276782077374</v>
      </c>
      <c r="BK41" s="327">
        <v>53.479309400883864</v>
      </c>
      <c r="BL41" s="327">
        <v>85.180831751111114</v>
      </c>
      <c r="BM41" s="327">
        <v>122.28783222675925</v>
      </c>
      <c r="BN41" s="327">
        <v>110.2547767562635</v>
      </c>
      <c r="BO41" s="352">
        <v>-16.1199097354686</v>
      </c>
      <c r="BP41" s="327">
        <v>-32.949337869844179</v>
      </c>
      <c r="BQ41" s="327">
        <v>-107.02157846400002</v>
      </c>
      <c r="BR41" s="327" t="s">
        <v>123</v>
      </c>
      <c r="BS41" s="327" t="s">
        <v>123</v>
      </c>
      <c r="BT41" s="327" t="s">
        <v>123</v>
      </c>
      <c r="BU41" s="327" t="s">
        <v>123</v>
      </c>
      <c r="BV41" s="327" t="s">
        <v>123</v>
      </c>
      <c r="BW41" s="327" t="s">
        <v>123</v>
      </c>
    </row>
    <row r="42" spans="1:75" s="132" customFormat="1" x14ac:dyDescent="0.2">
      <c r="A42" s="134"/>
      <c r="B42" s="43" t="s">
        <v>586</v>
      </c>
      <c r="C42" s="43"/>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t="s">
        <v>123</v>
      </c>
      <c r="AR42" s="327"/>
      <c r="AS42" s="327"/>
      <c r="AT42" s="327"/>
      <c r="AU42" s="327"/>
      <c r="AV42" s="327"/>
      <c r="AW42" s="327"/>
      <c r="AX42" s="327"/>
      <c r="AY42" s="327"/>
      <c r="AZ42" s="327"/>
      <c r="BA42" s="327"/>
      <c r="BB42" s="327"/>
      <c r="BC42" s="327"/>
      <c r="BD42" s="327"/>
      <c r="BE42" s="327"/>
      <c r="BF42" s="327"/>
      <c r="BG42" s="327"/>
      <c r="BH42" s="327"/>
      <c r="BI42" s="327"/>
      <c r="BJ42" s="327">
        <v>28.230413334583822</v>
      </c>
      <c r="BK42" s="327">
        <v>28.143780254225703</v>
      </c>
      <c r="BL42" s="327">
        <v>29.896367658666669</v>
      </c>
      <c r="BM42" s="327">
        <v>28.066898614706425</v>
      </c>
      <c r="BN42" s="327">
        <v>26.042807043696378</v>
      </c>
      <c r="BO42" s="327">
        <v>26.609030947536954</v>
      </c>
      <c r="BP42" s="327">
        <v>26.345007128220796</v>
      </c>
      <c r="BQ42" s="327">
        <v>25.9582236848</v>
      </c>
      <c r="BR42" s="327">
        <v>25.810180129190961</v>
      </c>
      <c r="BS42" s="327">
        <v>25.261831479300394</v>
      </c>
      <c r="BT42" s="327">
        <v>25.499083368924016</v>
      </c>
      <c r="BU42" s="327">
        <v>25.935646596905453</v>
      </c>
      <c r="BV42" s="327">
        <v>26.011873057928007</v>
      </c>
      <c r="BW42" s="327">
        <v>25.946311533282952</v>
      </c>
    </row>
    <row r="43" spans="1:75" s="132" customFormat="1" x14ac:dyDescent="0.2">
      <c r="A43" s="134"/>
      <c r="B43" s="43" t="s">
        <v>587</v>
      </c>
      <c r="C43" s="43"/>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t="s">
        <v>123</v>
      </c>
      <c r="AR43" s="327"/>
      <c r="AS43" s="327"/>
      <c r="AT43" s="327"/>
      <c r="AU43" s="327"/>
      <c r="AV43" s="327"/>
      <c r="AW43" s="327"/>
      <c r="AX43" s="327"/>
      <c r="AY43" s="327"/>
      <c r="AZ43" s="327"/>
      <c r="BA43" s="327"/>
      <c r="BB43" s="327"/>
      <c r="BC43" s="327"/>
      <c r="BD43" s="327"/>
      <c r="BE43" s="327"/>
      <c r="BF43" s="327"/>
      <c r="BG43" s="327"/>
      <c r="BH43" s="327"/>
      <c r="BI43" s="327"/>
      <c r="BJ43" s="327">
        <v>143.11418559812427</v>
      </c>
      <c r="BK43" s="327">
        <v>142.75765000683401</v>
      </c>
      <c r="BL43" s="327">
        <v>150.82617155555556</v>
      </c>
      <c r="BM43" s="327">
        <v>153.11683212927963</v>
      </c>
      <c r="BN43" s="327">
        <v>140.49791595607178</v>
      </c>
      <c r="BO43" s="327">
        <v>48.547459101263208</v>
      </c>
      <c r="BP43" s="327">
        <v>40.48915286689072</v>
      </c>
      <c r="BQ43" s="327">
        <v>37.7999528</v>
      </c>
      <c r="BR43" s="327">
        <v>34.866749326170563</v>
      </c>
      <c r="BS43" s="327">
        <v>34.435201876134975</v>
      </c>
      <c r="BT43" s="327">
        <v>34.05867449969152</v>
      </c>
      <c r="BU43" s="327">
        <v>33.671875178438484</v>
      </c>
      <c r="BV43" s="327">
        <v>33.11301761807217</v>
      </c>
      <c r="BW43" s="327">
        <v>32.444505131294882</v>
      </c>
    </row>
    <row r="44" spans="1:75" s="132" customFormat="1" x14ac:dyDescent="0.2">
      <c r="B44" s="267" t="s">
        <v>588</v>
      </c>
      <c r="C44" s="26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t="s">
        <v>123</v>
      </c>
      <c r="AR44" s="327"/>
      <c r="AS44" s="327"/>
      <c r="AT44" s="327"/>
      <c r="AU44" s="327"/>
      <c r="AV44" s="327"/>
      <c r="AW44" s="327"/>
      <c r="AX44" s="327"/>
      <c r="AY44" s="327"/>
      <c r="AZ44" s="327"/>
      <c r="BA44" s="327"/>
      <c r="BB44" s="327"/>
      <c r="BC44" s="327"/>
      <c r="BD44" s="327"/>
      <c r="BE44" s="327"/>
      <c r="BF44" s="327"/>
      <c r="BG44" s="327"/>
      <c r="BH44" s="327"/>
      <c r="BI44" s="327"/>
      <c r="BJ44" s="327">
        <v>1.2542249527408902</v>
      </c>
      <c r="BK44" s="327">
        <v>1.4035770864069428</v>
      </c>
      <c r="BL44" s="327">
        <v>74.295107747902009</v>
      </c>
      <c r="BM44" s="327">
        <v>115.08839438986308</v>
      </c>
      <c r="BN44" s="327">
        <v>180.96328913953587</v>
      </c>
      <c r="BO44" s="327">
        <v>53.604912473995967</v>
      </c>
      <c r="BP44" s="327">
        <v>60.130939961808139</v>
      </c>
      <c r="BQ44" s="327">
        <v>3.6176623009225115</v>
      </c>
      <c r="BR44" s="327">
        <v>55.207725007847642</v>
      </c>
      <c r="BS44" s="327">
        <v>55.863338485248768</v>
      </c>
      <c r="BT44" s="327">
        <v>58.482839205334649</v>
      </c>
      <c r="BU44" s="327">
        <v>61.832492452399599</v>
      </c>
      <c r="BV44" s="327">
        <v>64.459195811309996</v>
      </c>
      <c r="BW44" s="327">
        <v>65.879364268829562</v>
      </c>
    </row>
    <row r="45" spans="1:75" s="47" customFormat="1" ht="26.1" customHeight="1" x14ac:dyDescent="0.2">
      <c r="B45" s="267" t="s">
        <v>591</v>
      </c>
      <c r="C45" s="62"/>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v>11.629185185169518</v>
      </c>
      <c r="AR45" s="354">
        <v>57.216465060687028</v>
      </c>
      <c r="AS45" s="354">
        <v>45.91196338526602</v>
      </c>
      <c r="AT45" s="354">
        <v>49.980268363685539</v>
      </c>
      <c r="AU45" s="354">
        <v>64.016409713491711</v>
      </c>
      <c r="AV45" s="354">
        <v>64.398509461050807</v>
      </c>
      <c r="AW45" s="354">
        <v>64.45975563673008</v>
      </c>
      <c r="AX45" s="354">
        <v>47.700605324992608</v>
      </c>
      <c r="AY45" s="354">
        <v>79.456634813112387</v>
      </c>
      <c r="AZ45" s="354">
        <v>60.422072647092946</v>
      </c>
      <c r="BA45" s="354">
        <v>31.497056853327251</v>
      </c>
      <c r="BB45" s="354">
        <v>31.576300910532154</v>
      </c>
      <c r="BC45" s="354">
        <v>31.411201900357959</v>
      </c>
      <c r="BD45" s="354">
        <v>49.293483799824145</v>
      </c>
      <c r="BE45" s="354">
        <v>38.112946342941179</v>
      </c>
      <c r="BF45" s="354">
        <v>38.684528021228665</v>
      </c>
      <c r="BG45" s="354">
        <v>39.511825626865971</v>
      </c>
      <c r="BH45" s="354">
        <v>41.043772253168505</v>
      </c>
      <c r="BI45" s="354">
        <v>50.108458628499065</v>
      </c>
      <c r="BJ45" s="354">
        <v>54.405732195207534</v>
      </c>
      <c r="BK45" s="354">
        <v>49.534974181532377</v>
      </c>
      <c r="BL45" s="354">
        <v>208.09052293920911</v>
      </c>
      <c r="BM45" s="354">
        <v>255.22468507248277</v>
      </c>
      <c r="BN45" s="354">
        <v>324.79466838650052</v>
      </c>
      <c r="BO45" s="354">
        <v>115.02759568480354</v>
      </c>
      <c r="BP45" s="354">
        <v>114.45235146012894</v>
      </c>
      <c r="BQ45" s="354">
        <v>21.598796504677484</v>
      </c>
      <c r="BR45" s="354">
        <v>88.24185710317542</v>
      </c>
      <c r="BS45" s="354">
        <v>87.434062866032789</v>
      </c>
      <c r="BT45" s="354">
        <v>84.888981494212516</v>
      </c>
      <c r="BU45" s="354">
        <v>83.112816052304581</v>
      </c>
      <c r="BV45" s="354">
        <v>80.350792026383743</v>
      </c>
      <c r="BW45" s="354">
        <v>77.687542001562065</v>
      </c>
    </row>
    <row r="46" spans="1:75" s="132" customFormat="1" x14ac:dyDescent="0.2">
      <c r="B46" s="43" t="s">
        <v>582</v>
      </c>
      <c r="C46" s="42"/>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t="s">
        <v>123</v>
      </c>
      <c r="AR46" s="327"/>
      <c r="AS46" s="327"/>
      <c r="AT46" s="327"/>
      <c r="AU46" s="327"/>
      <c r="AV46" s="327"/>
      <c r="AW46" s="327"/>
      <c r="AX46" s="327"/>
      <c r="AY46" s="327"/>
      <c r="AZ46" s="327"/>
      <c r="BA46" s="327"/>
      <c r="BB46" s="327"/>
      <c r="BC46" s="327"/>
      <c r="BD46" s="327"/>
      <c r="BE46" s="327"/>
      <c r="BF46" s="327"/>
      <c r="BG46" s="327"/>
      <c r="BH46" s="327"/>
      <c r="BI46" s="327"/>
      <c r="BJ46" s="327">
        <v>6.8455104900351698</v>
      </c>
      <c r="BK46" s="327">
        <v>3.4899664157820398</v>
      </c>
      <c r="BL46" s="352">
        <v>-1.889471466666667E-2</v>
      </c>
      <c r="BM46" s="327">
        <v>1.3516249539138061</v>
      </c>
      <c r="BN46" s="327">
        <v>2.4078442711652834</v>
      </c>
      <c r="BO46" s="327">
        <v>1.9535592106558999E-2</v>
      </c>
      <c r="BP46" s="327">
        <v>-0.38288998146450764</v>
      </c>
      <c r="BQ46" s="327">
        <v>-2.4400772343999999</v>
      </c>
      <c r="BR46" s="327" t="s">
        <v>123</v>
      </c>
      <c r="BS46" s="327" t="s">
        <v>123</v>
      </c>
      <c r="BT46" s="327" t="s">
        <v>123</v>
      </c>
      <c r="BU46" s="327" t="s">
        <v>123</v>
      </c>
      <c r="BV46" s="327" t="s">
        <v>123</v>
      </c>
      <c r="BW46" s="327" t="s">
        <v>123</v>
      </c>
    </row>
    <row r="47" spans="1:75" s="132" customFormat="1" x14ac:dyDescent="0.2">
      <c r="B47" s="43" t="s">
        <v>583</v>
      </c>
      <c r="C47" s="42"/>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t="s">
        <v>123</v>
      </c>
      <c r="AR47" s="327"/>
      <c r="AS47" s="327"/>
      <c r="AT47" s="327"/>
      <c r="AU47" s="327"/>
      <c r="AV47" s="327"/>
      <c r="AW47" s="327"/>
      <c r="AX47" s="327"/>
      <c r="AY47" s="327"/>
      <c r="AZ47" s="327"/>
      <c r="BA47" s="327"/>
      <c r="BB47" s="327"/>
      <c r="BC47" s="327"/>
      <c r="BD47" s="327"/>
      <c r="BE47" s="327"/>
      <c r="BF47" s="327"/>
      <c r="BG47" s="327"/>
      <c r="BH47" s="327"/>
      <c r="BI47" s="327"/>
      <c r="BJ47" s="327">
        <v>16.453487690504105</v>
      </c>
      <c r="BK47" s="327">
        <v>16.082122363661217</v>
      </c>
      <c r="BL47" s="327">
        <v>15.517226144888888</v>
      </c>
      <c r="BM47" s="327">
        <v>13.96357473761738</v>
      </c>
      <c r="BN47" s="327">
        <v>12.727884504884706</v>
      </c>
      <c r="BO47" s="327">
        <v>10.467881759634134</v>
      </c>
      <c r="BP47" s="327">
        <v>8.8581529328852238</v>
      </c>
      <c r="BQ47" s="327">
        <v>0.57245486079999996</v>
      </c>
      <c r="BR47" s="327" t="s">
        <v>123</v>
      </c>
      <c r="BS47" s="327" t="s">
        <v>123</v>
      </c>
      <c r="BT47" s="327" t="s">
        <v>123</v>
      </c>
      <c r="BU47" s="327" t="s">
        <v>123</v>
      </c>
      <c r="BV47" s="327" t="s">
        <v>123</v>
      </c>
      <c r="BW47" s="327" t="s">
        <v>123</v>
      </c>
    </row>
    <row r="48" spans="1:75" s="132" customFormat="1" x14ac:dyDescent="0.2">
      <c r="B48" s="43" t="s">
        <v>584</v>
      </c>
      <c r="C48" s="42"/>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t="s">
        <v>123</v>
      </c>
      <c r="AR48" s="327"/>
      <c r="AS48" s="327"/>
      <c r="AT48" s="327"/>
      <c r="AU48" s="327"/>
      <c r="AV48" s="327"/>
      <c r="AW48" s="327"/>
      <c r="AX48" s="327"/>
      <c r="AY48" s="327"/>
      <c r="AZ48" s="327"/>
      <c r="BA48" s="327"/>
      <c r="BB48" s="327"/>
      <c r="BC48" s="327"/>
      <c r="BD48" s="327"/>
      <c r="BE48" s="327"/>
      <c r="BF48" s="327"/>
      <c r="BG48" s="327"/>
      <c r="BH48" s="327"/>
      <c r="BI48" s="327"/>
      <c r="BJ48" s="327">
        <v>0.5210280056271982</v>
      </c>
      <c r="BK48" s="327">
        <v>0.75934110711194136</v>
      </c>
      <c r="BL48" s="327">
        <v>1.2971700266666668</v>
      </c>
      <c r="BM48" s="327">
        <v>1.6106806676270213</v>
      </c>
      <c r="BN48" s="327">
        <v>1.4521905753104616</v>
      </c>
      <c r="BO48" s="352">
        <v>-8.1004571535018097E-2</v>
      </c>
      <c r="BP48" s="327">
        <v>-0.13232665811182404</v>
      </c>
      <c r="BQ48" s="327">
        <v>-0.42980553600000004</v>
      </c>
      <c r="BR48" s="327" t="s">
        <v>123</v>
      </c>
      <c r="BS48" s="327" t="s">
        <v>123</v>
      </c>
      <c r="BT48" s="327" t="s">
        <v>123</v>
      </c>
      <c r="BU48" s="327" t="s">
        <v>123</v>
      </c>
      <c r="BV48" s="327" t="s">
        <v>123</v>
      </c>
      <c r="BW48" s="327" t="s">
        <v>123</v>
      </c>
    </row>
    <row r="49" spans="1:75" s="132" customFormat="1" x14ac:dyDescent="0.2">
      <c r="B49" s="43" t="s">
        <v>586</v>
      </c>
      <c r="C49" s="42"/>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t="s">
        <v>123</v>
      </c>
      <c r="AR49" s="327"/>
      <c r="AS49" s="327"/>
      <c r="AT49" s="327"/>
      <c r="AU49" s="327"/>
      <c r="AV49" s="327"/>
      <c r="AW49" s="327"/>
      <c r="AX49" s="327"/>
      <c r="AY49" s="327"/>
      <c r="AZ49" s="327"/>
      <c r="BA49" s="327"/>
      <c r="BB49" s="327"/>
      <c r="BC49" s="327"/>
      <c r="BD49" s="327"/>
      <c r="BE49" s="327"/>
      <c r="BF49" s="327"/>
      <c r="BG49" s="327"/>
      <c r="BH49" s="327"/>
      <c r="BI49" s="327"/>
      <c r="BJ49" s="327">
        <v>27.450875293786634</v>
      </c>
      <c r="BK49" s="327">
        <v>25.978874080823726</v>
      </c>
      <c r="BL49" s="327">
        <v>26.725540785777778</v>
      </c>
      <c r="BM49" s="327">
        <v>24.394594123062593</v>
      </c>
      <c r="BN49" s="327">
        <v>21.830000021921965</v>
      </c>
      <c r="BO49" s="327">
        <v>22.485122092199131</v>
      </c>
      <c r="BP49" s="327">
        <v>19.234589979427643</v>
      </c>
      <c r="BQ49" s="327">
        <v>18.952197915199999</v>
      </c>
      <c r="BR49" s="327">
        <v>18.844110751762258</v>
      </c>
      <c r="BS49" s="327">
        <v>18.443759315336965</v>
      </c>
      <c r="BT49" s="327">
        <v>18.616977822986041</v>
      </c>
      <c r="BU49" s="327">
        <v>18.935714297394636</v>
      </c>
      <c r="BV49" s="327">
        <v>18.991367526722527</v>
      </c>
      <c r="BW49" s="327">
        <v>18.943500808037033</v>
      </c>
    </row>
    <row r="50" spans="1:75" s="132" customFormat="1" x14ac:dyDescent="0.2">
      <c r="B50" s="43" t="s">
        <v>587</v>
      </c>
      <c r="C50" s="42"/>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t="s">
        <v>123</v>
      </c>
      <c r="AR50" s="327"/>
      <c r="AS50" s="327"/>
      <c r="AT50" s="327"/>
      <c r="AU50" s="327"/>
      <c r="AV50" s="327"/>
      <c r="AW50" s="327"/>
      <c r="AX50" s="327"/>
      <c r="AY50" s="327"/>
      <c r="AZ50" s="327"/>
      <c r="BA50" s="327"/>
      <c r="BB50" s="327"/>
      <c r="BC50" s="327"/>
      <c r="BD50" s="327"/>
      <c r="BE50" s="327"/>
      <c r="BF50" s="327"/>
      <c r="BG50" s="327"/>
      <c r="BH50" s="327"/>
      <c r="BI50" s="327"/>
      <c r="BJ50" s="327">
        <v>0.28680197514654165</v>
      </c>
      <c r="BK50" s="327">
        <v>0</v>
      </c>
      <c r="BL50" s="327">
        <v>0</v>
      </c>
      <c r="BM50" s="327">
        <v>0</v>
      </c>
      <c r="BN50" s="327">
        <v>0</v>
      </c>
      <c r="BO50" s="327">
        <v>0</v>
      </c>
      <c r="BP50" s="327">
        <v>0</v>
      </c>
      <c r="BQ50" s="327">
        <v>0</v>
      </c>
      <c r="BR50" s="327">
        <v>0</v>
      </c>
      <c r="BS50" s="327">
        <v>0</v>
      </c>
      <c r="BT50" s="327">
        <v>0</v>
      </c>
      <c r="BU50" s="327">
        <v>0</v>
      </c>
      <c r="BV50" s="327">
        <v>0</v>
      </c>
      <c r="BW50" s="327">
        <v>0</v>
      </c>
    </row>
    <row r="51" spans="1:75" s="132" customFormat="1" ht="13.5" thickBot="1" x14ac:dyDescent="0.25">
      <c r="A51" s="129"/>
      <c r="B51" s="155" t="s">
        <v>588</v>
      </c>
      <c r="C51" s="114"/>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t="s">
        <v>123</v>
      </c>
      <c r="AR51" s="131"/>
      <c r="AS51" s="131"/>
      <c r="AT51" s="131"/>
      <c r="AU51" s="131"/>
      <c r="AV51" s="131"/>
      <c r="AW51" s="131"/>
      <c r="AX51" s="131"/>
      <c r="AY51" s="131"/>
      <c r="AZ51" s="131"/>
      <c r="BA51" s="131"/>
      <c r="BB51" s="131"/>
      <c r="BC51" s="131"/>
      <c r="BD51" s="131"/>
      <c r="BE51" s="131"/>
      <c r="BF51" s="131"/>
      <c r="BG51" s="131"/>
      <c r="BH51" s="131"/>
      <c r="BI51" s="131"/>
      <c r="BJ51" s="131">
        <v>2.8480287401078788</v>
      </c>
      <c r="BK51" s="131">
        <v>3.2246702141534471</v>
      </c>
      <c r="BL51" s="131">
        <v>164.56948069654243</v>
      </c>
      <c r="BM51" s="131">
        <v>213.90421059026195</v>
      </c>
      <c r="BN51" s="131">
        <v>286.37674901321805</v>
      </c>
      <c r="BO51" s="131">
        <v>82.136060812398739</v>
      </c>
      <c r="BP51" s="131">
        <v>86.874825187392403</v>
      </c>
      <c r="BQ51" s="131">
        <v>4.9440264990774851</v>
      </c>
      <c r="BR51" s="131">
        <v>72.101778036152353</v>
      </c>
      <c r="BS51" s="131">
        <v>68.990303550695828</v>
      </c>
      <c r="BT51" s="131">
        <v>66.272003671226486</v>
      </c>
      <c r="BU51" s="131">
        <v>64.177101754909941</v>
      </c>
      <c r="BV51" s="131">
        <v>61.35942449966123</v>
      </c>
      <c r="BW51" s="131">
        <v>58.744041193525035</v>
      </c>
    </row>
  </sheetData>
  <mergeCells count="1">
    <mergeCell ref="A27:A28"/>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6"/>
  <sheetViews>
    <sheetView zoomScaleNormal="100" workbookViewId="0">
      <pane xSplit="3" topLeftCell="BN1" activePane="topRight" state="frozen"/>
      <selection pane="topRight"/>
    </sheetView>
  </sheetViews>
  <sheetFormatPr defaultRowHeight="12.75" x14ac:dyDescent="0.2"/>
  <cols>
    <col min="1" max="1" width="16" style="95" customWidth="1"/>
    <col min="2" max="2" width="75.7109375" style="95" customWidth="1"/>
    <col min="3" max="3" width="12.7109375" style="95" customWidth="1"/>
    <col min="4" max="73" width="10.7109375" style="97" customWidth="1"/>
    <col min="74" max="75" width="10.7109375" style="96" customWidth="1"/>
    <col min="76" max="16384" width="9.140625" style="96"/>
  </cols>
  <sheetData>
    <row r="1" spans="1:75" s="132" customFormat="1" ht="13.5" thickBot="1" x14ac:dyDescent="0.25">
      <c r="A1" s="129"/>
      <c r="B1" s="377" t="s">
        <v>20</v>
      </c>
      <c r="C1" s="129"/>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29"/>
      <c r="BW1" s="129"/>
    </row>
    <row r="2" spans="1:75" s="132" customFormat="1" ht="26.1" customHeight="1" thickTop="1" x14ac:dyDescent="0.2">
      <c r="A2" s="176" t="s">
        <v>195</v>
      </c>
      <c r="B2" s="255" t="s">
        <v>96</v>
      </c>
      <c r="C2" s="134"/>
      <c r="D2" s="135" t="s">
        <v>21</v>
      </c>
      <c r="E2" s="135" t="s">
        <v>22</v>
      </c>
      <c r="F2" s="135" t="s">
        <v>23</v>
      </c>
      <c r="G2" s="135" t="s">
        <v>24</v>
      </c>
      <c r="H2" s="135" t="s">
        <v>25</v>
      </c>
      <c r="I2" s="135" t="s">
        <v>26</v>
      </c>
      <c r="J2" s="135" t="s">
        <v>27</v>
      </c>
      <c r="K2" s="135" t="s">
        <v>28</v>
      </c>
      <c r="L2" s="135" t="s">
        <v>29</v>
      </c>
      <c r="M2" s="135" t="s">
        <v>30</v>
      </c>
      <c r="N2" s="135" t="s">
        <v>31</v>
      </c>
      <c r="O2" s="135" t="s">
        <v>32</v>
      </c>
      <c r="P2" s="135" t="s">
        <v>33</v>
      </c>
      <c r="Q2" s="135" t="s">
        <v>34</v>
      </c>
      <c r="R2" s="135" t="s">
        <v>35</v>
      </c>
      <c r="S2" s="135" t="s">
        <v>36</v>
      </c>
      <c r="T2" s="135" t="s">
        <v>37</v>
      </c>
      <c r="U2" s="135" t="s">
        <v>38</v>
      </c>
      <c r="V2" s="135" t="s">
        <v>39</v>
      </c>
      <c r="W2" s="135" t="s">
        <v>40</v>
      </c>
      <c r="X2" s="135" t="s">
        <v>41</v>
      </c>
      <c r="Y2" s="135" t="s">
        <v>42</v>
      </c>
      <c r="Z2" s="135" t="s">
        <v>43</v>
      </c>
      <c r="AA2" s="135" t="s">
        <v>44</v>
      </c>
      <c r="AB2" s="135" t="s">
        <v>45</v>
      </c>
      <c r="AC2" s="135" t="s">
        <v>46</v>
      </c>
      <c r="AD2" s="135" t="s">
        <v>47</v>
      </c>
      <c r="AE2" s="135" t="s">
        <v>48</v>
      </c>
      <c r="AF2" s="135" t="s">
        <v>49</v>
      </c>
      <c r="AG2" s="135" t="s">
        <v>50</v>
      </c>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5" t="s">
        <v>90</v>
      </c>
      <c r="BV2" s="135" t="s">
        <v>100</v>
      </c>
      <c r="BW2" s="135" t="s">
        <v>120</v>
      </c>
    </row>
    <row r="3" spans="1:75" s="132" customFormat="1" ht="15" customHeight="1" x14ac:dyDescent="0.2">
      <c r="A3" s="137"/>
      <c r="B3" s="359" t="s">
        <v>335</v>
      </c>
      <c r="C3" s="138"/>
      <c r="D3" s="139" t="s">
        <v>91</v>
      </c>
      <c r="E3" s="139" t="s">
        <v>91</v>
      </c>
      <c r="F3" s="139" t="s">
        <v>91</v>
      </c>
      <c r="G3" s="139" t="s">
        <v>91</v>
      </c>
      <c r="H3" s="139" t="s">
        <v>91</v>
      </c>
      <c r="I3" s="139" t="s">
        <v>91</v>
      </c>
      <c r="J3" s="139" t="s">
        <v>91</v>
      </c>
      <c r="K3" s="139" t="s">
        <v>91</v>
      </c>
      <c r="L3" s="139" t="s">
        <v>91</v>
      </c>
      <c r="M3" s="139" t="s">
        <v>91</v>
      </c>
      <c r="N3" s="139" t="s">
        <v>91</v>
      </c>
      <c r="O3" s="139" t="s">
        <v>91</v>
      </c>
      <c r="P3" s="139" t="s">
        <v>91</v>
      </c>
      <c r="Q3" s="139" t="s">
        <v>91</v>
      </c>
      <c r="R3" s="139" t="s">
        <v>91</v>
      </c>
      <c r="S3" s="139" t="s">
        <v>91</v>
      </c>
      <c r="T3" s="139" t="s">
        <v>91</v>
      </c>
      <c r="U3" s="139" t="s">
        <v>91</v>
      </c>
      <c r="V3" s="139" t="s">
        <v>91</v>
      </c>
      <c r="W3" s="139" t="s">
        <v>91</v>
      </c>
      <c r="X3" s="139" t="s">
        <v>91</v>
      </c>
      <c r="Y3" s="139" t="s">
        <v>91</v>
      </c>
      <c r="Z3" s="139" t="s">
        <v>91</v>
      </c>
      <c r="AA3" s="139" t="s">
        <v>91</v>
      </c>
      <c r="AB3" s="139" t="s">
        <v>91</v>
      </c>
      <c r="AC3" s="139" t="s">
        <v>91</v>
      </c>
      <c r="AD3" s="139" t="s">
        <v>91</v>
      </c>
      <c r="AE3" s="139" t="s">
        <v>91</v>
      </c>
      <c r="AF3" s="139" t="s">
        <v>91</v>
      </c>
      <c r="AG3" s="139" t="s">
        <v>91</v>
      </c>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26" t="s">
        <v>91</v>
      </c>
      <c r="BQ3" s="139" t="s">
        <v>91</v>
      </c>
      <c r="BR3" s="139" t="s">
        <v>121</v>
      </c>
      <c r="BS3" s="139" t="s">
        <v>121</v>
      </c>
      <c r="BT3" s="140" t="s">
        <v>121</v>
      </c>
      <c r="BU3" s="140" t="s">
        <v>121</v>
      </c>
      <c r="BV3" s="140" t="s">
        <v>121</v>
      </c>
      <c r="BW3" s="140" t="s">
        <v>121</v>
      </c>
    </row>
    <row r="4" spans="1:75" s="47" customFormat="1" ht="24" customHeight="1" x14ac:dyDescent="0.2">
      <c r="A4" s="276"/>
      <c r="B4" s="141" t="s">
        <v>267</v>
      </c>
      <c r="C4" s="141"/>
      <c r="D4" s="335">
        <f t="shared" ref="D4:AI4" si="0">SUM(D5,D12)</f>
        <v>176.4</v>
      </c>
      <c r="E4" s="335">
        <f t="shared" si="0"/>
        <v>248.9</v>
      </c>
      <c r="F4" s="335">
        <f t="shared" si="0"/>
        <v>248.6</v>
      </c>
      <c r="G4" s="335">
        <f t="shared" si="0"/>
        <v>275.2</v>
      </c>
      <c r="H4" s="335">
        <f t="shared" si="0"/>
        <v>315.5</v>
      </c>
      <c r="I4" s="335">
        <f t="shared" si="0"/>
        <v>334.1</v>
      </c>
      <c r="J4" s="335">
        <f t="shared" si="0"/>
        <v>348.1</v>
      </c>
      <c r="K4" s="335">
        <f t="shared" si="0"/>
        <v>432.5</v>
      </c>
      <c r="L4" s="335">
        <f t="shared" si="0"/>
        <v>447.9</v>
      </c>
      <c r="M4" s="335">
        <f t="shared" si="0"/>
        <v>482.1</v>
      </c>
      <c r="N4" s="335">
        <f t="shared" si="0"/>
        <v>617.4</v>
      </c>
      <c r="O4" s="335">
        <f t="shared" si="0"/>
        <v>657</v>
      </c>
      <c r="P4" s="335">
        <f t="shared" si="0"/>
        <v>676.9</v>
      </c>
      <c r="Q4" s="335">
        <f t="shared" si="0"/>
        <v>783.9</v>
      </c>
      <c r="R4" s="335">
        <f t="shared" si="0"/>
        <v>807.1</v>
      </c>
      <c r="S4" s="335">
        <f t="shared" si="0"/>
        <v>958.8</v>
      </c>
      <c r="T4" s="335">
        <f t="shared" si="0"/>
        <v>1014.7</v>
      </c>
      <c r="U4" s="335">
        <f t="shared" si="0"/>
        <v>1237.8</v>
      </c>
      <c r="V4" s="335">
        <f t="shared" si="0"/>
        <v>1271.5999999999999</v>
      </c>
      <c r="W4" s="335">
        <f t="shared" si="0"/>
        <v>1384.6</v>
      </c>
      <c r="X4" s="335">
        <f t="shared" si="0"/>
        <v>1543.3</v>
      </c>
      <c r="Y4" s="335">
        <f t="shared" si="0"/>
        <v>1626.9</v>
      </c>
      <c r="Z4" s="335">
        <f t="shared" si="0"/>
        <v>1785.2</v>
      </c>
      <c r="AA4" s="335">
        <f t="shared" si="0"/>
        <v>2068.1999999999998</v>
      </c>
      <c r="AB4" s="335">
        <f t="shared" si="0"/>
        <v>2395.6</v>
      </c>
      <c r="AC4" s="335">
        <f t="shared" si="0"/>
        <v>2779.8</v>
      </c>
      <c r="AD4" s="335">
        <f t="shared" si="0"/>
        <v>3609</v>
      </c>
      <c r="AE4" s="335">
        <f t="shared" si="0"/>
        <v>4824.8999999999996</v>
      </c>
      <c r="AF4" s="335">
        <f t="shared" si="0"/>
        <v>5687.1</v>
      </c>
      <c r="AG4" s="335">
        <f t="shared" si="0"/>
        <v>6627.5</v>
      </c>
      <c r="AH4" s="335">
        <f t="shared" si="0"/>
        <v>7589</v>
      </c>
      <c r="AI4" s="335">
        <f t="shared" si="0"/>
        <v>8852</v>
      </c>
      <c r="AJ4" s="335">
        <f t="shared" ref="AJ4:BO4" si="1">SUM(AJ5,AJ12)</f>
        <v>10564</v>
      </c>
      <c r="AK4" s="335">
        <f t="shared" si="1"/>
        <v>12165</v>
      </c>
      <c r="AL4" s="335">
        <f t="shared" si="1"/>
        <v>13589</v>
      </c>
      <c r="AM4" s="335">
        <f t="shared" si="1"/>
        <v>14654</v>
      </c>
      <c r="AN4" s="335">
        <f t="shared" si="1"/>
        <v>15307</v>
      </c>
      <c r="AO4" s="335">
        <f t="shared" si="1"/>
        <v>16625</v>
      </c>
      <c r="AP4" s="335">
        <f t="shared" si="1"/>
        <v>17816.453000000001</v>
      </c>
      <c r="AQ4" s="335">
        <f t="shared" si="1"/>
        <v>18685.544999999998</v>
      </c>
      <c r="AR4" s="335">
        <f t="shared" si="1"/>
        <v>19273.72</v>
      </c>
      <c r="AS4" s="335">
        <f t="shared" si="1"/>
        <v>20731.936000000002</v>
      </c>
      <c r="AT4" s="335">
        <f t="shared" si="1"/>
        <v>22734.863000000001</v>
      </c>
      <c r="AU4" s="335">
        <f t="shared" si="1"/>
        <v>25578.864000000001</v>
      </c>
      <c r="AV4" s="335">
        <f t="shared" si="1"/>
        <v>26741.489000000001</v>
      </c>
      <c r="AW4" s="335">
        <f t="shared" si="1"/>
        <v>28219.280000000002</v>
      </c>
      <c r="AX4" s="335">
        <f t="shared" si="1"/>
        <v>28779.506000000001</v>
      </c>
      <c r="AY4" s="335">
        <f t="shared" si="1"/>
        <v>29998.344000000005</v>
      </c>
      <c r="AZ4" s="335">
        <f t="shared" si="1"/>
        <v>32024.285999999996</v>
      </c>
      <c r="BA4" s="335">
        <f t="shared" si="1"/>
        <v>33586</v>
      </c>
      <c r="BB4" s="335">
        <f t="shared" si="1"/>
        <v>35603.290999999997</v>
      </c>
      <c r="BC4" s="335">
        <f t="shared" si="1"/>
        <v>37802.438000000002</v>
      </c>
      <c r="BD4" s="335">
        <f t="shared" si="1"/>
        <v>38745.199999999997</v>
      </c>
      <c r="BE4" s="335">
        <f t="shared" si="1"/>
        <v>41921.603135450001</v>
      </c>
      <c r="BF4" s="335">
        <f t="shared" si="1"/>
        <v>44367.258565528275</v>
      </c>
      <c r="BG4" s="335">
        <f t="shared" si="1"/>
        <v>46506.352382756908</v>
      </c>
      <c r="BH4" s="335">
        <f t="shared" si="1"/>
        <v>48801.804999999993</v>
      </c>
      <c r="BI4" s="335">
        <f t="shared" si="1"/>
        <v>51422.462685709994</v>
      </c>
      <c r="BJ4" s="335">
        <f t="shared" si="1"/>
        <v>53663.45674691999</v>
      </c>
      <c r="BK4" s="335">
        <f t="shared" si="1"/>
        <v>57593.742352232308</v>
      </c>
      <c r="BL4" s="335">
        <f t="shared" si="1"/>
        <v>61584.34965923</v>
      </c>
      <c r="BM4" s="335">
        <f t="shared" si="1"/>
        <v>66895.841990320012</v>
      </c>
      <c r="BN4" s="335">
        <f t="shared" si="1"/>
        <v>69835.141333070016</v>
      </c>
      <c r="BO4" s="335">
        <f t="shared" si="1"/>
        <v>74150.519898250015</v>
      </c>
      <c r="BP4" s="335">
        <f t="shared" ref="BP4:BU4" si="2">SUM(BP5,BP12)</f>
        <v>79809.006438810029</v>
      </c>
      <c r="BQ4" s="335">
        <f t="shared" si="2"/>
        <v>83110.340476999991</v>
      </c>
      <c r="BR4" s="335">
        <f t="shared" si="2"/>
        <v>86516.560069085361</v>
      </c>
      <c r="BS4" s="335">
        <f t="shared" si="2"/>
        <v>89830.609159042375</v>
      </c>
      <c r="BT4" s="335">
        <f t="shared" si="2"/>
        <v>92293.679295327878</v>
      </c>
      <c r="BU4" s="335">
        <f t="shared" si="2"/>
        <v>95439.690918692679</v>
      </c>
      <c r="BV4" s="335">
        <f>SUM(BV5,BV12)</f>
        <v>98982.571905197707</v>
      </c>
      <c r="BW4" s="335">
        <f>SUM(BW5,BW12)</f>
        <v>102343.07549591486</v>
      </c>
    </row>
    <row r="5" spans="1:75" s="132" customFormat="1" ht="26.1" customHeight="1" x14ac:dyDescent="0.2">
      <c r="A5" s="134"/>
      <c r="B5" s="292" t="s">
        <v>592</v>
      </c>
      <c r="C5" s="360"/>
      <c r="D5" s="336">
        <f t="shared" ref="D5:AI5" si="3">SUM(D6,D7:D9)</f>
        <v>176.4</v>
      </c>
      <c r="E5" s="336">
        <f t="shared" si="3"/>
        <v>248.9</v>
      </c>
      <c r="F5" s="336">
        <f t="shared" si="3"/>
        <v>248.6</v>
      </c>
      <c r="G5" s="336">
        <f t="shared" si="3"/>
        <v>275.2</v>
      </c>
      <c r="H5" s="336">
        <f t="shared" si="3"/>
        <v>315.5</v>
      </c>
      <c r="I5" s="336">
        <f t="shared" si="3"/>
        <v>334.1</v>
      </c>
      <c r="J5" s="336">
        <f t="shared" si="3"/>
        <v>348.1</v>
      </c>
      <c r="K5" s="336">
        <f t="shared" si="3"/>
        <v>432.5</v>
      </c>
      <c r="L5" s="336">
        <f t="shared" si="3"/>
        <v>447.9</v>
      </c>
      <c r="M5" s="336">
        <f t="shared" si="3"/>
        <v>482.1</v>
      </c>
      <c r="N5" s="336">
        <f t="shared" si="3"/>
        <v>617.4</v>
      </c>
      <c r="O5" s="336">
        <f t="shared" si="3"/>
        <v>657</v>
      </c>
      <c r="P5" s="336">
        <f t="shared" si="3"/>
        <v>676.9</v>
      </c>
      <c r="Q5" s="336">
        <f t="shared" si="3"/>
        <v>783.9</v>
      </c>
      <c r="R5" s="336">
        <f t="shared" si="3"/>
        <v>807.1</v>
      </c>
      <c r="S5" s="336">
        <f t="shared" si="3"/>
        <v>958.8</v>
      </c>
      <c r="T5" s="336">
        <f t="shared" si="3"/>
        <v>1014.7</v>
      </c>
      <c r="U5" s="336">
        <f t="shared" si="3"/>
        <v>1237.8</v>
      </c>
      <c r="V5" s="336">
        <f t="shared" si="3"/>
        <v>1271.5999999999999</v>
      </c>
      <c r="W5" s="336">
        <f t="shared" si="3"/>
        <v>1384.6</v>
      </c>
      <c r="X5" s="336">
        <f t="shared" si="3"/>
        <v>1543.3</v>
      </c>
      <c r="Y5" s="336">
        <f t="shared" si="3"/>
        <v>1626.9</v>
      </c>
      <c r="Z5" s="336">
        <f t="shared" si="3"/>
        <v>1777.8</v>
      </c>
      <c r="AA5" s="336">
        <f t="shared" si="3"/>
        <v>2045.3</v>
      </c>
      <c r="AB5" s="336">
        <f t="shared" si="3"/>
        <v>2368.6</v>
      </c>
      <c r="AC5" s="336">
        <f t="shared" si="3"/>
        <v>2752</v>
      </c>
      <c r="AD5" s="336">
        <f t="shared" si="3"/>
        <v>3578.4</v>
      </c>
      <c r="AE5" s="336">
        <f t="shared" si="3"/>
        <v>4791</v>
      </c>
      <c r="AF5" s="336">
        <f t="shared" si="3"/>
        <v>5651.3</v>
      </c>
      <c r="AG5" s="336">
        <f t="shared" si="3"/>
        <v>6591.6</v>
      </c>
      <c r="AH5" s="336">
        <f t="shared" si="3"/>
        <v>7552</v>
      </c>
      <c r="AI5" s="336">
        <f t="shared" si="3"/>
        <v>8816</v>
      </c>
      <c r="AJ5" s="336">
        <f t="shared" ref="AJ5:BO5" si="4">SUM(AJ6,AJ7:AJ9)</f>
        <v>10526</v>
      </c>
      <c r="AK5" s="336">
        <f t="shared" si="4"/>
        <v>12126</v>
      </c>
      <c r="AL5" s="336">
        <f t="shared" si="4"/>
        <v>13549</v>
      </c>
      <c r="AM5" s="336">
        <f t="shared" si="4"/>
        <v>14613</v>
      </c>
      <c r="AN5" s="336">
        <f t="shared" si="4"/>
        <v>15268</v>
      </c>
      <c r="AO5" s="336">
        <f t="shared" si="4"/>
        <v>16584</v>
      </c>
      <c r="AP5" s="336">
        <f t="shared" si="4"/>
        <v>17779.453000000001</v>
      </c>
      <c r="AQ5" s="336">
        <f t="shared" si="4"/>
        <v>18648.391</v>
      </c>
      <c r="AR5" s="336">
        <f t="shared" si="4"/>
        <v>19237.593000000001</v>
      </c>
      <c r="AS5" s="336">
        <f t="shared" si="4"/>
        <v>20697.363000000001</v>
      </c>
      <c r="AT5" s="336">
        <f t="shared" si="4"/>
        <v>22699.034</v>
      </c>
      <c r="AU5" s="336">
        <f t="shared" si="4"/>
        <v>25543.024000000001</v>
      </c>
      <c r="AV5" s="336">
        <f t="shared" si="4"/>
        <v>26705.927</v>
      </c>
      <c r="AW5" s="336">
        <f t="shared" si="4"/>
        <v>28183.114000000001</v>
      </c>
      <c r="AX5" s="336">
        <f t="shared" si="4"/>
        <v>28744.81</v>
      </c>
      <c r="AY5" s="336">
        <f t="shared" si="4"/>
        <v>29962.569000000003</v>
      </c>
      <c r="AZ5" s="336">
        <f t="shared" si="4"/>
        <v>31994.560999999998</v>
      </c>
      <c r="BA5" s="336">
        <f t="shared" si="4"/>
        <v>33556.756999999998</v>
      </c>
      <c r="BB5" s="336">
        <f t="shared" si="4"/>
        <v>35574.510999999999</v>
      </c>
      <c r="BC5" s="336">
        <f t="shared" si="4"/>
        <v>37774.760999999999</v>
      </c>
      <c r="BD5" s="336">
        <f t="shared" si="4"/>
        <v>38717.656999999999</v>
      </c>
      <c r="BE5" s="336">
        <f t="shared" si="4"/>
        <v>41893.0018538</v>
      </c>
      <c r="BF5" s="336">
        <f t="shared" si="4"/>
        <v>44338.400971748277</v>
      </c>
      <c r="BG5" s="336">
        <f t="shared" si="4"/>
        <v>46476.654559836905</v>
      </c>
      <c r="BH5" s="336">
        <f t="shared" si="4"/>
        <v>48771.517999999996</v>
      </c>
      <c r="BI5" s="336">
        <f t="shared" si="4"/>
        <v>51391.939927299994</v>
      </c>
      <c r="BJ5" s="336">
        <f t="shared" si="4"/>
        <v>53629.367547699992</v>
      </c>
      <c r="BK5" s="336">
        <f t="shared" si="4"/>
        <v>57554.148143162311</v>
      </c>
      <c r="BL5" s="336">
        <f t="shared" si="4"/>
        <v>61539.334872430001</v>
      </c>
      <c r="BM5" s="336">
        <f t="shared" si="4"/>
        <v>66848.160442100008</v>
      </c>
      <c r="BN5" s="336">
        <f t="shared" si="4"/>
        <v>69777.042747120009</v>
      </c>
      <c r="BO5" s="336">
        <f t="shared" si="4"/>
        <v>74087.953530660016</v>
      </c>
      <c r="BP5" s="336">
        <f>SUM(BP6,BP7:BP9)</f>
        <v>79733.982094140025</v>
      </c>
      <c r="BQ5" s="336">
        <f>SUM(BQ6,BQ7:BQ9)</f>
        <v>83014.68745279999</v>
      </c>
      <c r="BR5" s="336">
        <f>SUM(BR6,BR7:BR9)</f>
        <v>86429.64260249451</v>
      </c>
      <c r="BS5" s="336">
        <f>SUM(BS6,BS7:BS9)</f>
        <v>89739.381724342456</v>
      </c>
      <c r="BT5" s="336">
        <f>SUM(BT6:BT11)</f>
        <v>92199.018060858929</v>
      </c>
      <c r="BU5" s="336">
        <f>SUM(BU6:BU11)</f>
        <v>95341.664186312672</v>
      </c>
      <c r="BV5" s="336">
        <f>SUM(BV6:BV11)</f>
        <v>98878.271319673644</v>
      </c>
      <c r="BW5" s="336">
        <f>SUM(BW6:BW11)</f>
        <v>102228.52540830863</v>
      </c>
    </row>
    <row r="6" spans="1:75" s="132" customFormat="1" x14ac:dyDescent="0.2">
      <c r="A6" s="134"/>
      <c r="B6" s="292" t="s">
        <v>593</v>
      </c>
      <c r="C6" s="292"/>
      <c r="D6" s="338">
        <v>176.4</v>
      </c>
      <c r="E6" s="338">
        <v>248.9</v>
      </c>
      <c r="F6" s="338">
        <v>248.6</v>
      </c>
      <c r="G6" s="338">
        <v>275.2</v>
      </c>
      <c r="H6" s="338">
        <v>315.5</v>
      </c>
      <c r="I6" s="338">
        <v>334.1</v>
      </c>
      <c r="J6" s="338">
        <v>348.1</v>
      </c>
      <c r="K6" s="338">
        <v>432.5</v>
      </c>
      <c r="L6" s="338">
        <v>447.9</v>
      </c>
      <c r="M6" s="338">
        <v>482.1</v>
      </c>
      <c r="N6" s="338">
        <v>617.4</v>
      </c>
      <c r="O6" s="338">
        <v>657</v>
      </c>
      <c r="P6" s="338">
        <v>676.9</v>
      </c>
      <c r="Q6" s="338">
        <v>783.9</v>
      </c>
      <c r="R6" s="338">
        <v>807.1</v>
      </c>
      <c r="S6" s="338">
        <v>958.8</v>
      </c>
      <c r="T6" s="338">
        <v>1014.7</v>
      </c>
      <c r="U6" s="338">
        <v>1237.8</v>
      </c>
      <c r="V6" s="338">
        <v>1271.5999999999999</v>
      </c>
      <c r="W6" s="338">
        <v>1384.6</v>
      </c>
      <c r="X6" s="338">
        <v>1543.3</v>
      </c>
      <c r="Y6" s="338">
        <v>1626.9</v>
      </c>
      <c r="Z6" s="338">
        <v>1777.8</v>
      </c>
      <c r="AA6" s="338">
        <v>2045.3</v>
      </c>
      <c r="AB6" s="338">
        <v>2368.6</v>
      </c>
      <c r="AC6" s="338">
        <v>2752</v>
      </c>
      <c r="AD6" s="338">
        <v>3578.4</v>
      </c>
      <c r="AE6" s="338">
        <v>4791</v>
      </c>
      <c r="AF6" s="338">
        <v>5651.3</v>
      </c>
      <c r="AG6" s="338">
        <v>6591.6</v>
      </c>
      <c r="AH6" s="338">
        <v>7552</v>
      </c>
      <c r="AI6" s="338">
        <v>8815</v>
      </c>
      <c r="AJ6" s="338">
        <v>10518</v>
      </c>
      <c r="AK6" s="338">
        <v>12107</v>
      </c>
      <c r="AL6" s="338">
        <v>13509</v>
      </c>
      <c r="AM6" s="338">
        <v>14553</v>
      </c>
      <c r="AN6" s="338">
        <v>15181</v>
      </c>
      <c r="AO6" s="338">
        <v>16443</v>
      </c>
      <c r="AP6" s="338">
        <v>17560.36</v>
      </c>
      <c r="AQ6" s="338">
        <v>18355.971000000001</v>
      </c>
      <c r="AR6" s="338">
        <v>18857.098000000002</v>
      </c>
      <c r="AS6" s="338">
        <v>20171.257000000001</v>
      </c>
      <c r="AT6" s="338">
        <v>21972.580999999998</v>
      </c>
      <c r="AU6" s="338">
        <v>24450.99</v>
      </c>
      <c r="AV6" s="338">
        <v>25364.328000000001</v>
      </c>
      <c r="AW6" s="338">
        <v>26546.062000000002</v>
      </c>
      <c r="AX6" s="338">
        <v>26859.15</v>
      </c>
      <c r="AY6" s="338">
        <v>27740.434000000001</v>
      </c>
      <c r="AZ6" s="338">
        <v>29238.920999999998</v>
      </c>
      <c r="BA6" s="338">
        <v>30391.121999999999</v>
      </c>
      <c r="BB6" s="338">
        <v>31914.134999999998</v>
      </c>
      <c r="BC6" s="338">
        <v>33377.665495317</v>
      </c>
      <c r="BD6" s="338">
        <v>32886.690685359994</v>
      </c>
      <c r="BE6" s="338">
        <v>35420.719669182879</v>
      </c>
      <c r="BF6" s="338">
        <v>37284.042076120684</v>
      </c>
      <c r="BG6" s="338">
        <v>38505.283116754588</v>
      </c>
      <c r="BH6" s="338">
        <v>40026.295326250001</v>
      </c>
      <c r="BI6" s="338">
        <v>41780.351999849998</v>
      </c>
      <c r="BJ6" s="338">
        <v>43129.110323089997</v>
      </c>
      <c r="BK6" s="338">
        <v>45774.817325406155</v>
      </c>
      <c r="BL6" s="338">
        <v>48323.221362397162</v>
      </c>
      <c r="BM6" s="338">
        <v>51848.801061122263</v>
      </c>
      <c r="BN6" s="338">
        <v>54097.476088878946</v>
      </c>
      <c r="BO6" s="338">
        <v>57360.707342025926</v>
      </c>
      <c r="BP6" s="338">
        <v>61155.804856264447</v>
      </c>
      <c r="BQ6" s="338">
        <v>63491.474743577586</v>
      </c>
      <c r="BR6" s="338">
        <v>65860.974140418228</v>
      </c>
      <c r="BS6" s="338">
        <v>68451.888255346814</v>
      </c>
      <c r="BT6" s="338">
        <v>69191.943947640335</v>
      </c>
      <c r="BU6" s="338">
        <v>69026.82213187142</v>
      </c>
      <c r="BV6" s="338">
        <v>69249.76390738762</v>
      </c>
      <c r="BW6" s="338">
        <v>69647.364057999963</v>
      </c>
    </row>
    <row r="7" spans="1:75" s="132" customFormat="1" x14ac:dyDescent="0.2">
      <c r="A7" s="134"/>
      <c r="B7" s="290" t="s">
        <v>594</v>
      </c>
      <c r="C7" s="290"/>
      <c r="D7" s="327" t="s">
        <v>123</v>
      </c>
      <c r="E7" s="327" t="s">
        <v>123</v>
      </c>
      <c r="F7" s="327" t="s">
        <v>123</v>
      </c>
      <c r="G7" s="327" t="s">
        <v>123</v>
      </c>
      <c r="H7" s="327" t="s">
        <v>123</v>
      </c>
      <c r="I7" s="327" t="s">
        <v>123</v>
      </c>
      <c r="J7" s="327" t="s">
        <v>123</v>
      </c>
      <c r="K7" s="327" t="s">
        <v>123</v>
      </c>
      <c r="L7" s="327" t="s">
        <v>123</v>
      </c>
      <c r="M7" s="327" t="s">
        <v>123</v>
      </c>
      <c r="N7" s="327" t="s">
        <v>123</v>
      </c>
      <c r="O7" s="327" t="s">
        <v>123</v>
      </c>
      <c r="P7" s="327" t="s">
        <v>123</v>
      </c>
      <c r="Q7" s="327" t="s">
        <v>123</v>
      </c>
      <c r="R7" s="327" t="s">
        <v>123</v>
      </c>
      <c r="S7" s="327" t="s">
        <v>123</v>
      </c>
      <c r="T7" s="327" t="s">
        <v>123</v>
      </c>
      <c r="U7" s="327" t="s">
        <v>123</v>
      </c>
      <c r="V7" s="327" t="s">
        <v>123</v>
      </c>
      <c r="W7" s="327" t="s">
        <v>123</v>
      </c>
      <c r="X7" s="327" t="s">
        <v>123</v>
      </c>
      <c r="Y7" s="327" t="s">
        <v>123</v>
      </c>
      <c r="Z7" s="327" t="s">
        <v>123</v>
      </c>
      <c r="AA7" s="327" t="s">
        <v>123</v>
      </c>
      <c r="AB7" s="327" t="s">
        <v>123</v>
      </c>
      <c r="AC7" s="327" t="s">
        <v>123</v>
      </c>
      <c r="AD7" s="327" t="s">
        <v>123</v>
      </c>
      <c r="AE7" s="327" t="s">
        <v>123</v>
      </c>
      <c r="AF7" s="327" t="s">
        <v>123</v>
      </c>
      <c r="AG7" s="327" t="s">
        <v>123</v>
      </c>
      <c r="AH7" s="327" t="s">
        <v>123</v>
      </c>
      <c r="AI7" s="327" t="s">
        <v>123</v>
      </c>
      <c r="AJ7" s="327" t="s">
        <v>123</v>
      </c>
      <c r="AK7" s="327" t="s">
        <v>123</v>
      </c>
      <c r="AL7" s="327" t="s">
        <v>123</v>
      </c>
      <c r="AM7" s="327" t="s">
        <v>123</v>
      </c>
      <c r="AN7" s="327" t="s">
        <v>123</v>
      </c>
      <c r="AO7" s="327" t="s">
        <v>123</v>
      </c>
      <c r="AP7" s="327" t="s">
        <v>123</v>
      </c>
      <c r="AQ7" s="327" t="s">
        <v>123</v>
      </c>
      <c r="AR7" s="327" t="s">
        <v>123</v>
      </c>
      <c r="AS7" s="327" t="s">
        <v>123</v>
      </c>
      <c r="AT7" s="327" t="s">
        <v>123</v>
      </c>
      <c r="AU7" s="327" t="s">
        <v>123</v>
      </c>
      <c r="AV7" s="327" t="s">
        <v>123</v>
      </c>
      <c r="AW7" s="327" t="s">
        <v>123</v>
      </c>
      <c r="AX7" s="327" t="s">
        <v>123</v>
      </c>
      <c r="AY7" s="327" t="s">
        <v>123</v>
      </c>
      <c r="AZ7" s="327" t="s">
        <v>123</v>
      </c>
      <c r="BA7" s="327" t="s">
        <v>123</v>
      </c>
      <c r="BB7" s="327" t="s">
        <v>123</v>
      </c>
      <c r="BC7" s="327" t="s">
        <v>123</v>
      </c>
      <c r="BD7" s="327">
        <v>1099.6683146400001</v>
      </c>
      <c r="BE7" s="327">
        <v>1144.4988485600004</v>
      </c>
      <c r="BF7" s="327">
        <v>1185.4171848499998</v>
      </c>
      <c r="BG7" s="327">
        <v>1322.9499594399999</v>
      </c>
      <c r="BH7" s="327">
        <v>1382.4806737499998</v>
      </c>
      <c r="BI7" s="327">
        <v>1450.2460951499997</v>
      </c>
      <c r="BJ7" s="327">
        <v>1507.2713076100001</v>
      </c>
      <c r="BK7" s="327">
        <v>1595.1330525061512</v>
      </c>
      <c r="BL7" s="327">
        <v>1696.1175015328326</v>
      </c>
      <c r="BM7" s="327">
        <v>1803.6566907777408</v>
      </c>
      <c r="BN7" s="327">
        <v>1841.4891045270388</v>
      </c>
      <c r="BO7" s="327">
        <v>1928.517541864087</v>
      </c>
      <c r="BP7" s="327">
        <v>2057.8452180005802</v>
      </c>
      <c r="BQ7" s="327">
        <v>2120.523072903236</v>
      </c>
      <c r="BR7" s="327">
        <v>2189.8071358740995</v>
      </c>
      <c r="BS7" s="327">
        <v>2222.0775972659007</v>
      </c>
      <c r="BT7" s="327">
        <v>2197.6969288844762</v>
      </c>
      <c r="BU7" s="327">
        <v>2160.2234230803415</v>
      </c>
      <c r="BV7" s="327">
        <v>2124.4369449453689</v>
      </c>
      <c r="BW7" s="327">
        <v>2088.5574418759061</v>
      </c>
    </row>
    <row r="8" spans="1:75" s="132" customFormat="1" x14ac:dyDescent="0.2">
      <c r="A8" s="134"/>
      <c r="B8" s="290" t="s">
        <v>595</v>
      </c>
      <c r="C8" s="290"/>
      <c r="D8" s="338">
        <v>0</v>
      </c>
      <c r="E8" s="338">
        <v>0</v>
      </c>
      <c r="F8" s="338">
        <v>0</v>
      </c>
      <c r="G8" s="338">
        <v>0</v>
      </c>
      <c r="H8" s="338">
        <v>0</v>
      </c>
      <c r="I8" s="338">
        <v>0</v>
      </c>
      <c r="J8" s="338">
        <v>0</v>
      </c>
      <c r="K8" s="338">
        <v>0</v>
      </c>
      <c r="L8" s="338">
        <v>0</v>
      </c>
      <c r="M8" s="338">
        <v>0</v>
      </c>
      <c r="N8" s="338">
        <v>0</v>
      </c>
      <c r="O8" s="338">
        <v>0</v>
      </c>
      <c r="P8" s="338">
        <v>0</v>
      </c>
      <c r="Q8" s="338">
        <v>0</v>
      </c>
      <c r="R8" s="338">
        <v>0</v>
      </c>
      <c r="S8" s="338">
        <v>0</v>
      </c>
      <c r="T8" s="338">
        <v>0</v>
      </c>
      <c r="U8" s="338">
        <v>0</v>
      </c>
      <c r="V8" s="338">
        <v>0</v>
      </c>
      <c r="W8" s="338">
        <v>0</v>
      </c>
      <c r="X8" s="338">
        <v>0</v>
      </c>
      <c r="Y8" s="338">
        <v>0</v>
      </c>
      <c r="Z8" s="338">
        <v>0</v>
      </c>
      <c r="AA8" s="338">
        <v>0</v>
      </c>
      <c r="AB8" s="338">
        <v>0</v>
      </c>
      <c r="AC8" s="338">
        <v>0</v>
      </c>
      <c r="AD8" s="338">
        <v>0</v>
      </c>
      <c r="AE8" s="338">
        <v>0</v>
      </c>
      <c r="AF8" s="338">
        <v>0</v>
      </c>
      <c r="AG8" s="338">
        <v>0</v>
      </c>
      <c r="AH8" s="338">
        <v>0</v>
      </c>
      <c r="AI8" s="338">
        <v>0</v>
      </c>
      <c r="AJ8" s="338">
        <v>0</v>
      </c>
      <c r="AK8" s="338">
        <v>0</v>
      </c>
      <c r="AL8" s="338">
        <v>0</v>
      </c>
      <c r="AM8" s="338">
        <v>0</v>
      </c>
      <c r="AN8" s="338">
        <v>0</v>
      </c>
      <c r="AO8" s="338">
        <v>0</v>
      </c>
      <c r="AP8" s="338">
        <v>0</v>
      </c>
      <c r="AQ8" s="338">
        <v>0</v>
      </c>
      <c r="AR8" s="338">
        <v>0</v>
      </c>
      <c r="AS8" s="338">
        <v>0</v>
      </c>
      <c r="AT8" s="338">
        <v>0</v>
      </c>
      <c r="AU8" s="338">
        <v>0</v>
      </c>
      <c r="AV8" s="338">
        <v>0</v>
      </c>
      <c r="AW8" s="338">
        <v>0</v>
      </c>
      <c r="AX8" s="338">
        <v>0</v>
      </c>
      <c r="AY8" s="338">
        <v>0</v>
      </c>
      <c r="AZ8" s="338">
        <v>0</v>
      </c>
      <c r="BA8" s="338">
        <v>0</v>
      </c>
      <c r="BB8" s="338">
        <v>0</v>
      </c>
      <c r="BC8" s="338">
        <v>0</v>
      </c>
      <c r="BD8" s="338">
        <v>0</v>
      </c>
      <c r="BE8" s="338">
        <v>0</v>
      </c>
      <c r="BF8" s="338">
        <v>0</v>
      </c>
      <c r="BG8" s="338">
        <v>0</v>
      </c>
      <c r="BH8" s="338">
        <v>0</v>
      </c>
      <c r="BI8" s="338">
        <v>0</v>
      </c>
      <c r="BJ8" s="338">
        <v>41.005154839999996</v>
      </c>
      <c r="BK8" s="338">
        <v>158.65031815</v>
      </c>
      <c r="BL8" s="338">
        <v>347.99640159999996</v>
      </c>
      <c r="BM8" s="338">
        <v>499.48331779</v>
      </c>
      <c r="BN8" s="338">
        <v>763.72664662801776</v>
      </c>
      <c r="BO8" s="338">
        <v>632.22697060000007</v>
      </c>
      <c r="BP8" s="338">
        <v>753.45013339999991</v>
      </c>
      <c r="BQ8" s="338">
        <v>738.99857426000017</v>
      </c>
      <c r="BR8" s="338">
        <v>741.03801100763803</v>
      </c>
      <c r="BS8" s="338">
        <v>751.28611250926031</v>
      </c>
      <c r="BT8" s="338">
        <v>733.7322536942919</v>
      </c>
      <c r="BU8" s="338">
        <v>715.40219774264517</v>
      </c>
      <c r="BV8" s="338">
        <v>633.85286047795955</v>
      </c>
      <c r="BW8" s="338">
        <v>540.40083927425724</v>
      </c>
    </row>
    <row r="9" spans="1:75" s="132" customFormat="1" x14ac:dyDescent="0.2">
      <c r="B9" s="361" t="s">
        <v>596</v>
      </c>
      <c r="C9" s="361"/>
      <c r="D9" s="338">
        <v>0</v>
      </c>
      <c r="E9" s="338">
        <v>0</v>
      </c>
      <c r="F9" s="338">
        <v>0</v>
      </c>
      <c r="G9" s="338">
        <v>0</v>
      </c>
      <c r="H9" s="338">
        <v>0</v>
      </c>
      <c r="I9" s="338">
        <v>0</v>
      </c>
      <c r="J9" s="338">
        <v>0</v>
      </c>
      <c r="K9" s="338">
        <v>0</v>
      </c>
      <c r="L9" s="338">
        <v>0</v>
      </c>
      <c r="M9" s="338">
        <v>0</v>
      </c>
      <c r="N9" s="338">
        <v>0</v>
      </c>
      <c r="O9" s="338">
        <v>0</v>
      </c>
      <c r="P9" s="338">
        <v>0</v>
      </c>
      <c r="Q9" s="338">
        <v>0</v>
      </c>
      <c r="R9" s="338">
        <v>0</v>
      </c>
      <c r="S9" s="338">
        <v>0</v>
      </c>
      <c r="T9" s="338">
        <v>0</v>
      </c>
      <c r="U9" s="338">
        <v>0</v>
      </c>
      <c r="V9" s="338">
        <v>0</v>
      </c>
      <c r="W9" s="338">
        <v>0</v>
      </c>
      <c r="X9" s="338">
        <v>0</v>
      </c>
      <c r="Y9" s="338">
        <v>0</v>
      </c>
      <c r="Z9" s="338">
        <v>0</v>
      </c>
      <c r="AA9" s="338">
        <v>0</v>
      </c>
      <c r="AB9" s="338">
        <v>0</v>
      </c>
      <c r="AC9" s="338">
        <v>0</v>
      </c>
      <c r="AD9" s="338">
        <v>0</v>
      </c>
      <c r="AE9" s="338">
        <v>0</v>
      </c>
      <c r="AF9" s="338">
        <v>0</v>
      </c>
      <c r="AG9" s="338">
        <v>0</v>
      </c>
      <c r="AH9" s="338">
        <v>0</v>
      </c>
      <c r="AI9" s="338">
        <v>1</v>
      </c>
      <c r="AJ9" s="338">
        <v>8</v>
      </c>
      <c r="AK9" s="338">
        <v>19</v>
      </c>
      <c r="AL9" s="338">
        <v>40</v>
      </c>
      <c r="AM9" s="338">
        <v>60</v>
      </c>
      <c r="AN9" s="338">
        <v>87</v>
      </c>
      <c r="AO9" s="338">
        <v>141</v>
      </c>
      <c r="AP9" s="338">
        <v>219.09299999999999</v>
      </c>
      <c r="AQ9" s="338">
        <v>292.42</v>
      </c>
      <c r="AR9" s="338">
        <v>380.495</v>
      </c>
      <c r="AS9" s="338">
        <v>526.10599999999999</v>
      </c>
      <c r="AT9" s="338">
        <v>726.45299999999997</v>
      </c>
      <c r="AU9" s="338">
        <v>1092.0340000000001</v>
      </c>
      <c r="AV9" s="338">
        <v>1341.5989999999999</v>
      </c>
      <c r="AW9" s="338">
        <v>1637.0519999999999</v>
      </c>
      <c r="AX9" s="338">
        <v>1885.66</v>
      </c>
      <c r="AY9" s="338">
        <v>2222.1350000000002</v>
      </c>
      <c r="AZ9" s="338">
        <v>2755.64</v>
      </c>
      <c r="BA9" s="338">
        <v>3165.6350000000002</v>
      </c>
      <c r="BB9" s="338">
        <v>3660.3760000000002</v>
      </c>
      <c r="BC9" s="338">
        <v>4397.0955046829995</v>
      </c>
      <c r="BD9" s="338">
        <v>4731.2979999999998</v>
      </c>
      <c r="BE9" s="338">
        <v>5327.7833360571276</v>
      </c>
      <c r="BF9" s="338">
        <v>5868.9417107775953</v>
      </c>
      <c r="BG9" s="338">
        <v>6648.4214836423171</v>
      </c>
      <c r="BH9" s="338">
        <v>7362.7420000000002</v>
      </c>
      <c r="BI9" s="338">
        <v>8161.3418322999996</v>
      </c>
      <c r="BJ9" s="338">
        <v>8951.9807621599994</v>
      </c>
      <c r="BK9" s="338">
        <v>10025.547447100002</v>
      </c>
      <c r="BL9" s="338">
        <v>11171.999606900003</v>
      </c>
      <c r="BM9" s="338">
        <v>12696.219372410003</v>
      </c>
      <c r="BN9" s="338">
        <v>13074.350907085996</v>
      </c>
      <c r="BO9" s="338">
        <v>14166.501676169999</v>
      </c>
      <c r="BP9" s="338">
        <v>15766.881886475003</v>
      </c>
      <c r="BQ9" s="338">
        <v>16663.691062059166</v>
      </c>
      <c r="BR9" s="338">
        <v>17637.823315194539</v>
      </c>
      <c r="BS9" s="338">
        <v>18314.129759220483</v>
      </c>
      <c r="BT9" s="338">
        <v>18543.898391212784</v>
      </c>
      <c r="BU9" s="338">
        <v>18618.038226220138</v>
      </c>
      <c r="BV9" s="338">
        <v>18691.564350381152</v>
      </c>
      <c r="BW9" s="338">
        <v>18744.172649878576</v>
      </c>
    </row>
    <row r="10" spans="1:75" s="132" customFormat="1" x14ac:dyDescent="0.2">
      <c r="B10" s="292" t="s">
        <v>597</v>
      </c>
      <c r="C10" s="361"/>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v>1440.9098062717849</v>
      </c>
      <c r="BU10" s="338">
        <v>4545.8290333493405</v>
      </c>
      <c r="BV10" s="338">
        <v>7724.6150397851352</v>
      </c>
      <c r="BW10" s="338">
        <v>10619.176724008355</v>
      </c>
    </row>
    <row r="11" spans="1:75" s="132" customFormat="1" x14ac:dyDescent="0.2">
      <c r="B11" s="292" t="s">
        <v>598</v>
      </c>
      <c r="C11" s="361"/>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c r="BR11" s="338"/>
      <c r="BS11" s="338"/>
      <c r="BT11" s="338">
        <v>90.836733155253128</v>
      </c>
      <c r="BU11" s="338">
        <v>275.34917404880093</v>
      </c>
      <c r="BV11" s="338">
        <v>454.03821669642798</v>
      </c>
      <c r="BW11" s="338">
        <v>588.85369527158389</v>
      </c>
    </row>
    <row r="12" spans="1:75" s="132" customFormat="1" x14ac:dyDescent="0.2">
      <c r="B12" s="362" t="s">
        <v>599</v>
      </c>
      <c r="C12" s="363"/>
      <c r="D12" s="338">
        <v>0</v>
      </c>
      <c r="E12" s="338">
        <v>0</v>
      </c>
      <c r="F12" s="338">
        <v>0</v>
      </c>
      <c r="G12" s="338">
        <v>0</v>
      </c>
      <c r="H12" s="338">
        <v>0</v>
      </c>
      <c r="I12" s="338">
        <v>0</v>
      </c>
      <c r="J12" s="338">
        <v>0</v>
      </c>
      <c r="K12" s="338">
        <v>0</v>
      </c>
      <c r="L12" s="338">
        <v>0</v>
      </c>
      <c r="M12" s="338">
        <v>0</v>
      </c>
      <c r="N12" s="338">
        <v>0</v>
      </c>
      <c r="O12" s="338">
        <v>0</v>
      </c>
      <c r="P12" s="338">
        <v>0</v>
      </c>
      <c r="Q12" s="338">
        <v>0</v>
      </c>
      <c r="R12" s="338">
        <v>0</v>
      </c>
      <c r="S12" s="338">
        <v>0</v>
      </c>
      <c r="T12" s="338">
        <v>0</v>
      </c>
      <c r="U12" s="338">
        <v>0</v>
      </c>
      <c r="V12" s="338">
        <v>0</v>
      </c>
      <c r="W12" s="338">
        <v>0</v>
      </c>
      <c r="X12" s="338">
        <v>0</v>
      </c>
      <c r="Y12" s="338">
        <v>0</v>
      </c>
      <c r="Z12" s="338">
        <v>7.4</v>
      </c>
      <c r="AA12" s="338">
        <v>22.9</v>
      </c>
      <c r="AB12" s="338">
        <v>27</v>
      </c>
      <c r="AC12" s="338">
        <v>27.8</v>
      </c>
      <c r="AD12" s="338">
        <v>30.6</v>
      </c>
      <c r="AE12" s="338">
        <v>33.9</v>
      </c>
      <c r="AF12" s="338">
        <v>35.799999999999997</v>
      </c>
      <c r="AG12" s="338">
        <v>35.9</v>
      </c>
      <c r="AH12" s="338">
        <v>37</v>
      </c>
      <c r="AI12" s="338">
        <v>36</v>
      </c>
      <c r="AJ12" s="338">
        <v>38</v>
      </c>
      <c r="AK12" s="338">
        <v>39</v>
      </c>
      <c r="AL12" s="338">
        <v>40</v>
      </c>
      <c r="AM12" s="338">
        <v>41</v>
      </c>
      <c r="AN12" s="338">
        <v>39</v>
      </c>
      <c r="AO12" s="338">
        <v>41</v>
      </c>
      <c r="AP12" s="338">
        <v>37</v>
      </c>
      <c r="AQ12" s="338">
        <v>37.154000000000003</v>
      </c>
      <c r="AR12" s="338">
        <v>36.127000000000002</v>
      </c>
      <c r="AS12" s="338">
        <v>34.573</v>
      </c>
      <c r="AT12" s="338">
        <v>35.829000000000001</v>
      </c>
      <c r="AU12" s="338">
        <v>35.840000000000003</v>
      </c>
      <c r="AV12" s="338">
        <v>35.561999999999998</v>
      </c>
      <c r="AW12" s="338">
        <v>36.165999999999997</v>
      </c>
      <c r="AX12" s="338">
        <v>34.695999999999998</v>
      </c>
      <c r="AY12" s="338">
        <v>35.774999999999999</v>
      </c>
      <c r="AZ12" s="338">
        <v>29.725000000000001</v>
      </c>
      <c r="BA12" s="338">
        <v>29.242999999999999</v>
      </c>
      <c r="BB12" s="338">
        <v>28.78</v>
      </c>
      <c r="BC12" s="338">
        <v>27.677</v>
      </c>
      <c r="BD12" s="338">
        <v>27.542999999999999</v>
      </c>
      <c r="BE12" s="338">
        <v>28.601281650000001</v>
      </c>
      <c r="BF12" s="338">
        <v>28.857593779999998</v>
      </c>
      <c r="BG12" s="338">
        <v>29.69782292</v>
      </c>
      <c r="BH12" s="338">
        <v>30.286999999999999</v>
      </c>
      <c r="BI12" s="338">
        <v>30.522758409999998</v>
      </c>
      <c r="BJ12" s="338">
        <v>34.089199220000005</v>
      </c>
      <c r="BK12" s="338">
        <v>39.594209070000005</v>
      </c>
      <c r="BL12" s="338">
        <v>45.014786799999996</v>
      </c>
      <c r="BM12" s="338">
        <v>47.681548220000018</v>
      </c>
      <c r="BN12" s="338">
        <v>58.09858595</v>
      </c>
      <c r="BO12" s="338">
        <v>62.566367589999992</v>
      </c>
      <c r="BP12" s="338">
        <v>75.024344669999962</v>
      </c>
      <c r="BQ12" s="338">
        <v>95.653024200000061</v>
      </c>
      <c r="BR12" s="338">
        <v>86.917466590846402</v>
      </c>
      <c r="BS12" s="338">
        <v>91.227434699921105</v>
      </c>
      <c r="BT12" s="338">
        <v>94.661234468942212</v>
      </c>
      <c r="BU12" s="338">
        <v>98.026732380012859</v>
      </c>
      <c r="BV12" s="338">
        <v>104.30058552406648</v>
      </c>
      <c r="BW12" s="338">
        <v>114.55008760623025</v>
      </c>
    </row>
    <row r="13" spans="1:75" s="132" customFormat="1" ht="26.1" customHeight="1" thickBot="1" x14ac:dyDescent="0.25">
      <c r="A13" s="134"/>
      <c r="B13" s="364" t="s">
        <v>600</v>
      </c>
      <c r="C13" s="292"/>
      <c r="D13" s="327" t="s">
        <v>123</v>
      </c>
      <c r="E13" s="327" t="s">
        <v>123</v>
      </c>
      <c r="F13" s="327" t="s">
        <v>123</v>
      </c>
      <c r="G13" s="327" t="s">
        <v>123</v>
      </c>
      <c r="H13" s="327" t="s">
        <v>123</v>
      </c>
      <c r="I13" s="327" t="s">
        <v>123</v>
      </c>
      <c r="J13" s="327" t="s">
        <v>123</v>
      </c>
      <c r="K13" s="327" t="s">
        <v>123</v>
      </c>
      <c r="L13" s="327" t="s">
        <v>123</v>
      </c>
      <c r="M13" s="327" t="s">
        <v>123</v>
      </c>
      <c r="N13" s="327" t="s">
        <v>123</v>
      </c>
      <c r="O13" s="327" t="s">
        <v>123</v>
      </c>
      <c r="P13" s="327" t="s">
        <v>123</v>
      </c>
      <c r="Q13" s="327" t="s">
        <v>123</v>
      </c>
      <c r="R13" s="327" t="s">
        <v>123</v>
      </c>
      <c r="S13" s="327" t="s">
        <v>123</v>
      </c>
      <c r="T13" s="327" t="s">
        <v>123</v>
      </c>
      <c r="U13" s="327" t="s">
        <v>123</v>
      </c>
      <c r="V13" s="327" t="s">
        <v>123</v>
      </c>
      <c r="W13" s="327" t="s">
        <v>123</v>
      </c>
      <c r="X13" s="327" t="s">
        <v>123</v>
      </c>
      <c r="Y13" s="327" t="s">
        <v>123</v>
      </c>
      <c r="Z13" s="327" t="s">
        <v>123</v>
      </c>
      <c r="AA13" s="327" t="s">
        <v>123</v>
      </c>
      <c r="AB13" s="327" t="s">
        <v>123</v>
      </c>
      <c r="AC13" s="327" t="s">
        <v>123</v>
      </c>
      <c r="AD13" s="327" t="s">
        <v>123</v>
      </c>
      <c r="AE13" s="327" t="s">
        <v>123</v>
      </c>
      <c r="AF13" s="327" t="s">
        <v>123</v>
      </c>
      <c r="AG13" s="327" t="s">
        <v>123</v>
      </c>
      <c r="AH13" s="327" t="s">
        <v>123</v>
      </c>
      <c r="AI13" s="327" t="s">
        <v>123</v>
      </c>
      <c r="AJ13" s="327" t="s">
        <v>123</v>
      </c>
      <c r="AK13" s="327" t="s">
        <v>123</v>
      </c>
      <c r="AL13" s="327" t="s">
        <v>123</v>
      </c>
      <c r="AM13" s="327" t="s">
        <v>123</v>
      </c>
      <c r="AN13" s="327" t="s">
        <v>123</v>
      </c>
      <c r="AO13" s="327" t="s">
        <v>123</v>
      </c>
      <c r="AP13" s="327" t="s">
        <v>123</v>
      </c>
      <c r="AQ13" s="327" t="s">
        <v>123</v>
      </c>
      <c r="AR13" s="327" t="s">
        <v>123</v>
      </c>
      <c r="AS13" s="327" t="s">
        <v>123</v>
      </c>
      <c r="AT13" s="327" t="s">
        <v>123</v>
      </c>
      <c r="AU13" s="327" t="s">
        <v>123</v>
      </c>
      <c r="AV13" s="327" t="s">
        <v>123</v>
      </c>
      <c r="AW13" s="327" t="s">
        <v>123</v>
      </c>
      <c r="AX13" s="327" t="s">
        <v>123</v>
      </c>
      <c r="AY13" s="327" t="s">
        <v>123</v>
      </c>
      <c r="AZ13" s="327" t="s">
        <v>123</v>
      </c>
      <c r="BA13" s="327" t="s">
        <v>123</v>
      </c>
      <c r="BB13" s="327" t="s">
        <v>123</v>
      </c>
      <c r="BC13" s="327" t="s">
        <v>123</v>
      </c>
      <c r="BD13" s="327">
        <v>1396.9807118136234</v>
      </c>
      <c r="BE13" s="327">
        <v>1514.0330256590748</v>
      </c>
      <c r="BF13" s="327">
        <v>1622.685744422949</v>
      </c>
      <c r="BG13" s="327">
        <v>1753.5941622288271</v>
      </c>
      <c r="BH13" s="327">
        <v>1890.9482456924106</v>
      </c>
      <c r="BI13" s="327">
        <v>2035.6212325466122</v>
      </c>
      <c r="BJ13" s="327">
        <v>2173.936356712717</v>
      </c>
      <c r="BK13" s="327">
        <v>2333.216346707105</v>
      </c>
      <c r="BL13" s="327">
        <v>2511.1234542366046</v>
      </c>
      <c r="BM13" s="327">
        <v>2753.6384223247896</v>
      </c>
      <c r="BN13" s="327">
        <v>3016.111988087519</v>
      </c>
      <c r="BO13" s="327">
        <v>3174.4124856362937</v>
      </c>
      <c r="BP13" s="327">
        <v>3407.6090213536304</v>
      </c>
      <c r="BQ13" s="327">
        <v>3481.0106828642861</v>
      </c>
      <c r="BR13" s="327">
        <v>3657.6504337466449</v>
      </c>
      <c r="BS13" s="327">
        <v>3829.8143435091292</v>
      </c>
      <c r="BT13" s="327">
        <v>3969.6623193891446</v>
      </c>
      <c r="BU13" s="327">
        <v>4139.3780827544597</v>
      </c>
      <c r="BV13" s="327">
        <v>4304.2177781077626</v>
      </c>
      <c r="BW13" s="327">
        <v>4464.3741741729218</v>
      </c>
    </row>
    <row r="14" spans="1:75" s="132" customFormat="1" ht="26.1" customHeight="1" x14ac:dyDescent="0.2">
      <c r="A14" s="395"/>
      <c r="B14" s="239" t="s">
        <v>96</v>
      </c>
      <c r="C14" s="322"/>
      <c r="D14" s="323" t="s">
        <v>21</v>
      </c>
      <c r="E14" s="323" t="s">
        <v>22</v>
      </c>
      <c r="F14" s="323" t="s">
        <v>23</v>
      </c>
      <c r="G14" s="323" t="s">
        <v>24</v>
      </c>
      <c r="H14" s="323" t="s">
        <v>25</v>
      </c>
      <c r="I14" s="323" t="s">
        <v>26</v>
      </c>
      <c r="J14" s="323" t="s">
        <v>27</v>
      </c>
      <c r="K14" s="323" t="s">
        <v>28</v>
      </c>
      <c r="L14" s="323" t="s">
        <v>29</v>
      </c>
      <c r="M14" s="323" t="s">
        <v>30</v>
      </c>
      <c r="N14" s="323" t="s">
        <v>31</v>
      </c>
      <c r="O14" s="323" t="s">
        <v>32</v>
      </c>
      <c r="P14" s="323" t="s">
        <v>33</v>
      </c>
      <c r="Q14" s="323" t="s">
        <v>34</v>
      </c>
      <c r="R14" s="323" t="s">
        <v>35</v>
      </c>
      <c r="S14" s="323" t="s">
        <v>36</v>
      </c>
      <c r="T14" s="323" t="s">
        <v>37</v>
      </c>
      <c r="U14" s="323" t="s">
        <v>38</v>
      </c>
      <c r="V14" s="323" t="s">
        <v>39</v>
      </c>
      <c r="W14" s="323" t="s">
        <v>40</v>
      </c>
      <c r="X14" s="323" t="s">
        <v>41</v>
      </c>
      <c r="Y14" s="323" t="s">
        <v>42</v>
      </c>
      <c r="Z14" s="323" t="s">
        <v>43</v>
      </c>
      <c r="AA14" s="323" t="s">
        <v>44</v>
      </c>
      <c r="AB14" s="323" t="s">
        <v>45</v>
      </c>
      <c r="AC14" s="323" t="s">
        <v>46</v>
      </c>
      <c r="AD14" s="323" t="s">
        <v>47</v>
      </c>
      <c r="AE14" s="323" t="s">
        <v>48</v>
      </c>
      <c r="AF14" s="323" t="s">
        <v>49</v>
      </c>
      <c r="AG14" s="323" t="s">
        <v>50</v>
      </c>
      <c r="AH14" s="323" t="s">
        <v>51</v>
      </c>
      <c r="AI14" s="323" t="s">
        <v>52</v>
      </c>
      <c r="AJ14" s="323" t="s">
        <v>53</v>
      </c>
      <c r="AK14" s="323" t="s">
        <v>54</v>
      </c>
      <c r="AL14" s="323" t="s">
        <v>55</v>
      </c>
      <c r="AM14" s="323" t="s">
        <v>56</v>
      </c>
      <c r="AN14" s="323" t="s">
        <v>57</v>
      </c>
      <c r="AO14" s="323" t="s">
        <v>58</v>
      </c>
      <c r="AP14" s="323" t="s">
        <v>59</v>
      </c>
      <c r="AQ14" s="323" t="s">
        <v>60</v>
      </c>
      <c r="AR14" s="323" t="s">
        <v>61</v>
      </c>
      <c r="AS14" s="323" t="s">
        <v>62</v>
      </c>
      <c r="AT14" s="323" t="s">
        <v>63</v>
      </c>
      <c r="AU14" s="323" t="s">
        <v>64</v>
      </c>
      <c r="AV14" s="323" t="s">
        <v>65</v>
      </c>
      <c r="AW14" s="323" t="s">
        <v>66</v>
      </c>
      <c r="AX14" s="323" t="s">
        <v>67</v>
      </c>
      <c r="AY14" s="323" t="s">
        <v>68</v>
      </c>
      <c r="AZ14" s="323" t="s">
        <v>69</v>
      </c>
      <c r="BA14" s="323" t="s">
        <v>70</v>
      </c>
      <c r="BB14" s="323" t="s">
        <v>71</v>
      </c>
      <c r="BC14" s="323" t="s">
        <v>72</v>
      </c>
      <c r="BD14" s="323" t="s">
        <v>73</v>
      </c>
      <c r="BE14" s="323" t="s">
        <v>74</v>
      </c>
      <c r="BF14" s="323" t="s">
        <v>75</v>
      </c>
      <c r="BG14" s="323" t="s">
        <v>76</v>
      </c>
      <c r="BH14" s="323" t="s">
        <v>77</v>
      </c>
      <c r="BI14" s="323" t="s">
        <v>78</v>
      </c>
      <c r="BJ14" s="323" t="s">
        <v>79</v>
      </c>
      <c r="BK14" s="323" t="s">
        <v>80</v>
      </c>
      <c r="BL14" s="323" t="s">
        <v>81</v>
      </c>
      <c r="BM14" s="323" t="s">
        <v>82</v>
      </c>
      <c r="BN14" s="323" t="s">
        <v>83</v>
      </c>
      <c r="BO14" s="323" t="s">
        <v>84</v>
      </c>
      <c r="BP14" s="323" t="s">
        <v>85</v>
      </c>
      <c r="BQ14" s="323" t="s">
        <v>86</v>
      </c>
      <c r="BR14" s="323" t="s">
        <v>87</v>
      </c>
      <c r="BS14" s="323" t="s">
        <v>88</v>
      </c>
      <c r="BT14" s="323" t="s">
        <v>89</v>
      </c>
      <c r="BU14" s="323" t="s">
        <v>90</v>
      </c>
      <c r="BV14" s="323" t="s">
        <v>100</v>
      </c>
      <c r="BW14" s="323" t="s">
        <v>120</v>
      </c>
    </row>
    <row r="15" spans="1:75" s="132" customFormat="1" ht="15" customHeight="1" x14ac:dyDescent="0.2">
      <c r="A15" s="395"/>
      <c r="B15" s="239" t="s">
        <v>348</v>
      </c>
      <c r="C15" s="138"/>
      <c r="D15" s="139" t="s">
        <v>91</v>
      </c>
      <c r="E15" s="139" t="s">
        <v>91</v>
      </c>
      <c r="F15" s="139" t="s">
        <v>91</v>
      </c>
      <c r="G15" s="139" t="s">
        <v>91</v>
      </c>
      <c r="H15" s="139" t="s">
        <v>91</v>
      </c>
      <c r="I15" s="139" t="s">
        <v>91</v>
      </c>
      <c r="J15" s="139" t="s">
        <v>91</v>
      </c>
      <c r="K15" s="139" t="s">
        <v>91</v>
      </c>
      <c r="L15" s="139" t="s">
        <v>91</v>
      </c>
      <c r="M15" s="139" t="s">
        <v>91</v>
      </c>
      <c r="N15" s="139" t="s">
        <v>91</v>
      </c>
      <c r="O15" s="139" t="s">
        <v>91</v>
      </c>
      <c r="P15" s="139" t="s">
        <v>91</v>
      </c>
      <c r="Q15" s="139" t="s">
        <v>91</v>
      </c>
      <c r="R15" s="139" t="s">
        <v>91</v>
      </c>
      <c r="S15" s="139" t="s">
        <v>91</v>
      </c>
      <c r="T15" s="139" t="s">
        <v>91</v>
      </c>
      <c r="U15" s="139" t="s">
        <v>91</v>
      </c>
      <c r="V15" s="139" t="s">
        <v>91</v>
      </c>
      <c r="W15" s="139" t="s">
        <v>91</v>
      </c>
      <c r="X15" s="139" t="s">
        <v>91</v>
      </c>
      <c r="Y15" s="139" t="s">
        <v>91</v>
      </c>
      <c r="Z15" s="139" t="s">
        <v>91</v>
      </c>
      <c r="AA15" s="139" t="s">
        <v>91</v>
      </c>
      <c r="AB15" s="139" t="s">
        <v>91</v>
      </c>
      <c r="AC15" s="139" t="s">
        <v>91</v>
      </c>
      <c r="AD15" s="139" t="s">
        <v>91</v>
      </c>
      <c r="AE15" s="139" t="s">
        <v>91</v>
      </c>
      <c r="AF15" s="139" t="s">
        <v>91</v>
      </c>
      <c r="AG15" s="139" t="s">
        <v>91</v>
      </c>
      <c r="AH15" s="139" t="s">
        <v>91</v>
      </c>
      <c r="AI15" s="139" t="s">
        <v>91</v>
      </c>
      <c r="AJ15" s="139" t="s">
        <v>91</v>
      </c>
      <c r="AK15" s="139" t="s">
        <v>91</v>
      </c>
      <c r="AL15" s="139" t="s">
        <v>91</v>
      </c>
      <c r="AM15" s="139" t="s">
        <v>91</v>
      </c>
      <c r="AN15" s="139" t="s">
        <v>91</v>
      </c>
      <c r="AO15" s="139" t="s">
        <v>91</v>
      </c>
      <c r="AP15" s="139" t="s">
        <v>91</v>
      </c>
      <c r="AQ15" s="139" t="s">
        <v>91</v>
      </c>
      <c r="AR15" s="139" t="s">
        <v>91</v>
      </c>
      <c r="AS15" s="139" t="s">
        <v>91</v>
      </c>
      <c r="AT15" s="139" t="s">
        <v>91</v>
      </c>
      <c r="AU15" s="139" t="s">
        <v>91</v>
      </c>
      <c r="AV15" s="139" t="s">
        <v>91</v>
      </c>
      <c r="AW15" s="139" t="s">
        <v>91</v>
      </c>
      <c r="AX15" s="139" t="s">
        <v>91</v>
      </c>
      <c r="AY15" s="139" t="s">
        <v>91</v>
      </c>
      <c r="AZ15" s="139" t="s">
        <v>91</v>
      </c>
      <c r="BA15" s="139" t="s">
        <v>91</v>
      </c>
      <c r="BB15" s="139" t="s">
        <v>91</v>
      </c>
      <c r="BC15" s="139" t="s">
        <v>91</v>
      </c>
      <c r="BD15" s="139" t="s">
        <v>91</v>
      </c>
      <c r="BE15" s="139" t="s">
        <v>91</v>
      </c>
      <c r="BF15" s="139" t="s">
        <v>91</v>
      </c>
      <c r="BG15" s="139" t="s">
        <v>91</v>
      </c>
      <c r="BH15" s="139" t="s">
        <v>91</v>
      </c>
      <c r="BI15" s="139" t="s">
        <v>91</v>
      </c>
      <c r="BJ15" s="139" t="s">
        <v>91</v>
      </c>
      <c r="BK15" s="139" t="s">
        <v>91</v>
      </c>
      <c r="BL15" s="139" t="s">
        <v>91</v>
      </c>
      <c r="BM15" s="139" t="s">
        <v>91</v>
      </c>
      <c r="BN15" s="139" t="s">
        <v>91</v>
      </c>
      <c r="BO15" s="139" t="s">
        <v>91</v>
      </c>
      <c r="BP15" s="26" t="s">
        <v>91</v>
      </c>
      <c r="BQ15" s="139" t="s">
        <v>91</v>
      </c>
      <c r="BR15" s="139" t="s">
        <v>121</v>
      </c>
      <c r="BS15" s="139" t="s">
        <v>121</v>
      </c>
      <c r="BT15" s="140" t="s">
        <v>121</v>
      </c>
      <c r="BU15" s="140" t="s">
        <v>121</v>
      </c>
      <c r="BV15" s="140" t="s">
        <v>121</v>
      </c>
      <c r="BW15" s="140" t="s">
        <v>121</v>
      </c>
    </row>
    <row r="16" spans="1:75" s="47" customFormat="1" ht="24" customHeight="1" x14ac:dyDescent="0.2">
      <c r="A16" s="365"/>
      <c r="B16" s="141" t="s">
        <v>267</v>
      </c>
      <c r="C16" s="141"/>
      <c r="D16" s="143">
        <v>5239.0131233595839</v>
      </c>
      <c r="E16" s="143">
        <v>7207.4297462817185</v>
      </c>
      <c r="F16" s="143">
        <v>7023.1635191942514</v>
      </c>
      <c r="G16" s="143">
        <v>7244.5475224687843</v>
      </c>
      <c r="H16" s="143">
        <v>7613.3121901429013</v>
      </c>
      <c r="I16" s="143">
        <v>7897.6140839537929</v>
      </c>
      <c r="J16" s="143">
        <v>8063.9816622922153</v>
      </c>
      <c r="K16" s="143">
        <v>9633.8145231846029</v>
      </c>
      <c r="L16" s="143">
        <v>9395.2906282183303</v>
      </c>
      <c r="M16" s="143">
        <v>9670.4872956470372</v>
      </c>
      <c r="N16" s="143">
        <v>12098.521454685395</v>
      </c>
      <c r="O16" s="143">
        <v>12830.082454458294</v>
      </c>
      <c r="P16" s="143">
        <v>12965.111152905774</v>
      </c>
      <c r="Q16" s="143">
        <v>14557.326039387308</v>
      </c>
      <c r="R16" s="143">
        <v>14540.078542366888</v>
      </c>
      <c r="S16" s="143">
        <v>16987.507306889351</v>
      </c>
      <c r="T16" s="143">
        <v>17217.102299233589</v>
      </c>
      <c r="U16" s="143">
        <v>19990.097050428165</v>
      </c>
      <c r="V16" s="143">
        <v>19606.320060560178</v>
      </c>
      <c r="W16" s="143">
        <v>20809.867768595042</v>
      </c>
      <c r="X16" s="143">
        <v>22139.691787575714</v>
      </c>
      <c r="Y16" s="143">
        <v>21941.927691696463</v>
      </c>
      <c r="Z16" s="143">
        <v>21986.306445761278</v>
      </c>
      <c r="AA16" s="143">
        <v>23719.086486486485</v>
      </c>
      <c r="AB16" s="143">
        <v>25421.267479420654</v>
      </c>
      <c r="AC16" s="143">
        <v>27249.47848686111</v>
      </c>
      <c r="AD16" s="143">
        <v>29649.932236205226</v>
      </c>
      <c r="AE16" s="143">
        <v>31892.50444603102</v>
      </c>
      <c r="AF16" s="143">
        <v>33161.996221013454</v>
      </c>
      <c r="AG16" s="143">
        <v>34017.670480318535</v>
      </c>
      <c r="AH16" s="143">
        <v>35141.352248442687</v>
      </c>
      <c r="AI16" s="143">
        <v>35133.391012899956</v>
      </c>
      <c r="AJ16" s="143">
        <v>35309.257277889003</v>
      </c>
      <c r="AK16" s="143">
        <v>37057.928270168413</v>
      </c>
      <c r="AL16" s="143">
        <v>38778.932384341642</v>
      </c>
      <c r="AM16" s="143">
        <v>40026.911275614206</v>
      </c>
      <c r="AN16" s="143">
        <v>39526.976012982406</v>
      </c>
      <c r="AO16" s="143">
        <v>40473.560910307897</v>
      </c>
      <c r="AP16" s="143">
        <v>41728.245561841686</v>
      </c>
      <c r="AQ16" s="143">
        <v>41470.043864275278</v>
      </c>
      <c r="AR16" s="143">
        <v>40116.81746239373</v>
      </c>
      <c r="AS16" s="143">
        <v>40033.757982517687</v>
      </c>
      <c r="AT16" s="143">
        <v>40547.774083115881</v>
      </c>
      <c r="AU16" s="143">
        <v>43091.237837623245</v>
      </c>
      <c r="AV16" s="143">
        <v>43931.429397170563</v>
      </c>
      <c r="AW16" s="143">
        <v>45248.952563295134</v>
      </c>
      <c r="AX16" s="143">
        <v>45607.968676221157</v>
      </c>
      <c r="AY16" s="143">
        <v>46193.167910971344</v>
      </c>
      <c r="AZ16" s="143">
        <v>47309.871275385856</v>
      </c>
      <c r="BA16" s="143">
        <v>48749.315736214245</v>
      </c>
      <c r="BB16" s="143">
        <v>50869.693666119507</v>
      </c>
      <c r="BC16" s="143">
        <v>53454.599915579012</v>
      </c>
      <c r="BD16" s="143">
        <v>53557.715992073179</v>
      </c>
      <c r="BE16" s="143">
        <v>57083.018856737152</v>
      </c>
      <c r="BF16" s="143">
        <v>58864.258423291074</v>
      </c>
      <c r="BG16" s="143">
        <v>60470.965075712622</v>
      </c>
      <c r="BH16" s="143">
        <v>61515.692410139614</v>
      </c>
      <c r="BI16" s="143">
        <v>63057.515441639342</v>
      </c>
      <c r="BJ16" s="143">
        <v>64069.008617893691</v>
      </c>
      <c r="BK16" s="143">
        <v>66806.536985185405</v>
      </c>
      <c r="BL16" s="143">
        <v>69686.112992177586</v>
      </c>
      <c r="BM16" s="143">
        <v>73788.518508065798</v>
      </c>
      <c r="BN16" s="143">
        <v>74956.375217215595</v>
      </c>
      <c r="BO16" s="143">
        <v>78188.951609419979</v>
      </c>
      <c r="BP16" s="143">
        <v>82775.732923193951</v>
      </c>
      <c r="BQ16" s="143">
        <v>84639.570741776799</v>
      </c>
      <c r="BR16" s="143">
        <v>86516.560069085361</v>
      </c>
      <c r="BS16" s="143">
        <v>87982.662237152457</v>
      </c>
      <c r="BT16" s="143">
        <v>89146.756764226215</v>
      </c>
      <c r="BU16" s="143">
        <v>91002.173315728171</v>
      </c>
      <c r="BV16" s="143">
        <v>92802.426053887189</v>
      </c>
      <c r="BW16" s="143">
        <v>94163.840128868775</v>
      </c>
    </row>
    <row r="17" spans="1:75" s="132" customFormat="1" ht="26.1" customHeight="1" x14ac:dyDescent="0.2">
      <c r="B17" s="292" t="s">
        <v>592</v>
      </c>
      <c r="C17" s="292"/>
      <c r="D17" s="257">
        <v>5239.0131233595839</v>
      </c>
      <c r="E17" s="257">
        <v>7207.4297462817185</v>
      </c>
      <c r="F17" s="257">
        <v>7023.1635191942514</v>
      </c>
      <c r="G17" s="257">
        <v>7244.5475224687843</v>
      </c>
      <c r="H17" s="257">
        <v>7613.3121901429013</v>
      </c>
      <c r="I17" s="257">
        <v>7897.6140839537929</v>
      </c>
      <c r="J17" s="257">
        <v>8063.9816622922153</v>
      </c>
      <c r="K17" s="257">
        <v>9633.8145231846029</v>
      </c>
      <c r="L17" s="257">
        <v>9395.2906282183303</v>
      </c>
      <c r="M17" s="257">
        <v>9670.4872956470372</v>
      </c>
      <c r="N17" s="257">
        <v>12098.521454685395</v>
      </c>
      <c r="O17" s="257">
        <v>12830.082454458294</v>
      </c>
      <c r="P17" s="257">
        <v>12965.111152905774</v>
      </c>
      <c r="Q17" s="257">
        <v>14557.326039387308</v>
      </c>
      <c r="R17" s="257">
        <v>14540.078542366888</v>
      </c>
      <c r="S17" s="257">
        <v>16987.507306889351</v>
      </c>
      <c r="T17" s="257">
        <v>17217.102299233589</v>
      </c>
      <c r="U17" s="257">
        <v>19990.097050428165</v>
      </c>
      <c r="V17" s="257">
        <v>19606.320060560178</v>
      </c>
      <c r="W17" s="257">
        <v>20809.867768595042</v>
      </c>
      <c r="X17" s="257">
        <v>22139.691787575714</v>
      </c>
      <c r="Y17" s="257">
        <v>21941.927691696463</v>
      </c>
      <c r="Z17" s="257">
        <v>21895.168944249606</v>
      </c>
      <c r="AA17" s="257">
        <v>23456.458558558559</v>
      </c>
      <c r="AB17" s="257">
        <v>25134.75294362822</v>
      </c>
      <c r="AC17" s="257">
        <v>26976.964096640681</v>
      </c>
      <c r="AD17" s="257">
        <v>29398.536302032913</v>
      </c>
      <c r="AE17" s="257">
        <v>31668.426040111637</v>
      </c>
      <c r="AF17" s="257">
        <v>32953.243172058399</v>
      </c>
      <c r="AG17" s="257">
        <v>33833.402751877424</v>
      </c>
      <c r="AH17" s="257">
        <v>34970.02137043605</v>
      </c>
      <c r="AI17" s="257">
        <v>34990.50781402237</v>
      </c>
      <c r="AJ17" s="257">
        <v>35182.24556106206</v>
      </c>
      <c r="AK17" s="257">
        <v>36939.123567945928</v>
      </c>
      <c r="AL17" s="257">
        <v>38664.784375262709</v>
      </c>
      <c r="AM17" s="257">
        <v>39914.92114579981</v>
      </c>
      <c r="AN17" s="257">
        <v>39426.267052081748</v>
      </c>
      <c r="AO17" s="257">
        <v>40373.746414228342</v>
      </c>
      <c r="AP17" s="257">
        <v>41641.587174462999</v>
      </c>
      <c r="AQ17" s="257">
        <v>41387.58557848628</v>
      </c>
      <c r="AR17" s="257">
        <v>40041.621793655991</v>
      </c>
      <c r="AS17" s="257">
        <v>39966.996869868599</v>
      </c>
      <c r="AT17" s="257">
        <v>40483.872831649183</v>
      </c>
      <c r="AU17" s="257">
        <v>43030.860255409258</v>
      </c>
      <c r="AV17" s="257">
        <v>43873.007463664086</v>
      </c>
      <c r="AW17" s="257">
        <v>45190.96123189319</v>
      </c>
      <c r="AX17" s="257">
        <v>45552.984616342219</v>
      </c>
      <c r="AY17" s="257">
        <v>46138.079517358179</v>
      </c>
      <c r="AZ17" s="257">
        <v>47265.958167575714</v>
      </c>
      <c r="BA17" s="257">
        <v>48706.870186280517</v>
      </c>
      <c r="BB17" s="257">
        <v>50828.573035340996</v>
      </c>
      <c r="BC17" s="257">
        <v>53415.463207997782</v>
      </c>
      <c r="BD17" s="257">
        <v>53519.643142492598</v>
      </c>
      <c r="BE17" s="257">
        <v>57044.073602318356</v>
      </c>
      <c r="BF17" s="257">
        <v>58825.971611965302</v>
      </c>
      <c r="BG17" s="257">
        <v>60432.34979155015</v>
      </c>
      <c r="BH17" s="257">
        <v>61477.515015348057</v>
      </c>
      <c r="BI17" s="257">
        <v>63020.086481429411</v>
      </c>
      <c r="BJ17" s="257">
        <v>64028.309391064096</v>
      </c>
      <c r="BK17" s="257">
        <v>66760.609217955818</v>
      </c>
      <c r="BL17" s="257">
        <v>69635.176260091903</v>
      </c>
      <c r="BM17" s="257">
        <v>73735.92404630786</v>
      </c>
      <c r="BN17" s="257">
        <v>74894.016076460248</v>
      </c>
      <c r="BO17" s="257">
        <v>78122.977713423243</v>
      </c>
      <c r="BP17" s="257">
        <v>82697.919711449445</v>
      </c>
      <c r="BQ17" s="257">
        <v>84542.157701931515</v>
      </c>
      <c r="BR17" s="257">
        <v>86429.64260249451</v>
      </c>
      <c r="BS17" s="257">
        <v>87893.311484117323</v>
      </c>
      <c r="BT17" s="257">
        <v>89055.323178431005</v>
      </c>
      <c r="BU17" s="257">
        <v>90908.704386776808</v>
      </c>
      <c r="BV17" s="257">
        <v>92704.637653473183</v>
      </c>
      <c r="BW17" s="257">
        <v>94058.444858267088</v>
      </c>
    </row>
    <row r="18" spans="1:75" s="132" customFormat="1" x14ac:dyDescent="0.2">
      <c r="B18" s="292" t="s">
        <v>593</v>
      </c>
      <c r="C18" s="292"/>
      <c r="D18" s="257">
        <v>5239.0131233595839</v>
      </c>
      <c r="E18" s="257">
        <v>7207.4297462817185</v>
      </c>
      <c r="F18" s="257">
        <v>7023.1635191942514</v>
      </c>
      <c r="G18" s="257">
        <v>7244.5475224687843</v>
      </c>
      <c r="H18" s="257">
        <v>7613.3121901429013</v>
      </c>
      <c r="I18" s="257">
        <v>7897.6140839537929</v>
      </c>
      <c r="J18" s="257">
        <v>8063.9816622922153</v>
      </c>
      <c r="K18" s="257">
        <v>9633.8145231846029</v>
      </c>
      <c r="L18" s="257">
        <v>9395.2906282183303</v>
      </c>
      <c r="M18" s="257">
        <v>9670.4872956470372</v>
      </c>
      <c r="N18" s="257">
        <v>12098.521454685395</v>
      </c>
      <c r="O18" s="257">
        <v>12830.082454458294</v>
      </c>
      <c r="P18" s="257">
        <v>12965.111152905774</v>
      </c>
      <c r="Q18" s="257">
        <v>14557.326039387308</v>
      </c>
      <c r="R18" s="257">
        <v>14540.078542366888</v>
      </c>
      <c r="S18" s="257">
        <v>16987.507306889351</v>
      </c>
      <c r="T18" s="257">
        <v>17217.102299233589</v>
      </c>
      <c r="U18" s="257">
        <v>19990.097050428165</v>
      </c>
      <c r="V18" s="257">
        <v>19606.320060560178</v>
      </c>
      <c r="W18" s="257">
        <v>20809.867768595042</v>
      </c>
      <c r="X18" s="257">
        <v>22139.691787575714</v>
      </c>
      <c r="Y18" s="257">
        <v>21941.927691696463</v>
      </c>
      <c r="Z18" s="257">
        <v>21895.168944249606</v>
      </c>
      <c r="AA18" s="257">
        <v>23456.458558558559</v>
      </c>
      <c r="AB18" s="257">
        <v>25134.75294362822</v>
      </c>
      <c r="AC18" s="257">
        <v>26976.964096640681</v>
      </c>
      <c r="AD18" s="257">
        <v>29398.536302032913</v>
      </c>
      <c r="AE18" s="257">
        <v>31668.426040111637</v>
      </c>
      <c r="AF18" s="257">
        <v>32953.243172058399</v>
      </c>
      <c r="AG18" s="257">
        <v>33833.402751877424</v>
      </c>
      <c r="AH18" s="257">
        <v>34970.02137043605</v>
      </c>
      <c r="AI18" s="257">
        <v>34986.538836275773</v>
      </c>
      <c r="AJ18" s="257">
        <v>35155.506252256389</v>
      </c>
      <c r="AK18" s="257">
        <v>36881.244354042661</v>
      </c>
      <c r="AL18" s="257">
        <v>38550.636366183768</v>
      </c>
      <c r="AM18" s="257">
        <v>39751.033150949472</v>
      </c>
      <c r="AN18" s="257">
        <v>39201.608600841828</v>
      </c>
      <c r="AO18" s="257">
        <v>40030.481927710847</v>
      </c>
      <c r="AP18" s="257">
        <v>41128.445388896558</v>
      </c>
      <c r="AQ18" s="257">
        <v>40738.598876370219</v>
      </c>
      <c r="AR18" s="257">
        <v>39249.649695879671</v>
      </c>
      <c r="AS18" s="257">
        <v>38951.076297995794</v>
      </c>
      <c r="AT18" s="257">
        <v>39188.239243445823</v>
      </c>
      <c r="AU18" s="257">
        <v>41191.173519486547</v>
      </c>
      <c r="AV18" s="257">
        <v>41669.002976561118</v>
      </c>
      <c r="AW18" s="257">
        <v>42565.986806902642</v>
      </c>
      <c r="AX18" s="257">
        <v>42564.708090191867</v>
      </c>
      <c r="AY18" s="257">
        <v>42716.308796419507</v>
      </c>
      <c r="AZ18" s="257">
        <v>43195.017329697104</v>
      </c>
      <c r="BA18" s="257">
        <v>44112.022924903438</v>
      </c>
      <c r="BB18" s="257">
        <v>45598.657468748686</v>
      </c>
      <c r="BC18" s="257">
        <v>47197.743044197217</v>
      </c>
      <c r="BD18" s="257">
        <v>45459.464389025459</v>
      </c>
      <c r="BE18" s="257">
        <v>48231.018319177238</v>
      </c>
      <c r="BF18" s="257">
        <v>49466.60124587515</v>
      </c>
      <c r="BG18" s="257">
        <v>50067.388889587695</v>
      </c>
      <c r="BH18" s="257">
        <v>50453.979552744087</v>
      </c>
      <c r="BI18" s="257">
        <v>51233.742100021955</v>
      </c>
      <c r="BJ18" s="257">
        <v>51492.011668270636</v>
      </c>
      <c r="BK18" s="257">
        <v>53097.03627066566</v>
      </c>
      <c r="BL18" s="257">
        <v>54680.409594961413</v>
      </c>
      <c r="BM18" s="257">
        <v>57191.091447406412</v>
      </c>
      <c r="BN18" s="257">
        <v>58064.616733325936</v>
      </c>
      <c r="BO18" s="257">
        <v>60484.721844190521</v>
      </c>
      <c r="BP18" s="257">
        <v>63429.139083022426</v>
      </c>
      <c r="BQ18" s="257">
        <v>64659.717878859417</v>
      </c>
      <c r="BR18" s="257">
        <v>65860.974140418228</v>
      </c>
      <c r="BS18" s="257">
        <v>67043.732868411113</v>
      </c>
      <c r="BT18" s="257">
        <v>66832.717519113125</v>
      </c>
      <c r="BU18" s="257">
        <v>65817.384471937781</v>
      </c>
      <c r="BV18" s="257">
        <v>64926.036680675694</v>
      </c>
      <c r="BW18" s="257">
        <v>64081.162528835768</v>
      </c>
    </row>
    <row r="19" spans="1:75" s="132" customFormat="1" x14ac:dyDescent="0.2">
      <c r="B19" s="290" t="s">
        <v>594</v>
      </c>
      <c r="C19" s="290"/>
      <c r="D19" s="257">
        <v>0</v>
      </c>
      <c r="E19" s="257">
        <v>0</v>
      </c>
      <c r="F19" s="257">
        <v>0</v>
      </c>
      <c r="G19" s="257">
        <v>0</v>
      </c>
      <c r="H19" s="257">
        <v>0</v>
      </c>
      <c r="I19" s="257">
        <v>0</v>
      </c>
      <c r="J19" s="257">
        <v>0</v>
      </c>
      <c r="K19" s="257">
        <v>0</v>
      </c>
      <c r="L19" s="257">
        <v>0</v>
      </c>
      <c r="M19" s="257">
        <v>0</v>
      </c>
      <c r="N19" s="257">
        <v>0</v>
      </c>
      <c r="O19" s="257">
        <v>0</v>
      </c>
      <c r="P19" s="257">
        <v>0</v>
      </c>
      <c r="Q19" s="257">
        <v>0</v>
      </c>
      <c r="R19" s="257">
        <v>0</v>
      </c>
      <c r="S19" s="257">
        <v>0</v>
      </c>
      <c r="T19" s="257">
        <v>0</v>
      </c>
      <c r="U19" s="257">
        <v>0</v>
      </c>
      <c r="V19" s="257">
        <v>0</v>
      </c>
      <c r="W19" s="257">
        <v>0</v>
      </c>
      <c r="X19" s="257">
        <v>0</v>
      </c>
      <c r="Y19" s="257">
        <v>0</v>
      </c>
      <c r="Z19" s="257">
        <v>0</v>
      </c>
      <c r="AA19" s="257">
        <v>0</v>
      </c>
      <c r="AB19" s="257">
        <v>0</v>
      </c>
      <c r="AC19" s="257">
        <v>0</v>
      </c>
      <c r="AD19" s="257">
        <v>0</v>
      </c>
      <c r="AE19" s="257">
        <v>0</v>
      </c>
      <c r="AF19" s="257">
        <v>0</v>
      </c>
      <c r="AG19" s="257">
        <v>0</v>
      </c>
      <c r="AH19" s="257">
        <v>0</v>
      </c>
      <c r="AI19" s="257">
        <v>0</v>
      </c>
      <c r="AJ19" s="257">
        <v>0</v>
      </c>
      <c r="AK19" s="257">
        <v>0</v>
      </c>
      <c r="AL19" s="257">
        <v>0</v>
      </c>
      <c r="AM19" s="257">
        <v>0</v>
      </c>
      <c r="AN19" s="257">
        <v>0</v>
      </c>
      <c r="AO19" s="257">
        <v>0</v>
      </c>
      <c r="AP19" s="257">
        <v>0</v>
      </c>
      <c r="AQ19" s="257">
        <v>0</v>
      </c>
      <c r="AR19" s="257">
        <v>0</v>
      </c>
      <c r="AS19" s="257">
        <v>0</v>
      </c>
      <c r="AT19" s="257">
        <v>0</v>
      </c>
      <c r="AU19" s="257">
        <v>0</v>
      </c>
      <c r="AV19" s="257">
        <v>0</v>
      </c>
      <c r="AW19" s="257">
        <v>0</v>
      </c>
      <c r="AX19" s="257">
        <v>0</v>
      </c>
      <c r="AY19" s="257">
        <v>0</v>
      </c>
      <c r="AZ19" s="257">
        <v>0</v>
      </c>
      <c r="BA19" s="257">
        <v>0</v>
      </c>
      <c r="BB19" s="257">
        <v>0</v>
      </c>
      <c r="BC19" s="257">
        <v>0</v>
      </c>
      <c r="BD19" s="257">
        <v>1520.0779265811223</v>
      </c>
      <c r="BE19" s="257">
        <v>1558.4196325406861</v>
      </c>
      <c r="BF19" s="257">
        <v>1572.7521998088039</v>
      </c>
      <c r="BG19" s="257">
        <v>1720.1964182396978</v>
      </c>
      <c r="BH19" s="257">
        <v>1742.6457052022477</v>
      </c>
      <c r="BI19" s="257">
        <v>1778.3845962031569</v>
      </c>
      <c r="BJ19" s="257">
        <v>1799.5370453341432</v>
      </c>
      <c r="BK19" s="257">
        <v>1850.2932943098367</v>
      </c>
      <c r="BL19" s="257">
        <v>1919.2511817344853</v>
      </c>
      <c r="BM19" s="257">
        <v>1989.4981683451767</v>
      </c>
      <c r="BN19" s="257">
        <v>1976.5313800829833</v>
      </c>
      <c r="BO19" s="257">
        <v>2033.5496631128456</v>
      </c>
      <c r="BP19" s="257">
        <v>2134.3411447314297</v>
      </c>
      <c r="BQ19" s="257">
        <v>2159.5406974446555</v>
      </c>
      <c r="BR19" s="257">
        <v>2189.8071358740995</v>
      </c>
      <c r="BS19" s="257">
        <v>2176.3662134234733</v>
      </c>
      <c r="BT19" s="257">
        <v>2122.7624151144787</v>
      </c>
      <c r="BU19" s="257">
        <v>2059.7827220053368</v>
      </c>
      <c r="BV19" s="257">
        <v>1991.7940976343314</v>
      </c>
      <c r="BW19" s="257">
        <v>1921.6404051157531</v>
      </c>
    </row>
    <row r="20" spans="1:75" s="132" customFormat="1" x14ac:dyDescent="0.2">
      <c r="B20" s="290" t="s">
        <v>595</v>
      </c>
      <c r="C20" s="290"/>
      <c r="D20" s="257">
        <v>0</v>
      </c>
      <c r="E20" s="257">
        <v>0</v>
      </c>
      <c r="F20" s="257">
        <v>0</v>
      </c>
      <c r="G20" s="257">
        <v>0</v>
      </c>
      <c r="H20" s="257">
        <v>0</v>
      </c>
      <c r="I20" s="257">
        <v>0</v>
      </c>
      <c r="J20" s="257">
        <v>0</v>
      </c>
      <c r="K20" s="257">
        <v>0</v>
      </c>
      <c r="L20" s="257">
        <v>0</v>
      </c>
      <c r="M20" s="257">
        <v>0</v>
      </c>
      <c r="N20" s="257">
        <v>0</v>
      </c>
      <c r="O20" s="257">
        <v>0</v>
      </c>
      <c r="P20" s="257">
        <v>0</v>
      </c>
      <c r="Q20" s="257">
        <v>0</v>
      </c>
      <c r="R20" s="257">
        <v>0</v>
      </c>
      <c r="S20" s="257">
        <v>0</v>
      </c>
      <c r="T20" s="257">
        <v>0</v>
      </c>
      <c r="U20" s="257">
        <v>0</v>
      </c>
      <c r="V20" s="257">
        <v>0</v>
      </c>
      <c r="W20" s="257">
        <v>0</v>
      </c>
      <c r="X20" s="257">
        <v>0</v>
      </c>
      <c r="Y20" s="257">
        <v>0</v>
      </c>
      <c r="Z20" s="257">
        <v>0</v>
      </c>
      <c r="AA20" s="257">
        <v>0</v>
      </c>
      <c r="AB20" s="257">
        <v>0</v>
      </c>
      <c r="AC20" s="257">
        <v>0</v>
      </c>
      <c r="AD20" s="257">
        <v>0</v>
      </c>
      <c r="AE20" s="257">
        <v>0</v>
      </c>
      <c r="AF20" s="257">
        <v>0</v>
      </c>
      <c r="AG20" s="257">
        <v>0</v>
      </c>
      <c r="AH20" s="257">
        <v>0</v>
      </c>
      <c r="AI20" s="257">
        <v>0</v>
      </c>
      <c r="AJ20" s="257">
        <v>0</v>
      </c>
      <c r="AK20" s="257">
        <v>0</v>
      </c>
      <c r="AL20" s="257">
        <v>0</v>
      </c>
      <c r="AM20" s="257">
        <v>0</v>
      </c>
      <c r="AN20" s="257">
        <v>0</v>
      </c>
      <c r="AO20" s="257">
        <v>0</v>
      </c>
      <c r="AP20" s="257">
        <v>0</v>
      </c>
      <c r="AQ20" s="257">
        <v>0</v>
      </c>
      <c r="AR20" s="257">
        <v>0</v>
      </c>
      <c r="AS20" s="257">
        <v>0</v>
      </c>
      <c r="AT20" s="257">
        <v>0</v>
      </c>
      <c r="AU20" s="257">
        <v>0</v>
      </c>
      <c r="AV20" s="257">
        <v>0</v>
      </c>
      <c r="AW20" s="257">
        <v>0</v>
      </c>
      <c r="AX20" s="257">
        <v>0</v>
      </c>
      <c r="AY20" s="257">
        <v>0</v>
      </c>
      <c r="AZ20" s="257">
        <v>0</v>
      </c>
      <c r="BA20" s="257">
        <v>0</v>
      </c>
      <c r="BB20" s="257">
        <v>0</v>
      </c>
      <c r="BC20" s="257">
        <v>0</v>
      </c>
      <c r="BD20" s="257">
        <v>0</v>
      </c>
      <c r="BE20" s="257">
        <v>0</v>
      </c>
      <c r="BF20" s="257">
        <v>0</v>
      </c>
      <c r="BG20" s="257">
        <v>0</v>
      </c>
      <c r="BH20" s="257">
        <v>0</v>
      </c>
      <c r="BI20" s="257">
        <v>0</v>
      </c>
      <c r="BJ20" s="257">
        <v>48.956213000065645</v>
      </c>
      <c r="BK20" s="257">
        <v>184.02829742124925</v>
      </c>
      <c r="BL20" s="257">
        <v>393.77726154382219</v>
      </c>
      <c r="BM20" s="257">
        <v>550.94805510558774</v>
      </c>
      <c r="BN20" s="257">
        <v>819.73316005772779</v>
      </c>
      <c r="BO20" s="257">
        <v>666.65970890354129</v>
      </c>
      <c r="BP20" s="257">
        <v>781.45800575879412</v>
      </c>
      <c r="BQ20" s="257">
        <v>752.59614802638418</v>
      </c>
      <c r="BR20" s="257">
        <v>741.03801100763803</v>
      </c>
      <c r="BS20" s="257">
        <v>735.83105913639361</v>
      </c>
      <c r="BT20" s="257">
        <v>708.714304701728</v>
      </c>
      <c r="BU20" s="257">
        <v>682.13920395961827</v>
      </c>
      <c r="BV20" s="257">
        <v>594.27717507572493</v>
      </c>
      <c r="BW20" s="257">
        <v>497.21212684251265</v>
      </c>
    </row>
    <row r="21" spans="1:75" s="132" customFormat="1" x14ac:dyDescent="0.2">
      <c r="B21" s="361" t="s">
        <v>596</v>
      </c>
      <c r="C21" s="361"/>
      <c r="D21" s="257">
        <v>0</v>
      </c>
      <c r="E21" s="257">
        <v>0</v>
      </c>
      <c r="F21" s="257">
        <v>0</v>
      </c>
      <c r="G21" s="257">
        <v>0</v>
      </c>
      <c r="H21" s="257">
        <v>0</v>
      </c>
      <c r="I21" s="257">
        <v>0</v>
      </c>
      <c r="J21" s="257">
        <v>0</v>
      </c>
      <c r="K21" s="257">
        <v>0</v>
      </c>
      <c r="L21" s="257">
        <v>0</v>
      </c>
      <c r="M21" s="257">
        <v>0</v>
      </c>
      <c r="N21" s="257">
        <v>0</v>
      </c>
      <c r="O21" s="257">
        <v>0</v>
      </c>
      <c r="P21" s="257">
        <v>0</v>
      </c>
      <c r="Q21" s="257">
        <v>0</v>
      </c>
      <c r="R21" s="257">
        <v>0</v>
      </c>
      <c r="S21" s="257">
        <v>0</v>
      </c>
      <c r="T21" s="257">
        <v>0</v>
      </c>
      <c r="U21" s="257">
        <v>0</v>
      </c>
      <c r="V21" s="257">
        <v>0</v>
      </c>
      <c r="W21" s="257">
        <v>0</v>
      </c>
      <c r="X21" s="257">
        <v>0</v>
      </c>
      <c r="Y21" s="257">
        <v>0</v>
      </c>
      <c r="Z21" s="257">
        <v>0</v>
      </c>
      <c r="AA21" s="257">
        <v>0</v>
      </c>
      <c r="AB21" s="257">
        <v>0</v>
      </c>
      <c r="AC21" s="257">
        <v>0</v>
      </c>
      <c r="AD21" s="257">
        <v>0</v>
      </c>
      <c r="AE21" s="257">
        <v>0</v>
      </c>
      <c r="AF21" s="257">
        <v>0</v>
      </c>
      <c r="AG21" s="257">
        <v>0</v>
      </c>
      <c r="AH21" s="257">
        <v>0</v>
      </c>
      <c r="AI21" s="257">
        <v>3.9689777465996339</v>
      </c>
      <c r="AJ21" s="257">
        <v>26.739308805671339</v>
      </c>
      <c r="AK21" s="257">
        <v>57.879213903263448</v>
      </c>
      <c r="AL21" s="257">
        <v>114.14800907893633</v>
      </c>
      <c r="AM21" s="257">
        <v>163.88799485033795</v>
      </c>
      <c r="AN21" s="257">
        <v>224.65845123992091</v>
      </c>
      <c r="AO21" s="257">
        <v>343.2644865174986</v>
      </c>
      <c r="AP21" s="257">
        <v>513.14178556644129</v>
      </c>
      <c r="AQ21" s="257">
        <v>648.9867021160677</v>
      </c>
      <c r="AR21" s="257">
        <v>791.97209777632452</v>
      </c>
      <c r="AS21" s="257">
        <v>1015.9205718728076</v>
      </c>
      <c r="AT21" s="257">
        <v>1295.6335882033588</v>
      </c>
      <c r="AU21" s="257">
        <v>1839.686735922716</v>
      </c>
      <c r="AV21" s="257">
        <v>2204.0044871029668</v>
      </c>
      <c r="AW21" s="257">
        <v>2624.974424990553</v>
      </c>
      <c r="AX21" s="257">
        <v>2988.2765261503509</v>
      </c>
      <c r="AY21" s="257">
        <v>3421.7707209386726</v>
      </c>
      <c r="AZ21" s="257">
        <v>4070.9408378786115</v>
      </c>
      <c r="BA21" s="257">
        <v>4594.84726137708</v>
      </c>
      <c r="BB21" s="257">
        <v>5229.9155665923099</v>
      </c>
      <c r="BC21" s="257">
        <v>6217.7201638005654</v>
      </c>
      <c r="BD21" s="257">
        <v>6540.1008268860105</v>
      </c>
      <c r="BE21" s="257">
        <v>7254.6356506004458</v>
      </c>
      <c r="BF21" s="257">
        <v>7786.6181662813524</v>
      </c>
      <c r="BG21" s="257">
        <v>8644.7644837227544</v>
      </c>
      <c r="BH21" s="257">
        <v>9280.8897574017246</v>
      </c>
      <c r="BI21" s="257">
        <v>10007.959785204301</v>
      </c>
      <c r="BJ21" s="257">
        <v>10687.804464459254</v>
      </c>
      <c r="BK21" s="257">
        <v>11629.25135555907</v>
      </c>
      <c r="BL21" s="257">
        <v>12641.738221852182</v>
      </c>
      <c r="BM21" s="257">
        <v>14004.386375450678</v>
      </c>
      <c r="BN21" s="257">
        <v>14033.134802993591</v>
      </c>
      <c r="BO21" s="257">
        <v>14938.046497216326</v>
      </c>
      <c r="BP21" s="257">
        <v>16352.981477936801</v>
      </c>
      <c r="BQ21" s="257">
        <v>16970.302977601055</v>
      </c>
      <c r="BR21" s="257">
        <v>17637.823315194539</v>
      </c>
      <c r="BS21" s="257">
        <v>17937.381343146346</v>
      </c>
      <c r="BT21" s="257">
        <v>17911.610112022667</v>
      </c>
      <c r="BU21" s="257">
        <v>17752.382946260128</v>
      </c>
      <c r="BV21" s="257">
        <v>17524.524621557477</v>
      </c>
      <c r="BW21" s="257">
        <v>17246.142625658475</v>
      </c>
    </row>
    <row r="22" spans="1:75" s="132" customFormat="1" x14ac:dyDescent="0.2">
      <c r="B22" s="292" t="s">
        <v>597</v>
      </c>
      <c r="C22" s="361"/>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v>1391.7793395999295</v>
      </c>
      <c r="BU22" s="257">
        <v>4334.4683702816028</v>
      </c>
      <c r="BV22" s="257">
        <v>7242.3155129874067</v>
      </c>
      <c r="BW22" s="257">
        <v>9770.4945302297565</v>
      </c>
    </row>
    <row r="23" spans="1:75" s="132" customFormat="1" x14ac:dyDescent="0.2">
      <c r="B23" s="292" t="s">
        <v>598</v>
      </c>
      <c r="C23" s="361"/>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v>87.739487879081693</v>
      </c>
      <c r="BU23" s="257">
        <v>262.54667233235858</v>
      </c>
      <c r="BV23" s="257">
        <v>425.68956554256249</v>
      </c>
      <c r="BW23" s="257">
        <v>541.79264158482647</v>
      </c>
    </row>
    <row r="24" spans="1:75" s="132" customFormat="1" x14ac:dyDescent="0.2">
      <c r="B24" s="362" t="s">
        <v>599</v>
      </c>
      <c r="C24" s="363"/>
      <c r="D24" s="257">
        <v>0</v>
      </c>
      <c r="E24" s="257">
        <v>0</v>
      </c>
      <c r="F24" s="257">
        <v>0</v>
      </c>
      <c r="G24" s="257">
        <v>0</v>
      </c>
      <c r="H24" s="257">
        <v>0</v>
      </c>
      <c r="I24" s="257">
        <v>0</v>
      </c>
      <c r="J24" s="257">
        <v>0</v>
      </c>
      <c r="K24" s="257">
        <v>0</v>
      </c>
      <c r="L24" s="257">
        <v>0</v>
      </c>
      <c r="M24" s="257">
        <v>0</v>
      </c>
      <c r="N24" s="257">
        <v>0</v>
      </c>
      <c r="O24" s="257">
        <v>0</v>
      </c>
      <c r="P24" s="257">
        <v>0</v>
      </c>
      <c r="Q24" s="257">
        <v>0</v>
      </c>
      <c r="R24" s="257">
        <v>0</v>
      </c>
      <c r="S24" s="257">
        <v>0</v>
      </c>
      <c r="T24" s="257">
        <v>0</v>
      </c>
      <c r="U24" s="257">
        <v>0</v>
      </c>
      <c r="V24" s="257">
        <v>0</v>
      </c>
      <c r="W24" s="257">
        <v>0</v>
      </c>
      <c r="X24" s="257">
        <v>0</v>
      </c>
      <c r="Y24" s="257">
        <v>0</v>
      </c>
      <c r="Z24" s="257">
        <v>91.137501511670095</v>
      </c>
      <c r="AA24" s="257">
        <v>262.62792792792789</v>
      </c>
      <c r="AB24" s="257">
        <v>286.51453579243514</v>
      </c>
      <c r="AC24" s="257">
        <v>272.51439022042547</v>
      </c>
      <c r="AD24" s="257">
        <v>251.39593417231364</v>
      </c>
      <c r="AE24" s="257">
        <v>224.07840591938728</v>
      </c>
      <c r="AF24" s="257">
        <v>208.75304895505295</v>
      </c>
      <c r="AG24" s="257">
        <v>184.26772844110678</v>
      </c>
      <c r="AH24" s="257">
        <v>171.33087800663847</v>
      </c>
      <c r="AI24" s="257">
        <v>142.88319887758681</v>
      </c>
      <c r="AJ24" s="257">
        <v>127.01171682693885</v>
      </c>
      <c r="AK24" s="257">
        <v>118.80470222248813</v>
      </c>
      <c r="AL24" s="257">
        <v>114.14800907893633</v>
      </c>
      <c r="AM24" s="257">
        <v>111.99012981439759</v>
      </c>
      <c r="AN24" s="257">
        <v>100.70896090065419</v>
      </c>
      <c r="AO24" s="257">
        <v>99.814496079556321</v>
      </c>
      <c r="AP24" s="257">
        <v>86.658387378685433</v>
      </c>
      <c r="AQ24" s="257">
        <v>82.458285789003426</v>
      </c>
      <c r="AR24" s="257">
        <v>75.195668737737094</v>
      </c>
      <c r="AS24" s="257">
        <v>66.761112649083216</v>
      </c>
      <c r="AT24" s="257">
        <v>63.901251466699357</v>
      </c>
      <c r="AU24" s="257">
        <v>60.377582213987971</v>
      </c>
      <c r="AV24" s="257">
        <v>58.421933506476748</v>
      </c>
      <c r="AW24" s="257">
        <v>57.991331401939789</v>
      </c>
      <c r="AX24" s="257">
        <v>54.984059878935</v>
      </c>
      <c r="AY24" s="257">
        <v>55.088393613160761</v>
      </c>
      <c r="AZ24" s="257">
        <v>43.913107810142741</v>
      </c>
      <c r="BA24" s="257">
        <v>42.445549933725751</v>
      </c>
      <c r="BB24" s="257">
        <v>41.120630778512009</v>
      </c>
      <c r="BC24" s="257">
        <v>39.136707581227441</v>
      </c>
      <c r="BD24" s="257">
        <v>38.072849580584737</v>
      </c>
      <c r="BE24" s="257">
        <v>38.945254418793709</v>
      </c>
      <c r="BF24" s="257">
        <v>38.286811325775474</v>
      </c>
      <c r="BG24" s="257">
        <v>38.615284162467766</v>
      </c>
      <c r="BH24" s="257">
        <v>38.177394791563522</v>
      </c>
      <c r="BI24" s="257">
        <v>37.428960209929073</v>
      </c>
      <c r="BJ24" s="257">
        <v>40.69922682959907</v>
      </c>
      <c r="BK24" s="257">
        <v>45.92776722958677</v>
      </c>
      <c r="BL24" s="257">
        <v>50.936732085688888</v>
      </c>
      <c r="BM24" s="257">
        <v>52.594461757934319</v>
      </c>
      <c r="BN24" s="257">
        <v>62.35914075533821</v>
      </c>
      <c r="BO24" s="257">
        <v>65.973895996744659</v>
      </c>
      <c r="BP24" s="257">
        <v>77.813211744503477</v>
      </c>
      <c r="BQ24" s="257">
        <v>97.413039845280068</v>
      </c>
      <c r="BR24" s="257">
        <v>86.917466590846402</v>
      </c>
      <c r="BS24" s="257">
        <v>89.35075303513176</v>
      </c>
      <c r="BT24" s="257">
        <v>91.433585795201552</v>
      </c>
      <c r="BU24" s="257">
        <v>93.468928951374551</v>
      </c>
      <c r="BV24" s="257">
        <v>97.788400414013083</v>
      </c>
      <c r="BW24" s="257">
        <v>105.39527060168845</v>
      </c>
    </row>
    <row r="25" spans="1:75" s="132" customFormat="1" ht="26.1" customHeight="1" thickBot="1" x14ac:dyDescent="0.25">
      <c r="B25" s="292" t="s">
        <v>600</v>
      </c>
      <c r="C25" s="292"/>
      <c r="D25" s="257">
        <v>0</v>
      </c>
      <c r="E25" s="257">
        <v>0</v>
      </c>
      <c r="F25" s="257">
        <v>0</v>
      </c>
      <c r="G25" s="257">
        <v>0</v>
      </c>
      <c r="H25" s="257">
        <v>0</v>
      </c>
      <c r="I25" s="257">
        <v>0</v>
      </c>
      <c r="J25" s="257">
        <v>0</v>
      </c>
      <c r="K25" s="257">
        <v>0</v>
      </c>
      <c r="L25" s="257">
        <v>0</v>
      </c>
      <c r="M25" s="257">
        <v>0</v>
      </c>
      <c r="N25" s="257">
        <v>0</v>
      </c>
      <c r="O25" s="257">
        <v>0</v>
      </c>
      <c r="P25" s="257">
        <v>0</v>
      </c>
      <c r="Q25" s="257">
        <v>0</v>
      </c>
      <c r="R25" s="257">
        <v>0</v>
      </c>
      <c r="S25" s="257">
        <v>0</v>
      </c>
      <c r="T25" s="257">
        <v>0</v>
      </c>
      <c r="U25" s="257">
        <v>0</v>
      </c>
      <c r="V25" s="257">
        <v>0</v>
      </c>
      <c r="W25" s="257">
        <v>0</v>
      </c>
      <c r="X25" s="257">
        <v>0</v>
      </c>
      <c r="Y25" s="257">
        <v>0</v>
      </c>
      <c r="Z25" s="257">
        <v>0</v>
      </c>
      <c r="AA25" s="257">
        <v>0</v>
      </c>
      <c r="AB25" s="257">
        <v>0</v>
      </c>
      <c r="AC25" s="257">
        <v>0</v>
      </c>
      <c r="AD25" s="257">
        <v>0</v>
      </c>
      <c r="AE25" s="257">
        <v>0</v>
      </c>
      <c r="AF25" s="257">
        <v>0</v>
      </c>
      <c r="AG25" s="257">
        <v>0</v>
      </c>
      <c r="AH25" s="257">
        <v>0</v>
      </c>
      <c r="AI25" s="257">
        <v>0</v>
      </c>
      <c r="AJ25" s="257">
        <v>0</v>
      </c>
      <c r="AK25" s="257">
        <v>0</v>
      </c>
      <c r="AL25" s="257">
        <v>0</v>
      </c>
      <c r="AM25" s="257">
        <v>0</v>
      </c>
      <c r="AN25" s="257">
        <v>0</v>
      </c>
      <c r="AO25" s="257">
        <v>0</v>
      </c>
      <c r="AP25" s="257">
        <v>0</v>
      </c>
      <c r="AQ25" s="257">
        <v>0</v>
      </c>
      <c r="AR25" s="257">
        <v>0</v>
      </c>
      <c r="AS25" s="257">
        <v>0</v>
      </c>
      <c r="AT25" s="257">
        <v>0</v>
      </c>
      <c r="AU25" s="257">
        <v>0</v>
      </c>
      <c r="AV25" s="257">
        <v>0</v>
      </c>
      <c r="AW25" s="257">
        <v>0</v>
      </c>
      <c r="AX25" s="257">
        <v>0</v>
      </c>
      <c r="AY25" s="257">
        <v>0</v>
      </c>
      <c r="AZ25" s="257">
        <v>0</v>
      </c>
      <c r="BA25" s="257">
        <v>0</v>
      </c>
      <c r="BB25" s="257">
        <v>0</v>
      </c>
      <c r="BC25" s="257">
        <v>0</v>
      </c>
      <c r="BD25" s="257">
        <v>1931.0545876577817</v>
      </c>
      <c r="BE25" s="257">
        <v>2061.5999696904732</v>
      </c>
      <c r="BF25" s="257">
        <v>2152.8982427081273</v>
      </c>
      <c r="BG25" s="257">
        <v>2280.1515472202418</v>
      </c>
      <c r="BH25" s="257">
        <v>2383.5796779546877</v>
      </c>
      <c r="BI25" s="257">
        <v>2496.209061187335</v>
      </c>
      <c r="BJ25" s="257">
        <v>2595.4710265840927</v>
      </c>
      <c r="BK25" s="257">
        <v>2706.4416687394819</v>
      </c>
      <c r="BL25" s="257">
        <v>2841.4756953272868</v>
      </c>
      <c r="BM25" s="257">
        <v>3037.3621684832888</v>
      </c>
      <c r="BN25" s="257">
        <v>3237.2931100401861</v>
      </c>
      <c r="BO25" s="257">
        <v>3347.2993118368208</v>
      </c>
      <c r="BP25" s="257">
        <v>3534.2794860439326</v>
      </c>
      <c r="BQ25" s="257">
        <v>3545.0612794289891</v>
      </c>
      <c r="BR25" s="257">
        <v>3657.6504337466449</v>
      </c>
      <c r="BS25" s="257">
        <v>3751.0294650166834</v>
      </c>
      <c r="BT25" s="257">
        <v>3834.309390682321</v>
      </c>
      <c r="BU25" s="257">
        <v>3946.9155660516658</v>
      </c>
      <c r="BV25" s="257">
        <v>4035.476593346601</v>
      </c>
      <c r="BW25" s="257">
        <v>4107.5824033551698</v>
      </c>
    </row>
    <row r="26" spans="1:75" s="132" customFormat="1" ht="26.1" customHeight="1" x14ac:dyDescent="0.2">
      <c r="A26" s="258"/>
      <c r="B26" s="255" t="s">
        <v>601</v>
      </c>
      <c r="C26" s="322"/>
      <c r="D26" s="323" t="s">
        <v>21</v>
      </c>
      <c r="E26" s="323" t="s">
        <v>22</v>
      </c>
      <c r="F26" s="323" t="s">
        <v>23</v>
      </c>
      <c r="G26" s="323" t="s">
        <v>24</v>
      </c>
      <c r="H26" s="323" t="s">
        <v>25</v>
      </c>
      <c r="I26" s="323" t="s">
        <v>26</v>
      </c>
      <c r="J26" s="323" t="s">
        <v>27</v>
      </c>
      <c r="K26" s="323" t="s">
        <v>28</v>
      </c>
      <c r="L26" s="323" t="s">
        <v>29</v>
      </c>
      <c r="M26" s="323" t="s">
        <v>30</v>
      </c>
      <c r="N26" s="323" t="s">
        <v>31</v>
      </c>
      <c r="O26" s="323" t="s">
        <v>32</v>
      </c>
      <c r="P26" s="323" t="s">
        <v>33</v>
      </c>
      <c r="Q26" s="323" t="s">
        <v>34</v>
      </c>
      <c r="R26" s="323" t="s">
        <v>35</v>
      </c>
      <c r="S26" s="323" t="s">
        <v>36</v>
      </c>
      <c r="T26" s="323" t="s">
        <v>37</v>
      </c>
      <c r="U26" s="323" t="s">
        <v>38</v>
      </c>
      <c r="V26" s="323" t="s">
        <v>39</v>
      </c>
      <c r="W26" s="323" t="s">
        <v>40</v>
      </c>
      <c r="X26" s="323" t="s">
        <v>41</v>
      </c>
      <c r="Y26" s="323" t="s">
        <v>42</v>
      </c>
      <c r="Z26" s="323" t="s">
        <v>43</v>
      </c>
      <c r="AA26" s="323" t="s">
        <v>44</v>
      </c>
      <c r="AB26" s="323" t="s">
        <v>45</v>
      </c>
      <c r="AC26" s="323" t="s">
        <v>46</v>
      </c>
      <c r="AD26" s="323" t="s">
        <v>47</v>
      </c>
      <c r="AE26" s="323" t="s">
        <v>48</v>
      </c>
      <c r="AF26" s="323" t="s">
        <v>49</v>
      </c>
      <c r="AG26" s="323" t="s">
        <v>50</v>
      </c>
      <c r="AH26" s="323" t="s">
        <v>51</v>
      </c>
      <c r="AI26" s="323" t="s">
        <v>52</v>
      </c>
      <c r="AJ26" s="323" t="s">
        <v>53</v>
      </c>
      <c r="AK26" s="323" t="s">
        <v>54</v>
      </c>
      <c r="AL26" s="323" t="s">
        <v>55</v>
      </c>
      <c r="AM26" s="323" t="s">
        <v>56</v>
      </c>
      <c r="AN26" s="323" t="s">
        <v>57</v>
      </c>
      <c r="AO26" s="323" t="s">
        <v>58</v>
      </c>
      <c r="AP26" s="323" t="s">
        <v>59</v>
      </c>
      <c r="AQ26" s="323" t="s">
        <v>60</v>
      </c>
      <c r="AR26" s="323" t="s">
        <v>61</v>
      </c>
      <c r="AS26" s="323" t="s">
        <v>62</v>
      </c>
      <c r="AT26" s="323" t="s">
        <v>63</v>
      </c>
      <c r="AU26" s="323" t="s">
        <v>64</v>
      </c>
      <c r="AV26" s="323" t="s">
        <v>65</v>
      </c>
      <c r="AW26" s="323" t="s">
        <v>66</v>
      </c>
      <c r="AX26" s="323" t="s">
        <v>67</v>
      </c>
      <c r="AY26" s="323" t="s">
        <v>68</v>
      </c>
      <c r="AZ26" s="323" t="s">
        <v>69</v>
      </c>
      <c r="BA26" s="323" t="s">
        <v>70</v>
      </c>
      <c r="BB26" s="323" t="s">
        <v>71</v>
      </c>
      <c r="BC26" s="323" t="s">
        <v>72</v>
      </c>
      <c r="BD26" s="323" t="s">
        <v>73</v>
      </c>
      <c r="BE26" s="323" t="s">
        <v>74</v>
      </c>
      <c r="BF26" s="323" t="s">
        <v>75</v>
      </c>
      <c r="BG26" s="323" t="s">
        <v>76</v>
      </c>
      <c r="BH26" s="323" t="s">
        <v>77</v>
      </c>
      <c r="BI26" s="323" t="s">
        <v>78</v>
      </c>
      <c r="BJ26" s="323" t="s">
        <v>79</v>
      </c>
      <c r="BK26" s="323" t="s">
        <v>80</v>
      </c>
      <c r="BL26" s="323" t="s">
        <v>81</v>
      </c>
      <c r="BM26" s="323" t="s">
        <v>82</v>
      </c>
      <c r="BN26" s="323" t="s">
        <v>83</v>
      </c>
      <c r="BO26" s="323" t="s">
        <v>84</v>
      </c>
      <c r="BP26" s="323" t="s">
        <v>85</v>
      </c>
      <c r="BQ26" s="323" t="s">
        <v>86</v>
      </c>
      <c r="BR26" s="323" t="s">
        <v>87</v>
      </c>
      <c r="BS26" s="323" t="s">
        <v>88</v>
      </c>
      <c r="BT26" s="323" t="s">
        <v>89</v>
      </c>
      <c r="BU26" s="323" t="s">
        <v>90</v>
      </c>
      <c r="BV26" s="323" t="s">
        <v>100</v>
      </c>
      <c r="BW26" s="323" t="s">
        <v>120</v>
      </c>
    </row>
    <row r="27" spans="1:75" s="47" customFormat="1" ht="26.1" customHeight="1" x14ac:dyDescent="0.2">
      <c r="A27" s="276"/>
      <c r="B27" s="141" t="s">
        <v>602</v>
      </c>
      <c r="C27" s="141"/>
      <c r="D27" s="135" t="s">
        <v>123</v>
      </c>
      <c r="E27" s="135" t="s">
        <v>123</v>
      </c>
      <c r="F27" s="135" t="s">
        <v>123</v>
      </c>
      <c r="G27" s="135" t="s">
        <v>123</v>
      </c>
      <c r="H27" s="135" t="s">
        <v>123</v>
      </c>
      <c r="I27" s="135" t="s">
        <v>123</v>
      </c>
      <c r="J27" s="135" t="s">
        <v>123</v>
      </c>
      <c r="K27" s="135" t="s">
        <v>123</v>
      </c>
      <c r="L27" s="135" t="s">
        <v>123</v>
      </c>
      <c r="M27" s="135" t="s">
        <v>123</v>
      </c>
      <c r="N27" s="135" t="s">
        <v>123</v>
      </c>
      <c r="O27" s="135" t="s">
        <v>123</v>
      </c>
      <c r="P27" s="135" t="s">
        <v>123</v>
      </c>
      <c r="Q27" s="135" t="s">
        <v>123</v>
      </c>
      <c r="R27" s="135" t="s">
        <v>123</v>
      </c>
      <c r="S27" s="135" t="s">
        <v>123</v>
      </c>
      <c r="T27" s="135" t="s">
        <v>123</v>
      </c>
      <c r="U27" s="135" t="s">
        <v>123</v>
      </c>
      <c r="V27" s="135" t="s">
        <v>123</v>
      </c>
      <c r="W27" s="135" t="s">
        <v>123</v>
      </c>
      <c r="X27" s="135" t="s">
        <v>123</v>
      </c>
      <c r="Y27" s="135" t="s">
        <v>123</v>
      </c>
      <c r="Z27" s="135" t="s">
        <v>123</v>
      </c>
      <c r="AA27" s="135" t="s">
        <v>123</v>
      </c>
      <c r="AB27" s="135" t="s">
        <v>123</v>
      </c>
      <c r="AC27" s="135" t="s">
        <v>123</v>
      </c>
      <c r="AD27" s="135" t="s">
        <v>123</v>
      </c>
      <c r="AE27" s="135" t="s">
        <v>123</v>
      </c>
      <c r="AF27" s="135" t="s">
        <v>123</v>
      </c>
      <c r="AG27" s="135" t="s">
        <v>123</v>
      </c>
      <c r="AH27" s="135" t="s">
        <v>123</v>
      </c>
      <c r="AI27" s="135" t="s">
        <v>123</v>
      </c>
      <c r="AJ27" s="135" t="s">
        <v>123</v>
      </c>
      <c r="AK27" s="135" t="s">
        <v>123</v>
      </c>
      <c r="AL27" s="135" t="s">
        <v>123</v>
      </c>
      <c r="AM27" s="135" t="s">
        <v>123</v>
      </c>
      <c r="AN27" s="135" t="s">
        <v>123</v>
      </c>
      <c r="AO27" s="135" t="s">
        <v>123</v>
      </c>
      <c r="AP27" s="135" t="s">
        <v>123</v>
      </c>
      <c r="AQ27" s="135" t="s">
        <v>123</v>
      </c>
      <c r="AR27" s="135" t="s">
        <v>123</v>
      </c>
      <c r="AS27" s="135" t="s">
        <v>123</v>
      </c>
      <c r="AT27" s="135" t="s">
        <v>123</v>
      </c>
      <c r="AU27" s="135" t="s">
        <v>123</v>
      </c>
      <c r="AV27" s="135" t="s">
        <v>123</v>
      </c>
      <c r="AW27" s="135" t="s">
        <v>123</v>
      </c>
      <c r="AX27" s="135" t="s">
        <v>123</v>
      </c>
      <c r="AY27" s="135" t="s">
        <v>123</v>
      </c>
      <c r="AZ27" s="135" t="s">
        <v>123</v>
      </c>
      <c r="BA27" s="135" t="s">
        <v>123</v>
      </c>
      <c r="BB27" s="135" t="s">
        <v>123</v>
      </c>
      <c r="BC27" s="135" t="s">
        <v>123</v>
      </c>
      <c r="BD27" s="135">
        <v>11004</v>
      </c>
      <c r="BE27" s="135">
        <v>11095</v>
      </c>
      <c r="BF27" s="135">
        <v>11195</v>
      </c>
      <c r="BG27" s="135">
        <v>11320</v>
      </c>
      <c r="BH27" s="135">
        <v>11477</v>
      </c>
      <c r="BI27" s="135">
        <v>11585</v>
      </c>
      <c r="BJ27" s="135">
        <v>11715</v>
      </c>
      <c r="BK27" s="135">
        <v>11938</v>
      </c>
      <c r="BL27" s="135">
        <v>12160</v>
      </c>
      <c r="BM27" s="135">
        <v>12410</v>
      </c>
      <c r="BN27" s="135">
        <v>12566</v>
      </c>
      <c r="BO27" s="135">
        <v>12667</v>
      </c>
      <c r="BP27" s="135">
        <v>12810</v>
      </c>
      <c r="BQ27" s="135">
        <v>12888</v>
      </c>
      <c r="BR27" s="135">
        <v>12932</v>
      </c>
      <c r="BS27" s="135">
        <v>12993</v>
      </c>
      <c r="BT27" s="135">
        <v>12996</v>
      </c>
      <c r="BU27" s="135">
        <v>12977</v>
      </c>
      <c r="BV27" s="135">
        <v>12921</v>
      </c>
      <c r="BW27" s="135">
        <v>12794</v>
      </c>
    </row>
    <row r="28" spans="1:75" s="132" customFormat="1" ht="26.1" customHeight="1" x14ac:dyDescent="0.2">
      <c r="A28" s="134"/>
      <c r="B28" s="292" t="s">
        <v>592</v>
      </c>
      <c r="C28" s="134"/>
      <c r="D28" s="327" t="s">
        <v>123</v>
      </c>
      <c r="E28" s="327" t="s">
        <v>123</v>
      </c>
      <c r="F28" s="327" t="s">
        <v>123</v>
      </c>
      <c r="G28" s="327" t="s">
        <v>123</v>
      </c>
      <c r="H28" s="327" t="s">
        <v>123</v>
      </c>
      <c r="I28" s="327" t="s">
        <v>123</v>
      </c>
      <c r="J28" s="327" t="s">
        <v>123</v>
      </c>
      <c r="K28" s="327" t="s">
        <v>123</v>
      </c>
      <c r="L28" s="327" t="s">
        <v>123</v>
      </c>
      <c r="M28" s="327" t="s">
        <v>123</v>
      </c>
      <c r="N28" s="327" t="s">
        <v>123</v>
      </c>
      <c r="O28" s="327" t="s">
        <v>123</v>
      </c>
      <c r="P28" s="327" t="s">
        <v>123</v>
      </c>
      <c r="Q28" s="327" t="s">
        <v>123</v>
      </c>
      <c r="R28" s="327" t="s">
        <v>123</v>
      </c>
      <c r="S28" s="327" t="s">
        <v>123</v>
      </c>
      <c r="T28" s="327" t="s">
        <v>123</v>
      </c>
      <c r="U28" s="327" t="s">
        <v>123</v>
      </c>
      <c r="V28" s="327" t="s">
        <v>123</v>
      </c>
      <c r="W28" s="327" t="s">
        <v>123</v>
      </c>
      <c r="X28" s="327" t="s">
        <v>123</v>
      </c>
      <c r="Y28" s="327" t="s">
        <v>123</v>
      </c>
      <c r="Z28" s="327" t="s">
        <v>123</v>
      </c>
      <c r="AA28" s="327" t="s">
        <v>123</v>
      </c>
      <c r="AB28" s="327" t="s">
        <v>123</v>
      </c>
      <c r="AC28" s="327" t="s">
        <v>123</v>
      </c>
      <c r="AD28" s="327" t="s">
        <v>123</v>
      </c>
      <c r="AE28" s="327" t="s">
        <v>123</v>
      </c>
      <c r="AF28" s="327" t="s">
        <v>123</v>
      </c>
      <c r="AG28" s="327" t="s">
        <v>123</v>
      </c>
      <c r="AH28" s="327" t="s">
        <v>123</v>
      </c>
      <c r="AI28" s="327" t="s">
        <v>123</v>
      </c>
      <c r="AJ28" s="327" t="s">
        <v>123</v>
      </c>
      <c r="AK28" s="327" t="s">
        <v>123</v>
      </c>
      <c r="AL28" s="327" t="s">
        <v>123</v>
      </c>
      <c r="AM28" s="327" t="s">
        <v>123</v>
      </c>
      <c r="AN28" s="327" t="s">
        <v>123</v>
      </c>
      <c r="AO28" s="327" t="s">
        <v>123</v>
      </c>
      <c r="AP28" s="327" t="s">
        <v>123</v>
      </c>
      <c r="AQ28" s="327" t="s">
        <v>123</v>
      </c>
      <c r="AR28" s="327" t="s">
        <v>123</v>
      </c>
      <c r="AS28" s="327" t="s">
        <v>123</v>
      </c>
      <c r="AT28" s="327" t="s">
        <v>123</v>
      </c>
      <c r="AU28" s="327" t="s">
        <v>123</v>
      </c>
      <c r="AV28" s="327" t="s">
        <v>123</v>
      </c>
      <c r="AW28" s="327" t="s">
        <v>123</v>
      </c>
      <c r="AX28" s="327" t="s">
        <v>123</v>
      </c>
      <c r="AY28" s="327" t="s">
        <v>123</v>
      </c>
      <c r="AZ28" s="327" t="s">
        <v>123</v>
      </c>
      <c r="BA28" s="327" t="s">
        <v>123</v>
      </c>
      <c r="BB28" s="327" t="s">
        <v>123</v>
      </c>
      <c r="BC28" s="327" t="s">
        <v>123</v>
      </c>
      <c r="BD28" s="327">
        <v>11004</v>
      </c>
      <c r="BE28" s="327">
        <v>11095</v>
      </c>
      <c r="BF28" s="327">
        <v>11195</v>
      </c>
      <c r="BG28" s="327">
        <v>11320</v>
      </c>
      <c r="BH28" s="327">
        <v>11477</v>
      </c>
      <c r="BI28" s="327">
        <v>11585</v>
      </c>
      <c r="BJ28" s="327">
        <v>11715</v>
      </c>
      <c r="BK28" s="327">
        <v>11938</v>
      </c>
      <c r="BL28" s="327">
        <v>12160</v>
      </c>
      <c r="BM28" s="327">
        <v>12410</v>
      </c>
      <c r="BN28" s="327">
        <v>12566</v>
      </c>
      <c r="BO28" s="327">
        <v>12667</v>
      </c>
      <c r="BP28" s="327">
        <v>12810</v>
      </c>
      <c r="BQ28" s="327">
        <v>12888</v>
      </c>
      <c r="BR28" s="327">
        <v>12932</v>
      </c>
      <c r="BS28" s="327">
        <v>12993</v>
      </c>
      <c r="BT28" s="327">
        <v>12996</v>
      </c>
      <c r="BU28" s="327">
        <v>12977</v>
      </c>
      <c r="BV28" s="327">
        <v>12921</v>
      </c>
      <c r="BW28" s="327">
        <v>12794</v>
      </c>
    </row>
    <row r="29" spans="1:75" s="132" customFormat="1" x14ac:dyDescent="0.2">
      <c r="A29" s="134"/>
      <c r="B29" s="292" t="s">
        <v>593</v>
      </c>
      <c r="C29" s="134"/>
      <c r="D29" s="327" t="s">
        <v>123</v>
      </c>
      <c r="E29" s="327" t="s">
        <v>123</v>
      </c>
      <c r="F29" s="327" t="s">
        <v>123</v>
      </c>
      <c r="G29" s="327" t="s">
        <v>123</v>
      </c>
      <c r="H29" s="327" t="s">
        <v>123</v>
      </c>
      <c r="I29" s="327" t="s">
        <v>123</v>
      </c>
      <c r="J29" s="327" t="s">
        <v>123</v>
      </c>
      <c r="K29" s="327" t="s">
        <v>123</v>
      </c>
      <c r="L29" s="327" t="s">
        <v>123</v>
      </c>
      <c r="M29" s="327" t="s">
        <v>123</v>
      </c>
      <c r="N29" s="327" t="s">
        <v>123</v>
      </c>
      <c r="O29" s="327" t="s">
        <v>123</v>
      </c>
      <c r="P29" s="327" t="s">
        <v>123</v>
      </c>
      <c r="Q29" s="327" t="s">
        <v>123</v>
      </c>
      <c r="R29" s="327" t="s">
        <v>123</v>
      </c>
      <c r="S29" s="327" t="s">
        <v>123</v>
      </c>
      <c r="T29" s="327" t="s">
        <v>123</v>
      </c>
      <c r="U29" s="327" t="s">
        <v>123</v>
      </c>
      <c r="V29" s="327" t="s">
        <v>123</v>
      </c>
      <c r="W29" s="327" t="s">
        <v>123</v>
      </c>
      <c r="X29" s="327" t="s">
        <v>123</v>
      </c>
      <c r="Y29" s="327" t="s">
        <v>123</v>
      </c>
      <c r="Z29" s="327" t="s">
        <v>123</v>
      </c>
      <c r="AA29" s="327" t="s">
        <v>123</v>
      </c>
      <c r="AB29" s="327" t="s">
        <v>123</v>
      </c>
      <c r="AC29" s="327" t="s">
        <v>123</v>
      </c>
      <c r="AD29" s="327" t="s">
        <v>123</v>
      </c>
      <c r="AE29" s="327" t="s">
        <v>123</v>
      </c>
      <c r="AF29" s="327" t="s">
        <v>123</v>
      </c>
      <c r="AG29" s="327" t="s">
        <v>123</v>
      </c>
      <c r="AH29" s="327" t="s">
        <v>123</v>
      </c>
      <c r="AI29" s="327" t="s">
        <v>123</v>
      </c>
      <c r="AJ29" s="327" t="s">
        <v>123</v>
      </c>
      <c r="AK29" s="327" t="s">
        <v>123</v>
      </c>
      <c r="AL29" s="327" t="s">
        <v>123</v>
      </c>
      <c r="AM29" s="327" t="s">
        <v>123</v>
      </c>
      <c r="AN29" s="327" t="s">
        <v>123</v>
      </c>
      <c r="AO29" s="327" t="s">
        <v>123</v>
      </c>
      <c r="AP29" s="327" t="s">
        <v>123</v>
      </c>
      <c r="AQ29" s="327" t="s">
        <v>123</v>
      </c>
      <c r="AR29" s="327" t="s">
        <v>123</v>
      </c>
      <c r="AS29" s="327" t="s">
        <v>123</v>
      </c>
      <c r="AT29" s="327" t="s">
        <v>123</v>
      </c>
      <c r="AU29" s="327" t="s">
        <v>123</v>
      </c>
      <c r="AV29" s="327" t="s">
        <v>123</v>
      </c>
      <c r="AW29" s="327" t="s">
        <v>123</v>
      </c>
      <c r="AX29" s="327" t="s">
        <v>123</v>
      </c>
      <c r="AY29" s="327" t="s">
        <v>123</v>
      </c>
      <c r="AZ29" s="327" t="s">
        <v>123</v>
      </c>
      <c r="BA29" s="327" t="s">
        <v>123</v>
      </c>
      <c r="BB29" s="327" t="s">
        <v>123</v>
      </c>
      <c r="BC29" s="327" t="s">
        <v>123</v>
      </c>
      <c r="BD29" s="327">
        <v>10875</v>
      </c>
      <c r="BE29" s="327">
        <v>11018</v>
      </c>
      <c r="BF29" s="327">
        <v>11102</v>
      </c>
      <c r="BG29" s="327">
        <v>11231</v>
      </c>
      <c r="BH29" s="327">
        <v>11384</v>
      </c>
      <c r="BI29" s="327">
        <v>11492</v>
      </c>
      <c r="BJ29" s="327">
        <v>11617</v>
      </c>
      <c r="BK29" s="327">
        <v>11837</v>
      </c>
      <c r="BL29" s="327">
        <v>12053</v>
      </c>
      <c r="BM29" s="327">
        <v>12285</v>
      </c>
      <c r="BN29" s="327">
        <v>12460</v>
      </c>
      <c r="BO29" s="327">
        <v>12556</v>
      </c>
      <c r="BP29" s="327">
        <v>12737</v>
      </c>
      <c r="BQ29" s="327">
        <v>12814</v>
      </c>
      <c r="BR29" s="327">
        <v>12866</v>
      </c>
      <c r="BS29" s="327">
        <v>12930</v>
      </c>
      <c r="BT29" s="327">
        <v>12724</v>
      </c>
      <c r="BU29" s="327">
        <v>12300</v>
      </c>
      <c r="BV29" s="327">
        <v>11863</v>
      </c>
      <c r="BW29" s="327">
        <v>11418</v>
      </c>
    </row>
    <row r="30" spans="1:75" s="132" customFormat="1" x14ac:dyDescent="0.2">
      <c r="A30" s="134"/>
      <c r="B30" s="290" t="s">
        <v>594</v>
      </c>
      <c r="C30" s="134"/>
      <c r="D30" s="327" t="s">
        <v>123</v>
      </c>
      <c r="E30" s="327" t="s">
        <v>123</v>
      </c>
      <c r="F30" s="327" t="s">
        <v>123</v>
      </c>
      <c r="G30" s="327" t="s">
        <v>123</v>
      </c>
      <c r="H30" s="327" t="s">
        <v>123</v>
      </c>
      <c r="I30" s="327" t="s">
        <v>123</v>
      </c>
      <c r="J30" s="327" t="s">
        <v>123</v>
      </c>
      <c r="K30" s="327" t="s">
        <v>123</v>
      </c>
      <c r="L30" s="327" t="s">
        <v>123</v>
      </c>
      <c r="M30" s="327" t="s">
        <v>123</v>
      </c>
      <c r="N30" s="327" t="s">
        <v>123</v>
      </c>
      <c r="O30" s="327" t="s">
        <v>123</v>
      </c>
      <c r="P30" s="327" t="s">
        <v>123</v>
      </c>
      <c r="Q30" s="327" t="s">
        <v>123</v>
      </c>
      <c r="R30" s="327" t="s">
        <v>123</v>
      </c>
      <c r="S30" s="327" t="s">
        <v>123</v>
      </c>
      <c r="T30" s="327" t="s">
        <v>123</v>
      </c>
      <c r="U30" s="327" t="s">
        <v>123</v>
      </c>
      <c r="V30" s="327" t="s">
        <v>123</v>
      </c>
      <c r="W30" s="327" t="s">
        <v>123</v>
      </c>
      <c r="X30" s="327" t="s">
        <v>123</v>
      </c>
      <c r="Y30" s="327" t="s">
        <v>123</v>
      </c>
      <c r="Z30" s="327" t="s">
        <v>123</v>
      </c>
      <c r="AA30" s="327" t="s">
        <v>123</v>
      </c>
      <c r="AB30" s="327" t="s">
        <v>123</v>
      </c>
      <c r="AC30" s="327" t="s">
        <v>123</v>
      </c>
      <c r="AD30" s="327" t="s">
        <v>123</v>
      </c>
      <c r="AE30" s="327" t="s">
        <v>123</v>
      </c>
      <c r="AF30" s="327" t="s">
        <v>123</v>
      </c>
      <c r="AG30" s="327" t="s">
        <v>123</v>
      </c>
      <c r="AH30" s="327" t="s">
        <v>123</v>
      </c>
      <c r="AI30" s="327" t="s">
        <v>123</v>
      </c>
      <c r="AJ30" s="327" t="s">
        <v>123</v>
      </c>
      <c r="AK30" s="327" t="s">
        <v>123</v>
      </c>
      <c r="AL30" s="327" t="s">
        <v>123</v>
      </c>
      <c r="AM30" s="327" t="s">
        <v>123</v>
      </c>
      <c r="AN30" s="327" t="s">
        <v>123</v>
      </c>
      <c r="AO30" s="327" t="s">
        <v>123</v>
      </c>
      <c r="AP30" s="327" t="s">
        <v>123</v>
      </c>
      <c r="AQ30" s="327" t="s">
        <v>123</v>
      </c>
      <c r="AR30" s="327" t="s">
        <v>123</v>
      </c>
      <c r="AS30" s="327" t="s">
        <v>123</v>
      </c>
      <c r="AT30" s="327" t="s">
        <v>123</v>
      </c>
      <c r="AU30" s="327" t="s">
        <v>123</v>
      </c>
      <c r="AV30" s="327" t="s">
        <v>123</v>
      </c>
      <c r="AW30" s="327" t="s">
        <v>123</v>
      </c>
      <c r="AX30" s="327" t="s">
        <v>123</v>
      </c>
      <c r="AY30" s="327" t="s">
        <v>123</v>
      </c>
      <c r="AZ30" s="327" t="s">
        <v>123</v>
      </c>
      <c r="BA30" s="327" t="s">
        <v>123</v>
      </c>
      <c r="BB30" s="327" t="s">
        <v>123</v>
      </c>
      <c r="BC30" s="327" t="s">
        <v>123</v>
      </c>
      <c r="BD30" s="327">
        <v>8670</v>
      </c>
      <c r="BE30" s="327">
        <v>8834</v>
      </c>
      <c r="BF30" s="327">
        <v>8961</v>
      </c>
      <c r="BG30" s="327">
        <v>9117</v>
      </c>
      <c r="BH30" s="327">
        <v>9296</v>
      </c>
      <c r="BI30" s="327">
        <v>9439</v>
      </c>
      <c r="BJ30" s="327">
        <v>9594</v>
      </c>
      <c r="BK30" s="327">
        <v>9842</v>
      </c>
      <c r="BL30" s="327">
        <v>10087</v>
      </c>
      <c r="BM30" s="327">
        <v>10358</v>
      </c>
      <c r="BN30" s="327">
        <v>10563</v>
      </c>
      <c r="BO30" s="327">
        <v>10702</v>
      </c>
      <c r="BP30" s="327">
        <v>10874</v>
      </c>
      <c r="BQ30" s="327">
        <v>10984</v>
      </c>
      <c r="BR30" s="327">
        <v>11103</v>
      </c>
      <c r="BS30" s="327">
        <v>11218</v>
      </c>
      <c r="BT30" s="327">
        <v>11072</v>
      </c>
      <c r="BU30" s="327">
        <v>10732</v>
      </c>
      <c r="BV30" s="327">
        <v>10377</v>
      </c>
      <c r="BW30" s="327">
        <v>10017</v>
      </c>
    </row>
    <row r="31" spans="1:75" s="132" customFormat="1" x14ac:dyDescent="0.2">
      <c r="A31" s="134"/>
      <c r="B31" s="290" t="s">
        <v>595</v>
      </c>
      <c r="C31" s="134"/>
      <c r="D31" s="327" t="s">
        <v>123</v>
      </c>
      <c r="E31" s="327" t="s">
        <v>123</v>
      </c>
      <c r="F31" s="327" t="s">
        <v>123</v>
      </c>
      <c r="G31" s="327" t="s">
        <v>123</v>
      </c>
      <c r="H31" s="327" t="s">
        <v>123</v>
      </c>
      <c r="I31" s="327" t="s">
        <v>123</v>
      </c>
      <c r="J31" s="327" t="s">
        <v>123</v>
      </c>
      <c r="K31" s="327" t="s">
        <v>123</v>
      </c>
      <c r="L31" s="327" t="s">
        <v>123</v>
      </c>
      <c r="M31" s="327" t="s">
        <v>123</v>
      </c>
      <c r="N31" s="327" t="s">
        <v>123</v>
      </c>
      <c r="O31" s="327" t="s">
        <v>123</v>
      </c>
      <c r="P31" s="327" t="s">
        <v>123</v>
      </c>
      <c r="Q31" s="327" t="s">
        <v>123</v>
      </c>
      <c r="R31" s="327" t="s">
        <v>123</v>
      </c>
      <c r="S31" s="327" t="s">
        <v>123</v>
      </c>
      <c r="T31" s="327" t="s">
        <v>123</v>
      </c>
      <c r="U31" s="327" t="s">
        <v>123</v>
      </c>
      <c r="V31" s="327" t="s">
        <v>123</v>
      </c>
      <c r="W31" s="327" t="s">
        <v>123</v>
      </c>
      <c r="X31" s="327" t="s">
        <v>123</v>
      </c>
      <c r="Y31" s="327" t="s">
        <v>123</v>
      </c>
      <c r="Z31" s="327" t="s">
        <v>123</v>
      </c>
      <c r="AA31" s="327" t="s">
        <v>123</v>
      </c>
      <c r="AB31" s="327" t="s">
        <v>123</v>
      </c>
      <c r="AC31" s="327" t="s">
        <v>123</v>
      </c>
      <c r="AD31" s="327" t="s">
        <v>123</v>
      </c>
      <c r="AE31" s="327" t="s">
        <v>123</v>
      </c>
      <c r="AF31" s="327" t="s">
        <v>123</v>
      </c>
      <c r="AG31" s="327" t="s">
        <v>123</v>
      </c>
      <c r="AH31" s="327" t="s">
        <v>123</v>
      </c>
      <c r="AI31" s="327" t="s">
        <v>123</v>
      </c>
      <c r="AJ31" s="327" t="s">
        <v>123</v>
      </c>
      <c r="AK31" s="327" t="s">
        <v>123</v>
      </c>
      <c r="AL31" s="327" t="s">
        <v>123</v>
      </c>
      <c r="AM31" s="327" t="s">
        <v>123</v>
      </c>
      <c r="AN31" s="327" t="s">
        <v>123</v>
      </c>
      <c r="AO31" s="327" t="s">
        <v>123</v>
      </c>
      <c r="AP31" s="327" t="s">
        <v>123</v>
      </c>
      <c r="AQ31" s="327" t="s">
        <v>123</v>
      </c>
      <c r="AR31" s="327" t="s">
        <v>123</v>
      </c>
      <c r="AS31" s="327" t="s">
        <v>123</v>
      </c>
      <c r="AT31" s="327" t="s">
        <v>123</v>
      </c>
      <c r="AU31" s="327" t="s">
        <v>123</v>
      </c>
      <c r="AV31" s="327" t="s">
        <v>123</v>
      </c>
      <c r="AW31" s="327" t="s">
        <v>123</v>
      </c>
      <c r="AX31" s="327" t="s">
        <v>123</v>
      </c>
      <c r="AY31" s="327" t="s">
        <v>123</v>
      </c>
      <c r="AZ31" s="327" t="s">
        <v>123</v>
      </c>
      <c r="BA31" s="327" t="s">
        <v>123</v>
      </c>
      <c r="BB31" s="327" t="s">
        <v>123</v>
      </c>
      <c r="BC31" s="327" t="s">
        <v>123</v>
      </c>
      <c r="BD31" s="327" t="s">
        <v>123</v>
      </c>
      <c r="BE31" s="327" t="s">
        <v>123</v>
      </c>
      <c r="BF31" s="327" t="s">
        <v>123</v>
      </c>
      <c r="BG31" s="327" t="s">
        <v>123</v>
      </c>
      <c r="BH31" s="327" t="s">
        <v>123</v>
      </c>
      <c r="BI31" s="327" t="s">
        <v>123</v>
      </c>
      <c r="BJ31" s="327">
        <v>8</v>
      </c>
      <c r="BK31" s="327">
        <v>24</v>
      </c>
      <c r="BL31" s="327">
        <v>46</v>
      </c>
      <c r="BM31" s="327">
        <v>58</v>
      </c>
      <c r="BN31" s="327">
        <v>66</v>
      </c>
      <c r="BO31" s="327">
        <v>59</v>
      </c>
      <c r="BP31" s="327">
        <v>56</v>
      </c>
      <c r="BQ31" s="327">
        <v>56</v>
      </c>
      <c r="BR31" s="327">
        <v>53</v>
      </c>
      <c r="BS31" s="327">
        <v>50</v>
      </c>
      <c r="BT31" s="327">
        <v>47</v>
      </c>
      <c r="BU31" s="327">
        <v>44</v>
      </c>
      <c r="BV31" s="327">
        <v>32</v>
      </c>
      <c r="BW31" s="327">
        <v>23</v>
      </c>
    </row>
    <row r="32" spans="1:75" s="132" customFormat="1" x14ac:dyDescent="0.2">
      <c r="B32" s="361" t="s">
        <v>596</v>
      </c>
      <c r="C32" s="134"/>
      <c r="D32" s="327" t="s">
        <v>123</v>
      </c>
      <c r="E32" s="327" t="s">
        <v>123</v>
      </c>
      <c r="F32" s="327" t="s">
        <v>123</v>
      </c>
      <c r="G32" s="327" t="s">
        <v>123</v>
      </c>
      <c r="H32" s="327" t="s">
        <v>123</v>
      </c>
      <c r="I32" s="327" t="s">
        <v>123</v>
      </c>
      <c r="J32" s="327" t="s">
        <v>123</v>
      </c>
      <c r="K32" s="327" t="s">
        <v>123</v>
      </c>
      <c r="L32" s="327" t="s">
        <v>123</v>
      </c>
      <c r="M32" s="327" t="s">
        <v>123</v>
      </c>
      <c r="N32" s="327" t="s">
        <v>123</v>
      </c>
      <c r="O32" s="327" t="s">
        <v>123</v>
      </c>
      <c r="P32" s="327" t="s">
        <v>123</v>
      </c>
      <c r="Q32" s="327" t="s">
        <v>123</v>
      </c>
      <c r="R32" s="327" t="s">
        <v>123</v>
      </c>
      <c r="S32" s="327" t="s">
        <v>123</v>
      </c>
      <c r="T32" s="327" t="s">
        <v>123</v>
      </c>
      <c r="U32" s="327" t="s">
        <v>123</v>
      </c>
      <c r="V32" s="327" t="s">
        <v>123</v>
      </c>
      <c r="W32" s="327" t="s">
        <v>123</v>
      </c>
      <c r="X32" s="327" t="s">
        <v>123</v>
      </c>
      <c r="Y32" s="327" t="s">
        <v>123</v>
      </c>
      <c r="Z32" s="327" t="s">
        <v>123</v>
      </c>
      <c r="AA32" s="327" t="s">
        <v>123</v>
      </c>
      <c r="AB32" s="327" t="s">
        <v>123</v>
      </c>
      <c r="AC32" s="327" t="s">
        <v>123</v>
      </c>
      <c r="AD32" s="327" t="s">
        <v>123</v>
      </c>
      <c r="AE32" s="327" t="s">
        <v>123</v>
      </c>
      <c r="AF32" s="327" t="s">
        <v>123</v>
      </c>
      <c r="AG32" s="327" t="s">
        <v>123</v>
      </c>
      <c r="AH32" s="327" t="s">
        <v>123</v>
      </c>
      <c r="AI32" s="327" t="s">
        <v>123</v>
      </c>
      <c r="AJ32" s="327" t="s">
        <v>123</v>
      </c>
      <c r="AK32" s="327" t="s">
        <v>123</v>
      </c>
      <c r="AL32" s="327" t="s">
        <v>123</v>
      </c>
      <c r="AM32" s="327" t="s">
        <v>123</v>
      </c>
      <c r="AN32" s="327" t="s">
        <v>123</v>
      </c>
      <c r="AO32" s="327" t="s">
        <v>123</v>
      </c>
      <c r="AP32" s="327" t="s">
        <v>123</v>
      </c>
      <c r="AQ32" s="327" t="s">
        <v>123</v>
      </c>
      <c r="AR32" s="327" t="s">
        <v>123</v>
      </c>
      <c r="AS32" s="327" t="s">
        <v>123</v>
      </c>
      <c r="AT32" s="327" t="s">
        <v>123</v>
      </c>
      <c r="AU32" s="327" t="s">
        <v>123</v>
      </c>
      <c r="AV32" s="327" t="s">
        <v>123</v>
      </c>
      <c r="AW32" s="327" t="s">
        <v>123</v>
      </c>
      <c r="AX32" s="327" t="s">
        <v>123</v>
      </c>
      <c r="AY32" s="327" t="s">
        <v>123</v>
      </c>
      <c r="AZ32" s="327" t="s">
        <v>123</v>
      </c>
      <c r="BA32" s="327" t="s">
        <v>123</v>
      </c>
      <c r="BB32" s="327" t="s">
        <v>123</v>
      </c>
      <c r="BC32" s="327" t="s">
        <v>123</v>
      </c>
      <c r="BD32" s="327">
        <v>6276</v>
      </c>
      <c r="BE32" s="327">
        <v>6589</v>
      </c>
      <c r="BF32" s="327">
        <v>6851</v>
      </c>
      <c r="BG32" s="327">
        <v>7122</v>
      </c>
      <c r="BH32" s="327">
        <v>7425</v>
      </c>
      <c r="BI32" s="327">
        <v>7700</v>
      </c>
      <c r="BJ32" s="327">
        <v>7963</v>
      </c>
      <c r="BK32" s="327">
        <v>8324</v>
      </c>
      <c r="BL32" s="327">
        <v>8673</v>
      </c>
      <c r="BM32" s="327">
        <v>9052</v>
      </c>
      <c r="BN32" s="327">
        <v>9320</v>
      </c>
      <c r="BO32" s="327">
        <v>9549</v>
      </c>
      <c r="BP32" s="327">
        <v>9848</v>
      </c>
      <c r="BQ32" s="327">
        <v>10021</v>
      </c>
      <c r="BR32" s="327">
        <v>10225</v>
      </c>
      <c r="BS32" s="327">
        <v>10413</v>
      </c>
      <c r="BT32" s="327">
        <v>10346</v>
      </c>
      <c r="BU32" s="327">
        <v>10074</v>
      </c>
      <c r="BV32" s="327">
        <v>9784</v>
      </c>
      <c r="BW32" s="327">
        <v>9477</v>
      </c>
    </row>
    <row r="33" spans="1:75" s="132" customFormat="1" x14ac:dyDescent="0.2">
      <c r="B33" s="292" t="s">
        <v>597</v>
      </c>
      <c r="C33" s="134"/>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v>215</v>
      </c>
      <c r="BU33" s="327">
        <v>623</v>
      </c>
      <c r="BV33" s="327">
        <v>1003</v>
      </c>
      <c r="BW33" s="327">
        <v>1316</v>
      </c>
    </row>
    <row r="34" spans="1:75" s="132" customFormat="1" x14ac:dyDescent="0.2">
      <c r="B34" s="292" t="s">
        <v>598</v>
      </c>
      <c r="C34" s="134"/>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v>66</v>
      </c>
      <c r="BU34" s="327">
        <v>188</v>
      </c>
      <c r="BV34" s="327">
        <v>298</v>
      </c>
      <c r="BW34" s="327">
        <v>377</v>
      </c>
    </row>
    <row r="35" spans="1:75" s="132" customFormat="1" x14ac:dyDescent="0.2">
      <c r="B35" s="362" t="s">
        <v>599</v>
      </c>
      <c r="C35" s="134"/>
      <c r="D35" s="327" t="s">
        <v>123</v>
      </c>
      <c r="E35" s="327" t="s">
        <v>123</v>
      </c>
      <c r="F35" s="327" t="s">
        <v>123</v>
      </c>
      <c r="G35" s="327" t="s">
        <v>123</v>
      </c>
      <c r="H35" s="327" t="s">
        <v>123</v>
      </c>
      <c r="I35" s="327" t="s">
        <v>123</v>
      </c>
      <c r="J35" s="327" t="s">
        <v>123</v>
      </c>
      <c r="K35" s="327" t="s">
        <v>123</v>
      </c>
      <c r="L35" s="327" t="s">
        <v>123</v>
      </c>
      <c r="M35" s="327" t="s">
        <v>123</v>
      </c>
      <c r="N35" s="327" t="s">
        <v>123</v>
      </c>
      <c r="O35" s="327" t="s">
        <v>123</v>
      </c>
      <c r="P35" s="327" t="s">
        <v>123</v>
      </c>
      <c r="Q35" s="327" t="s">
        <v>123</v>
      </c>
      <c r="R35" s="327" t="s">
        <v>123</v>
      </c>
      <c r="S35" s="327" t="s">
        <v>123</v>
      </c>
      <c r="T35" s="327" t="s">
        <v>123</v>
      </c>
      <c r="U35" s="327" t="s">
        <v>123</v>
      </c>
      <c r="V35" s="327" t="s">
        <v>123</v>
      </c>
      <c r="W35" s="327" t="s">
        <v>123</v>
      </c>
      <c r="X35" s="327" t="s">
        <v>123</v>
      </c>
      <c r="Y35" s="327" t="s">
        <v>123</v>
      </c>
      <c r="Z35" s="327" t="s">
        <v>123</v>
      </c>
      <c r="AA35" s="327" t="s">
        <v>123</v>
      </c>
      <c r="AB35" s="327" t="s">
        <v>123</v>
      </c>
      <c r="AC35" s="327" t="s">
        <v>123</v>
      </c>
      <c r="AD35" s="327" t="s">
        <v>123</v>
      </c>
      <c r="AE35" s="327" t="s">
        <v>123</v>
      </c>
      <c r="AF35" s="327" t="s">
        <v>123</v>
      </c>
      <c r="AG35" s="327" t="s">
        <v>123</v>
      </c>
      <c r="AH35" s="327" t="s">
        <v>123</v>
      </c>
      <c r="AI35" s="327" t="s">
        <v>123</v>
      </c>
      <c r="AJ35" s="327" t="s">
        <v>123</v>
      </c>
      <c r="AK35" s="327" t="s">
        <v>123</v>
      </c>
      <c r="AL35" s="327" t="s">
        <v>123</v>
      </c>
      <c r="AM35" s="327" t="s">
        <v>123</v>
      </c>
      <c r="AN35" s="327" t="s">
        <v>123</v>
      </c>
      <c r="AO35" s="327" t="s">
        <v>123</v>
      </c>
      <c r="AP35" s="327" t="s">
        <v>123</v>
      </c>
      <c r="AQ35" s="327" t="s">
        <v>123</v>
      </c>
      <c r="AR35" s="327" t="s">
        <v>123</v>
      </c>
      <c r="AS35" s="327" t="s">
        <v>123</v>
      </c>
      <c r="AT35" s="327" t="s">
        <v>123</v>
      </c>
      <c r="AU35" s="327" t="s">
        <v>123</v>
      </c>
      <c r="AV35" s="327" t="s">
        <v>123</v>
      </c>
      <c r="AW35" s="327" t="s">
        <v>123</v>
      </c>
      <c r="AX35" s="327" t="s">
        <v>123</v>
      </c>
      <c r="AY35" s="327" t="s">
        <v>123</v>
      </c>
      <c r="AZ35" s="327" t="s">
        <v>123</v>
      </c>
      <c r="BA35" s="327" t="s">
        <v>123</v>
      </c>
      <c r="BB35" s="327" t="s">
        <v>123</v>
      </c>
      <c r="BC35" s="327" t="s">
        <v>123</v>
      </c>
      <c r="BD35" s="327">
        <v>23</v>
      </c>
      <c r="BE35" s="327">
        <v>23</v>
      </c>
      <c r="BF35" s="327">
        <v>24</v>
      </c>
      <c r="BG35" s="327">
        <v>23</v>
      </c>
      <c r="BH35" s="327">
        <v>23</v>
      </c>
      <c r="BI35" s="327">
        <v>23</v>
      </c>
      <c r="BJ35" s="327">
        <v>23</v>
      </c>
      <c r="BK35" s="327">
        <v>25</v>
      </c>
      <c r="BL35" s="327">
        <v>26</v>
      </c>
      <c r="BM35" s="327">
        <v>28</v>
      </c>
      <c r="BN35" s="327">
        <v>29</v>
      </c>
      <c r="BO35" s="327">
        <v>33</v>
      </c>
      <c r="BP35" s="327">
        <v>35</v>
      </c>
      <c r="BQ35" s="327">
        <v>42</v>
      </c>
      <c r="BR35" s="327">
        <v>42</v>
      </c>
      <c r="BS35" s="327">
        <v>46</v>
      </c>
      <c r="BT35" s="327">
        <v>48</v>
      </c>
      <c r="BU35" s="327">
        <v>51</v>
      </c>
      <c r="BV35" s="327">
        <v>54</v>
      </c>
      <c r="BW35" s="327">
        <v>60</v>
      </c>
    </row>
    <row r="36" spans="1:75" s="132" customFormat="1" ht="26.1" customHeight="1" thickBot="1" x14ac:dyDescent="0.25">
      <c r="A36" s="129"/>
      <c r="B36" s="364" t="s">
        <v>600</v>
      </c>
      <c r="C36" s="129"/>
      <c r="D36" s="131" t="s">
        <v>123</v>
      </c>
      <c r="E36" s="131" t="s">
        <v>123</v>
      </c>
      <c r="F36" s="131" t="s">
        <v>123</v>
      </c>
      <c r="G36" s="131" t="s">
        <v>123</v>
      </c>
      <c r="H36" s="131" t="s">
        <v>123</v>
      </c>
      <c r="I36" s="131" t="s">
        <v>123</v>
      </c>
      <c r="J36" s="131" t="s">
        <v>123</v>
      </c>
      <c r="K36" s="131" t="s">
        <v>123</v>
      </c>
      <c r="L36" s="131" t="s">
        <v>123</v>
      </c>
      <c r="M36" s="131" t="s">
        <v>123</v>
      </c>
      <c r="N36" s="131" t="s">
        <v>123</v>
      </c>
      <c r="O36" s="131" t="s">
        <v>123</v>
      </c>
      <c r="P36" s="131" t="s">
        <v>123</v>
      </c>
      <c r="Q36" s="131" t="s">
        <v>123</v>
      </c>
      <c r="R36" s="131" t="s">
        <v>123</v>
      </c>
      <c r="S36" s="131" t="s">
        <v>123</v>
      </c>
      <c r="T36" s="131" t="s">
        <v>123</v>
      </c>
      <c r="U36" s="131" t="s">
        <v>123</v>
      </c>
      <c r="V36" s="131" t="s">
        <v>123</v>
      </c>
      <c r="W36" s="131" t="s">
        <v>123</v>
      </c>
      <c r="X36" s="131" t="s">
        <v>123</v>
      </c>
      <c r="Y36" s="131" t="s">
        <v>123</v>
      </c>
      <c r="Z36" s="131" t="s">
        <v>123</v>
      </c>
      <c r="AA36" s="131" t="s">
        <v>123</v>
      </c>
      <c r="AB36" s="131" t="s">
        <v>123</v>
      </c>
      <c r="AC36" s="131" t="s">
        <v>123</v>
      </c>
      <c r="AD36" s="131" t="s">
        <v>123</v>
      </c>
      <c r="AE36" s="131" t="s">
        <v>123</v>
      </c>
      <c r="AF36" s="131" t="s">
        <v>123</v>
      </c>
      <c r="AG36" s="131" t="s">
        <v>123</v>
      </c>
      <c r="AH36" s="131" t="s">
        <v>123</v>
      </c>
      <c r="AI36" s="131" t="s">
        <v>123</v>
      </c>
      <c r="AJ36" s="131" t="s">
        <v>123</v>
      </c>
      <c r="AK36" s="131" t="s">
        <v>123</v>
      </c>
      <c r="AL36" s="131" t="s">
        <v>123</v>
      </c>
      <c r="AM36" s="131" t="s">
        <v>123</v>
      </c>
      <c r="AN36" s="131" t="s">
        <v>123</v>
      </c>
      <c r="AO36" s="131" t="s">
        <v>123</v>
      </c>
      <c r="AP36" s="131" t="s">
        <v>123</v>
      </c>
      <c r="AQ36" s="131" t="s">
        <v>123</v>
      </c>
      <c r="AR36" s="131" t="s">
        <v>123</v>
      </c>
      <c r="AS36" s="131" t="s">
        <v>123</v>
      </c>
      <c r="AT36" s="131" t="s">
        <v>123</v>
      </c>
      <c r="AU36" s="131" t="s">
        <v>123</v>
      </c>
      <c r="AV36" s="131" t="s">
        <v>123</v>
      </c>
      <c r="AW36" s="131" t="s">
        <v>123</v>
      </c>
      <c r="AX36" s="131" t="s">
        <v>123</v>
      </c>
      <c r="AY36" s="131" t="s">
        <v>123</v>
      </c>
      <c r="AZ36" s="131" t="s">
        <v>123</v>
      </c>
      <c r="BA36" s="131" t="s">
        <v>123</v>
      </c>
      <c r="BB36" s="131" t="s">
        <v>123</v>
      </c>
      <c r="BC36" s="131" t="s">
        <v>123</v>
      </c>
      <c r="BD36" s="131">
        <v>864</v>
      </c>
      <c r="BE36" s="131">
        <v>889</v>
      </c>
      <c r="BF36" s="131">
        <v>923</v>
      </c>
      <c r="BG36" s="131">
        <v>957</v>
      </c>
      <c r="BH36" s="131">
        <v>991</v>
      </c>
      <c r="BI36" s="131">
        <v>1015</v>
      </c>
      <c r="BJ36" s="131">
        <v>1046</v>
      </c>
      <c r="BK36" s="131">
        <v>1079</v>
      </c>
      <c r="BL36" s="131">
        <v>1109</v>
      </c>
      <c r="BM36" s="131">
        <v>1139</v>
      </c>
      <c r="BN36" s="131">
        <v>1165</v>
      </c>
      <c r="BO36" s="131">
        <v>1180</v>
      </c>
      <c r="BP36" s="131">
        <v>1195</v>
      </c>
      <c r="BQ36" s="131">
        <v>1209</v>
      </c>
      <c r="BR36" s="131">
        <v>1204</v>
      </c>
      <c r="BS36" s="131">
        <v>1204</v>
      </c>
      <c r="BT36" s="131">
        <v>1199</v>
      </c>
      <c r="BU36" s="131">
        <v>1193</v>
      </c>
      <c r="BV36" s="131">
        <v>1182</v>
      </c>
      <c r="BW36" s="131">
        <v>1168</v>
      </c>
    </row>
  </sheetData>
  <mergeCells count="1">
    <mergeCell ref="A14:A15"/>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7"/>
  <sheetViews>
    <sheetView zoomScaleNormal="100" workbookViewId="0">
      <pane xSplit="3" topLeftCell="BN1" activePane="topRight" state="frozen"/>
      <selection pane="topRight"/>
    </sheetView>
  </sheetViews>
  <sheetFormatPr defaultRowHeight="12.75" x14ac:dyDescent="0.2"/>
  <cols>
    <col min="1" max="1" width="16" style="95" customWidth="1"/>
    <col min="2" max="2" width="75.7109375" style="95" customWidth="1"/>
    <col min="3" max="3" width="12.7109375" style="95" customWidth="1"/>
    <col min="4" max="73" width="10.7109375" style="98" customWidth="1"/>
    <col min="74" max="75" width="10.7109375" style="96" customWidth="1"/>
    <col min="76" max="16384" width="9.140625" style="96"/>
  </cols>
  <sheetData>
    <row r="1" spans="1:75" s="132" customFormat="1" ht="13.5" thickBot="1" x14ac:dyDescent="0.25">
      <c r="A1" s="129"/>
      <c r="B1" s="378" t="s">
        <v>20</v>
      </c>
      <c r="C1" s="129"/>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129"/>
      <c r="BW1" s="129"/>
    </row>
    <row r="2" spans="1:75" s="132" customFormat="1" ht="26.1" customHeight="1" x14ac:dyDescent="0.2">
      <c r="A2" s="296" t="s">
        <v>195</v>
      </c>
      <c r="B2" s="46" t="s">
        <v>603</v>
      </c>
      <c r="C2" s="134"/>
      <c r="D2" s="135" t="s">
        <v>21</v>
      </c>
      <c r="E2" s="135" t="s">
        <v>22</v>
      </c>
      <c r="F2" s="135" t="s">
        <v>23</v>
      </c>
      <c r="G2" s="135" t="s">
        <v>24</v>
      </c>
      <c r="H2" s="135" t="s">
        <v>25</v>
      </c>
      <c r="I2" s="135" t="s">
        <v>26</v>
      </c>
      <c r="J2" s="135" t="s">
        <v>27</v>
      </c>
      <c r="K2" s="135" t="s">
        <v>28</v>
      </c>
      <c r="L2" s="135" t="s">
        <v>29</v>
      </c>
      <c r="M2" s="135" t="s">
        <v>30</v>
      </c>
      <c r="N2" s="135" t="s">
        <v>31</v>
      </c>
      <c r="O2" s="135" t="s">
        <v>32</v>
      </c>
      <c r="P2" s="135" t="s">
        <v>33</v>
      </c>
      <c r="Q2" s="135" t="s">
        <v>34</v>
      </c>
      <c r="R2" s="135" t="s">
        <v>35</v>
      </c>
      <c r="S2" s="135" t="s">
        <v>36</v>
      </c>
      <c r="T2" s="135" t="s">
        <v>37</v>
      </c>
      <c r="U2" s="135" t="s">
        <v>38</v>
      </c>
      <c r="V2" s="135" t="s">
        <v>39</v>
      </c>
      <c r="W2" s="135" t="s">
        <v>40</v>
      </c>
      <c r="X2" s="135" t="s">
        <v>41</v>
      </c>
      <c r="Y2" s="135" t="s">
        <v>42</v>
      </c>
      <c r="Z2" s="135" t="s">
        <v>43</v>
      </c>
      <c r="AA2" s="135" t="s">
        <v>44</v>
      </c>
      <c r="AB2" s="135" t="s">
        <v>45</v>
      </c>
      <c r="AC2" s="135" t="s">
        <v>46</v>
      </c>
      <c r="AD2" s="135" t="s">
        <v>47</v>
      </c>
      <c r="AE2" s="135" t="s">
        <v>48</v>
      </c>
      <c r="AF2" s="135" t="s">
        <v>49</v>
      </c>
      <c r="AG2" s="135" t="s">
        <v>50</v>
      </c>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6" t="s">
        <v>90</v>
      </c>
      <c r="BV2" s="136" t="s">
        <v>100</v>
      </c>
      <c r="BW2" s="136" t="s">
        <v>120</v>
      </c>
    </row>
    <row r="3" spans="1:75" s="132" customFormat="1" ht="15" customHeight="1" x14ac:dyDescent="0.2">
      <c r="A3" s="137"/>
      <c r="B3" s="38" t="s">
        <v>335</v>
      </c>
      <c r="C3" s="138"/>
      <c r="D3" s="139" t="s">
        <v>91</v>
      </c>
      <c r="E3" s="139" t="s">
        <v>91</v>
      </c>
      <c r="F3" s="139" t="s">
        <v>91</v>
      </c>
      <c r="G3" s="139" t="s">
        <v>91</v>
      </c>
      <c r="H3" s="139" t="s">
        <v>91</v>
      </c>
      <c r="I3" s="139" t="s">
        <v>91</v>
      </c>
      <c r="J3" s="139" t="s">
        <v>91</v>
      </c>
      <c r="K3" s="139" t="s">
        <v>91</v>
      </c>
      <c r="L3" s="139" t="s">
        <v>91</v>
      </c>
      <c r="M3" s="139" t="s">
        <v>91</v>
      </c>
      <c r="N3" s="139" t="s">
        <v>91</v>
      </c>
      <c r="O3" s="139" t="s">
        <v>91</v>
      </c>
      <c r="P3" s="139" t="s">
        <v>91</v>
      </c>
      <c r="Q3" s="139" t="s">
        <v>91</v>
      </c>
      <c r="R3" s="139" t="s">
        <v>91</v>
      </c>
      <c r="S3" s="139" t="s">
        <v>91</v>
      </c>
      <c r="T3" s="139" t="s">
        <v>91</v>
      </c>
      <c r="U3" s="139" t="s">
        <v>91</v>
      </c>
      <c r="V3" s="139" t="s">
        <v>91</v>
      </c>
      <c r="W3" s="139" t="s">
        <v>91</v>
      </c>
      <c r="X3" s="139" t="s">
        <v>91</v>
      </c>
      <c r="Y3" s="139" t="s">
        <v>91</v>
      </c>
      <c r="Z3" s="139" t="s">
        <v>91</v>
      </c>
      <c r="AA3" s="139" t="s">
        <v>91</v>
      </c>
      <c r="AB3" s="139" t="s">
        <v>91</v>
      </c>
      <c r="AC3" s="139" t="s">
        <v>91</v>
      </c>
      <c r="AD3" s="139" t="s">
        <v>91</v>
      </c>
      <c r="AE3" s="139" t="s">
        <v>91</v>
      </c>
      <c r="AF3" s="139" t="s">
        <v>91</v>
      </c>
      <c r="AG3" s="139" t="s">
        <v>91</v>
      </c>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26" t="s">
        <v>91</v>
      </c>
      <c r="BQ3" s="139" t="s">
        <v>91</v>
      </c>
      <c r="BR3" s="139" t="s">
        <v>121</v>
      </c>
      <c r="BS3" s="139" t="s">
        <v>121</v>
      </c>
      <c r="BT3" s="140" t="s">
        <v>121</v>
      </c>
      <c r="BU3" s="140" t="s">
        <v>121</v>
      </c>
      <c r="BV3" s="140" t="s">
        <v>121</v>
      </c>
      <c r="BW3" s="140" t="s">
        <v>121</v>
      </c>
    </row>
    <row r="4" spans="1:75" s="47" customFormat="1" ht="24" customHeight="1" x14ac:dyDescent="0.2">
      <c r="A4" s="276"/>
      <c r="B4" s="38" t="s">
        <v>267</v>
      </c>
      <c r="C4" s="277"/>
      <c r="D4" s="367">
        <f t="shared" ref="D4:AI4" si="0">SUM(D5,D11,D10)</f>
        <v>15.2</v>
      </c>
      <c r="E4" s="367">
        <f t="shared" si="0"/>
        <v>19.2</v>
      </c>
      <c r="F4" s="367">
        <f t="shared" si="0"/>
        <v>17</v>
      </c>
      <c r="G4" s="367">
        <f t="shared" si="0"/>
        <v>14.8</v>
      </c>
      <c r="H4" s="367">
        <f t="shared" si="0"/>
        <v>26.8</v>
      </c>
      <c r="I4" s="367">
        <f t="shared" si="0"/>
        <v>22.2</v>
      </c>
      <c r="J4" s="367">
        <f t="shared" si="0"/>
        <v>15.7</v>
      </c>
      <c r="K4" s="367">
        <f t="shared" si="0"/>
        <v>15.7</v>
      </c>
      <c r="L4" s="367">
        <f t="shared" si="0"/>
        <v>20.9</v>
      </c>
      <c r="M4" s="367">
        <f t="shared" si="0"/>
        <v>25.4</v>
      </c>
      <c r="N4" s="367">
        <f t="shared" si="0"/>
        <v>49.4</v>
      </c>
      <c r="O4" s="367">
        <f t="shared" si="0"/>
        <v>41.9</v>
      </c>
      <c r="P4" s="367">
        <f t="shared" si="0"/>
        <v>30.2</v>
      </c>
      <c r="Q4" s="367">
        <f t="shared" si="0"/>
        <v>36.299999999999997</v>
      </c>
      <c r="R4" s="367">
        <f t="shared" si="0"/>
        <v>64.5</v>
      </c>
      <c r="S4" s="367">
        <f t="shared" si="0"/>
        <v>64.599999999999994</v>
      </c>
      <c r="T4" s="367">
        <f t="shared" si="0"/>
        <v>44.9</v>
      </c>
      <c r="U4" s="367">
        <f t="shared" si="0"/>
        <v>49.2</v>
      </c>
      <c r="V4" s="367">
        <f t="shared" si="0"/>
        <v>78.3</v>
      </c>
      <c r="W4" s="367">
        <f t="shared" si="0"/>
        <v>121.7</v>
      </c>
      <c r="X4" s="367">
        <f t="shared" si="0"/>
        <v>123.3</v>
      </c>
      <c r="Y4" s="367">
        <f t="shared" si="0"/>
        <v>127.1</v>
      </c>
      <c r="Z4" s="367">
        <f t="shared" si="0"/>
        <v>150.4</v>
      </c>
      <c r="AA4" s="367">
        <f t="shared" si="0"/>
        <v>239.4</v>
      </c>
      <c r="AB4" s="367">
        <f t="shared" si="0"/>
        <v>209.1</v>
      </c>
      <c r="AC4" s="367">
        <f t="shared" si="0"/>
        <v>174.09</v>
      </c>
      <c r="AD4" s="367">
        <f t="shared" si="0"/>
        <v>214.12200000000001</v>
      </c>
      <c r="AE4" s="367">
        <f t="shared" si="0"/>
        <v>454.38499999999999</v>
      </c>
      <c r="AF4" s="367">
        <f t="shared" si="0"/>
        <v>558.846</v>
      </c>
      <c r="AG4" s="367">
        <f t="shared" si="0"/>
        <v>628.82600000000002</v>
      </c>
      <c r="AH4" s="367">
        <f t="shared" si="0"/>
        <v>1147</v>
      </c>
      <c r="AI4" s="367">
        <f t="shared" si="0"/>
        <v>1176</v>
      </c>
      <c r="AJ4" s="367">
        <f t="shared" ref="AJ4:BO4" si="1">SUM(AJ5,AJ11,AJ10)</f>
        <v>2074</v>
      </c>
      <c r="AK4" s="367">
        <f t="shared" si="1"/>
        <v>3214.04</v>
      </c>
      <c r="AL4" s="367">
        <f t="shared" si="1"/>
        <v>4067</v>
      </c>
      <c r="AM4" s="367">
        <f t="shared" si="1"/>
        <v>4754</v>
      </c>
      <c r="AN4" s="367">
        <f t="shared" si="1"/>
        <v>5308</v>
      </c>
      <c r="AO4" s="367">
        <f t="shared" si="1"/>
        <v>5803</v>
      </c>
      <c r="AP4" s="367">
        <f t="shared" si="1"/>
        <v>6070</v>
      </c>
      <c r="AQ4" s="367">
        <f t="shared" si="1"/>
        <v>5452.9279999999999</v>
      </c>
      <c r="AR4" s="367">
        <f t="shared" si="1"/>
        <v>4151.7449999999999</v>
      </c>
      <c r="AS4" s="367">
        <f t="shared" si="1"/>
        <v>3364.41</v>
      </c>
      <c r="AT4" s="367">
        <f t="shared" si="1"/>
        <v>3810.3180000000002</v>
      </c>
      <c r="AU4" s="367">
        <f t="shared" si="1"/>
        <v>5803.8150000000005</v>
      </c>
      <c r="AV4" s="367">
        <f t="shared" si="1"/>
        <v>7139.1579999999994</v>
      </c>
      <c r="AW4" s="367">
        <f t="shared" si="1"/>
        <v>7388.7640000000001</v>
      </c>
      <c r="AX4" s="367">
        <f t="shared" si="1"/>
        <v>6482.4830000000002</v>
      </c>
      <c r="AY4" s="367">
        <f t="shared" si="1"/>
        <v>5924.8270000000002</v>
      </c>
      <c r="AZ4" s="367">
        <f t="shared" si="1"/>
        <v>5112.2209999999995</v>
      </c>
      <c r="BA4" s="367">
        <f t="shared" si="1"/>
        <v>3893.4660000000003</v>
      </c>
      <c r="BB4" s="367">
        <f t="shared" si="1"/>
        <v>3557.6930000000002</v>
      </c>
      <c r="BC4" s="367">
        <f t="shared" si="1"/>
        <v>3255.0860000000002</v>
      </c>
      <c r="BD4" s="367">
        <f t="shared" si="1"/>
        <v>2882.2200000000003</v>
      </c>
      <c r="BE4" s="367">
        <f t="shared" si="1"/>
        <v>2605.5709014073173</v>
      </c>
      <c r="BF4" s="367">
        <f t="shared" si="1"/>
        <v>2624.1158686900003</v>
      </c>
      <c r="BG4" s="367">
        <f t="shared" si="1"/>
        <v>2559.18840136366</v>
      </c>
      <c r="BH4" s="367">
        <f t="shared" si="1"/>
        <v>2204.4830000000002</v>
      </c>
      <c r="BI4" s="367">
        <f t="shared" si="1"/>
        <v>2311.2043118300003</v>
      </c>
      <c r="BJ4" s="367">
        <f t="shared" si="1"/>
        <v>2439.7983671900001</v>
      </c>
      <c r="BK4" s="367">
        <f t="shared" si="1"/>
        <v>2241.4881393452138</v>
      </c>
      <c r="BL4" s="367">
        <f t="shared" si="1"/>
        <v>2856.8277160099997</v>
      </c>
      <c r="BM4" s="367">
        <f t="shared" si="1"/>
        <v>4684.0175697100003</v>
      </c>
      <c r="BN4" s="367">
        <f t="shared" si="1"/>
        <v>4473.4852258236315</v>
      </c>
      <c r="BO4" s="367">
        <f t="shared" si="1"/>
        <v>4933.9849943699983</v>
      </c>
      <c r="BP4" s="367">
        <f t="shared" ref="BP4:BU4" si="2">SUM(BP5,BP11,BP10)</f>
        <v>5169.8070100499999</v>
      </c>
      <c r="BQ4" s="367">
        <f t="shared" si="2"/>
        <v>4338.2206117599999</v>
      </c>
      <c r="BR4" s="367">
        <f t="shared" si="2"/>
        <v>3048.4594981108694</v>
      </c>
      <c r="BS4" s="367">
        <f t="shared" si="2"/>
        <v>2468.2000205480599</v>
      </c>
      <c r="BT4" s="367">
        <f t="shared" si="2"/>
        <v>2558.201857911773</v>
      </c>
      <c r="BU4" s="367">
        <f t="shared" si="2"/>
        <v>2685.1883016756501</v>
      </c>
      <c r="BV4" s="367">
        <f>SUM(BV5,BV11,BV10)</f>
        <v>2792.3908668605518</v>
      </c>
      <c r="BW4" s="367">
        <f>SUM(BW5,BW11,BW10)</f>
        <v>2864.6500585787953</v>
      </c>
    </row>
    <row r="5" spans="1:75" s="132" customFormat="1" ht="26.1" customHeight="1" x14ac:dyDescent="0.2">
      <c r="A5" s="134"/>
      <c r="B5" s="268" t="s">
        <v>604</v>
      </c>
      <c r="C5" s="40"/>
      <c r="D5" s="368">
        <v>0</v>
      </c>
      <c r="E5" s="368">
        <v>0</v>
      </c>
      <c r="F5" s="368">
        <v>0</v>
      </c>
      <c r="G5" s="368">
        <v>0</v>
      </c>
      <c r="H5" s="368">
        <v>0</v>
      </c>
      <c r="I5" s="368">
        <v>0</v>
      </c>
      <c r="J5" s="368">
        <v>0</v>
      </c>
      <c r="K5" s="368">
        <v>0</v>
      </c>
      <c r="L5" s="368">
        <v>0</v>
      </c>
      <c r="M5" s="368">
        <v>0</v>
      </c>
      <c r="N5" s="368">
        <v>0</v>
      </c>
      <c r="O5" s="368">
        <v>0</v>
      </c>
      <c r="P5" s="368">
        <v>0</v>
      </c>
      <c r="Q5" s="368">
        <v>0</v>
      </c>
      <c r="R5" s="368">
        <v>0</v>
      </c>
      <c r="S5" s="368">
        <v>0</v>
      </c>
      <c r="T5" s="368">
        <v>0</v>
      </c>
      <c r="U5" s="368">
        <v>0</v>
      </c>
      <c r="V5" s="368">
        <v>0</v>
      </c>
      <c r="W5" s="368">
        <v>0</v>
      </c>
      <c r="X5" s="368">
        <v>0</v>
      </c>
      <c r="Y5" s="368">
        <v>0</v>
      </c>
      <c r="Z5" s="368">
        <v>0</v>
      </c>
      <c r="AA5" s="368">
        <v>0</v>
      </c>
      <c r="AB5" s="368">
        <v>0</v>
      </c>
      <c r="AC5" s="368">
        <v>0</v>
      </c>
      <c r="AD5" s="368">
        <v>0</v>
      </c>
      <c r="AE5" s="368">
        <v>0</v>
      </c>
      <c r="AF5" s="368">
        <v>0</v>
      </c>
      <c r="AG5" s="368">
        <v>0</v>
      </c>
      <c r="AH5" s="368">
        <v>0</v>
      </c>
      <c r="AI5" s="368">
        <v>0</v>
      </c>
      <c r="AJ5" s="368">
        <v>0</v>
      </c>
      <c r="AK5" s="368">
        <v>0</v>
      </c>
      <c r="AL5" s="368">
        <v>0</v>
      </c>
      <c r="AM5" s="368">
        <v>0</v>
      </c>
      <c r="AN5" s="368">
        <v>0</v>
      </c>
      <c r="AO5" s="368">
        <v>0</v>
      </c>
      <c r="AP5" s="368">
        <v>0</v>
      </c>
      <c r="AQ5" s="368">
        <v>0</v>
      </c>
      <c r="AR5" s="368">
        <v>0</v>
      </c>
      <c r="AS5" s="368">
        <v>0</v>
      </c>
      <c r="AT5" s="368">
        <v>0</v>
      </c>
      <c r="AU5" s="368">
        <v>0</v>
      </c>
      <c r="AV5" s="368">
        <v>0</v>
      </c>
      <c r="AW5" s="368">
        <v>0</v>
      </c>
      <c r="AX5" s="368">
        <v>0</v>
      </c>
      <c r="AY5" s="368">
        <v>0</v>
      </c>
      <c r="AZ5" s="368">
        <v>2165.9229999999998</v>
      </c>
      <c r="BA5" s="368">
        <v>3893.4660000000003</v>
      </c>
      <c r="BB5" s="368">
        <v>3557.6930000000002</v>
      </c>
      <c r="BC5" s="368">
        <v>3255.0860000000002</v>
      </c>
      <c r="BD5" s="368">
        <v>2882.2200000000003</v>
      </c>
      <c r="BE5" s="368">
        <v>2605.5709014073173</v>
      </c>
      <c r="BF5" s="368">
        <v>2624.1158686900003</v>
      </c>
      <c r="BG5" s="368">
        <v>2559.18840136366</v>
      </c>
      <c r="BH5" s="368">
        <v>2204.4830000000002</v>
      </c>
      <c r="BI5" s="368">
        <v>2311.2043118300003</v>
      </c>
      <c r="BJ5" s="368">
        <v>2439.7983671900001</v>
      </c>
      <c r="BK5" s="368">
        <v>2241.4881393452138</v>
      </c>
      <c r="BL5" s="368">
        <v>2856.8277160099997</v>
      </c>
      <c r="BM5" s="368">
        <v>4684.0175697100003</v>
      </c>
      <c r="BN5" s="368">
        <v>4473.4852258236315</v>
      </c>
      <c r="BO5" s="368">
        <v>4933.9849943699983</v>
      </c>
      <c r="BP5" s="368">
        <v>5169.8070100499999</v>
      </c>
      <c r="BQ5" s="368">
        <v>4338.2206117599999</v>
      </c>
      <c r="BR5" s="368">
        <v>3048.4594981108694</v>
      </c>
      <c r="BS5" s="368">
        <v>2468.2000205480599</v>
      </c>
      <c r="BT5" s="368">
        <v>2558.201857911773</v>
      </c>
      <c r="BU5" s="368">
        <v>2685.1883016756501</v>
      </c>
      <c r="BV5" s="368">
        <v>2792.3908668605518</v>
      </c>
      <c r="BW5" s="368">
        <v>2864.6500585787953</v>
      </c>
    </row>
    <row r="6" spans="1:75" s="132" customFormat="1" x14ac:dyDescent="0.2">
      <c r="A6" s="134"/>
      <c r="B6" s="43" t="s">
        <v>128</v>
      </c>
      <c r="C6" s="40"/>
      <c r="D6" s="368">
        <v>0</v>
      </c>
      <c r="E6" s="368">
        <v>0</v>
      </c>
      <c r="F6" s="368">
        <v>0</v>
      </c>
      <c r="G6" s="368">
        <v>0</v>
      </c>
      <c r="H6" s="368">
        <v>0</v>
      </c>
      <c r="I6" s="368">
        <v>0</v>
      </c>
      <c r="J6" s="368">
        <v>0</v>
      </c>
      <c r="K6" s="368">
        <v>0</v>
      </c>
      <c r="L6" s="368">
        <v>0</v>
      </c>
      <c r="M6" s="368">
        <v>0</v>
      </c>
      <c r="N6" s="368">
        <v>0</v>
      </c>
      <c r="O6" s="368">
        <v>0</v>
      </c>
      <c r="P6" s="368">
        <v>0</v>
      </c>
      <c r="Q6" s="368">
        <v>0</v>
      </c>
      <c r="R6" s="368">
        <v>0</v>
      </c>
      <c r="S6" s="368">
        <v>0</v>
      </c>
      <c r="T6" s="368">
        <v>0</v>
      </c>
      <c r="U6" s="368">
        <v>0</v>
      </c>
      <c r="V6" s="368">
        <v>0</v>
      </c>
      <c r="W6" s="368">
        <v>0</v>
      </c>
      <c r="X6" s="368">
        <v>0</v>
      </c>
      <c r="Y6" s="368">
        <v>0</v>
      </c>
      <c r="Z6" s="368">
        <v>0</v>
      </c>
      <c r="AA6" s="368">
        <v>0</v>
      </c>
      <c r="AB6" s="368">
        <v>0</v>
      </c>
      <c r="AC6" s="368">
        <v>0</v>
      </c>
      <c r="AD6" s="368">
        <v>0</v>
      </c>
      <c r="AE6" s="368">
        <v>0</v>
      </c>
      <c r="AF6" s="368">
        <v>0</v>
      </c>
      <c r="AG6" s="368">
        <v>0</v>
      </c>
      <c r="AH6" s="368">
        <v>0</v>
      </c>
      <c r="AI6" s="368">
        <v>0</v>
      </c>
      <c r="AJ6" s="368">
        <v>0</v>
      </c>
      <c r="AK6" s="368">
        <v>0</v>
      </c>
      <c r="AL6" s="368">
        <v>0</v>
      </c>
      <c r="AM6" s="368">
        <v>0</v>
      </c>
      <c r="AN6" s="368">
        <v>0</v>
      </c>
      <c r="AO6" s="368">
        <v>0</v>
      </c>
      <c r="AP6" s="368">
        <v>0</v>
      </c>
      <c r="AQ6" s="368">
        <v>0</v>
      </c>
      <c r="AR6" s="368">
        <v>0</v>
      </c>
      <c r="AS6" s="368">
        <v>0</v>
      </c>
      <c r="AT6" s="368">
        <v>0</v>
      </c>
      <c r="AU6" s="368">
        <v>0</v>
      </c>
      <c r="AV6" s="368">
        <v>0</v>
      </c>
      <c r="AW6" s="368">
        <v>0</v>
      </c>
      <c r="AX6" s="368">
        <v>0</v>
      </c>
      <c r="AY6" s="368">
        <v>0</v>
      </c>
      <c r="AZ6" s="368">
        <v>332.70800000000008</v>
      </c>
      <c r="BA6" s="368">
        <v>475.00800000000004</v>
      </c>
      <c r="BB6" s="368">
        <v>474.24400000000003</v>
      </c>
      <c r="BC6" s="368">
        <v>459.01900000000001</v>
      </c>
      <c r="BD6" s="368">
        <v>446.95400000000001</v>
      </c>
      <c r="BE6" s="368">
        <v>469.76190140731705</v>
      </c>
      <c r="BF6" s="368">
        <v>518.64773074999994</v>
      </c>
      <c r="BG6" s="368">
        <v>507.20891397539998</v>
      </c>
      <c r="BH6" s="368">
        <v>445.23599999999999</v>
      </c>
      <c r="BI6" s="368">
        <v>486.24370455000002</v>
      </c>
      <c r="BJ6" s="368">
        <v>477.92547793</v>
      </c>
      <c r="BK6" s="368">
        <v>424.03039473491737</v>
      </c>
      <c r="BL6" s="368">
        <v>727.70019646000003</v>
      </c>
      <c r="BM6" s="368">
        <v>1088.6921164999999</v>
      </c>
      <c r="BN6" s="368">
        <v>801.16036899012533</v>
      </c>
      <c r="BO6" s="368">
        <v>749.87685299999998</v>
      </c>
      <c r="BP6" s="368">
        <v>662.33543288999988</v>
      </c>
      <c r="BQ6" s="368">
        <v>526.69846412000004</v>
      </c>
      <c r="BR6" s="368">
        <v>383.13563868728369</v>
      </c>
      <c r="BS6" s="368">
        <v>316.91364961669007</v>
      </c>
      <c r="BT6" s="368">
        <v>356.73475808011705</v>
      </c>
      <c r="BU6" s="368">
        <v>365.42737659364371</v>
      </c>
      <c r="BV6" s="368">
        <v>374.93380726839592</v>
      </c>
      <c r="BW6" s="368">
        <v>384.37160855408331</v>
      </c>
    </row>
    <row r="7" spans="1:75" s="132" customFormat="1" x14ac:dyDescent="0.2">
      <c r="A7" s="134"/>
      <c r="B7" s="43" t="s">
        <v>137</v>
      </c>
      <c r="C7" s="40"/>
      <c r="D7" s="368">
        <v>0</v>
      </c>
      <c r="E7" s="368">
        <v>0</v>
      </c>
      <c r="F7" s="368">
        <v>0</v>
      </c>
      <c r="G7" s="368">
        <v>0</v>
      </c>
      <c r="H7" s="368">
        <v>0</v>
      </c>
      <c r="I7" s="368">
        <v>0</v>
      </c>
      <c r="J7" s="368">
        <v>0</v>
      </c>
      <c r="K7" s="368">
        <v>0</v>
      </c>
      <c r="L7" s="368">
        <v>0</v>
      </c>
      <c r="M7" s="368">
        <v>0</v>
      </c>
      <c r="N7" s="368">
        <v>0</v>
      </c>
      <c r="O7" s="368">
        <v>0</v>
      </c>
      <c r="P7" s="368">
        <v>0</v>
      </c>
      <c r="Q7" s="368">
        <v>0</v>
      </c>
      <c r="R7" s="368">
        <v>0</v>
      </c>
      <c r="S7" s="368">
        <v>0</v>
      </c>
      <c r="T7" s="368">
        <v>0</v>
      </c>
      <c r="U7" s="368">
        <v>0</v>
      </c>
      <c r="V7" s="368">
        <v>0</v>
      </c>
      <c r="W7" s="368">
        <v>0</v>
      </c>
      <c r="X7" s="368">
        <v>0</v>
      </c>
      <c r="Y7" s="368">
        <v>0</v>
      </c>
      <c r="Z7" s="368">
        <v>0</v>
      </c>
      <c r="AA7" s="368">
        <v>0</v>
      </c>
      <c r="AB7" s="368">
        <v>0</v>
      </c>
      <c r="AC7" s="368">
        <v>0</v>
      </c>
      <c r="AD7" s="368">
        <v>0</v>
      </c>
      <c r="AE7" s="368">
        <v>0</v>
      </c>
      <c r="AF7" s="368">
        <v>0</v>
      </c>
      <c r="AG7" s="368">
        <v>0</v>
      </c>
      <c r="AH7" s="368">
        <v>0</v>
      </c>
      <c r="AI7" s="368">
        <v>0</v>
      </c>
      <c r="AJ7" s="368">
        <v>0</v>
      </c>
      <c r="AK7" s="368">
        <v>0</v>
      </c>
      <c r="AL7" s="368">
        <v>0</v>
      </c>
      <c r="AM7" s="368">
        <v>0</v>
      </c>
      <c r="AN7" s="368">
        <v>0</v>
      </c>
      <c r="AO7" s="368">
        <v>0</v>
      </c>
      <c r="AP7" s="368">
        <v>0</v>
      </c>
      <c r="AQ7" s="368">
        <v>0</v>
      </c>
      <c r="AR7" s="368">
        <v>0</v>
      </c>
      <c r="AS7" s="368">
        <v>0</v>
      </c>
      <c r="AT7" s="368">
        <v>0</v>
      </c>
      <c r="AU7" s="368">
        <v>0</v>
      </c>
      <c r="AV7" s="368">
        <v>0</v>
      </c>
      <c r="AW7" s="368">
        <v>0</v>
      </c>
      <c r="AX7" s="368">
        <v>0</v>
      </c>
      <c r="AY7" s="368">
        <v>0</v>
      </c>
      <c r="AZ7" s="368">
        <v>1833.2149999999999</v>
      </c>
      <c r="BA7" s="368">
        <v>3418.4580000000001</v>
      </c>
      <c r="BB7" s="368">
        <v>3083.4490000000001</v>
      </c>
      <c r="BC7" s="368">
        <v>2796.067</v>
      </c>
      <c r="BD7" s="368">
        <v>2435.2660000000001</v>
      </c>
      <c r="BE7" s="368">
        <v>2135.8090000000002</v>
      </c>
      <c r="BF7" s="368">
        <v>2105.4681379400004</v>
      </c>
      <c r="BG7" s="368">
        <v>2051.9794873882602</v>
      </c>
      <c r="BH7" s="368">
        <v>1759.2470000000001</v>
      </c>
      <c r="BI7" s="368">
        <v>1824.9606072800002</v>
      </c>
      <c r="BJ7" s="368">
        <v>1961.87288926</v>
      </c>
      <c r="BK7" s="368">
        <v>1817.4577446102965</v>
      </c>
      <c r="BL7" s="368">
        <v>2129.1275195499998</v>
      </c>
      <c r="BM7" s="368">
        <v>3595.32545321</v>
      </c>
      <c r="BN7" s="368">
        <v>3672.3248568335066</v>
      </c>
      <c r="BO7" s="368">
        <v>4184.1081413699985</v>
      </c>
      <c r="BP7" s="368">
        <v>4507.4715771600004</v>
      </c>
      <c r="BQ7" s="368">
        <v>3811.5221476399997</v>
      </c>
      <c r="BR7" s="368">
        <v>2665.3238594235859</v>
      </c>
      <c r="BS7" s="368">
        <v>2151.2863709313697</v>
      </c>
      <c r="BT7" s="368">
        <v>2201.467099831656</v>
      </c>
      <c r="BU7" s="368">
        <v>2319.7609250820065</v>
      </c>
      <c r="BV7" s="368">
        <v>2417.4570595921559</v>
      </c>
      <c r="BW7" s="368">
        <v>2480.2784500247121</v>
      </c>
    </row>
    <row r="8" spans="1:75" s="132" customFormat="1" x14ac:dyDescent="0.2">
      <c r="A8" s="134"/>
      <c r="B8" s="48" t="s">
        <v>255</v>
      </c>
      <c r="C8" s="43"/>
      <c r="D8" s="368">
        <v>0</v>
      </c>
      <c r="E8" s="368">
        <v>0</v>
      </c>
      <c r="F8" s="368">
        <v>0</v>
      </c>
      <c r="G8" s="368">
        <v>0</v>
      </c>
      <c r="H8" s="368">
        <v>0</v>
      </c>
      <c r="I8" s="368">
        <v>0</v>
      </c>
      <c r="J8" s="368">
        <v>0</v>
      </c>
      <c r="K8" s="368">
        <v>0</v>
      </c>
      <c r="L8" s="368">
        <v>0</v>
      </c>
      <c r="M8" s="368">
        <v>0</v>
      </c>
      <c r="N8" s="368">
        <v>0</v>
      </c>
      <c r="O8" s="368">
        <v>0</v>
      </c>
      <c r="P8" s="368">
        <v>0</v>
      </c>
      <c r="Q8" s="368">
        <v>0</v>
      </c>
      <c r="R8" s="368">
        <v>0</v>
      </c>
      <c r="S8" s="368">
        <v>0</v>
      </c>
      <c r="T8" s="368">
        <v>0</v>
      </c>
      <c r="U8" s="368">
        <v>0</v>
      </c>
      <c r="V8" s="368">
        <v>0</v>
      </c>
      <c r="W8" s="368">
        <v>0</v>
      </c>
      <c r="X8" s="368">
        <v>0</v>
      </c>
      <c r="Y8" s="368">
        <v>0</v>
      </c>
      <c r="Z8" s="368">
        <v>0</v>
      </c>
      <c r="AA8" s="368">
        <v>0</v>
      </c>
      <c r="AB8" s="368">
        <v>0</v>
      </c>
      <c r="AC8" s="368">
        <v>0</v>
      </c>
      <c r="AD8" s="368">
        <v>0</v>
      </c>
      <c r="AE8" s="368">
        <v>0</v>
      </c>
      <c r="AF8" s="368">
        <v>0</v>
      </c>
      <c r="AG8" s="368">
        <v>0</v>
      </c>
      <c r="AH8" s="368">
        <v>0</v>
      </c>
      <c r="AI8" s="368">
        <v>0</v>
      </c>
      <c r="AJ8" s="368">
        <v>0</v>
      </c>
      <c r="AK8" s="368">
        <v>0</v>
      </c>
      <c r="AL8" s="368">
        <v>0</v>
      </c>
      <c r="AM8" s="368">
        <v>0</v>
      </c>
      <c r="AN8" s="368">
        <v>0</v>
      </c>
      <c r="AO8" s="368">
        <v>0</v>
      </c>
      <c r="AP8" s="368">
        <v>0</v>
      </c>
      <c r="AQ8" s="368">
        <v>0</v>
      </c>
      <c r="AR8" s="368">
        <v>0</v>
      </c>
      <c r="AS8" s="368">
        <v>0</v>
      </c>
      <c r="AT8" s="368">
        <v>0</v>
      </c>
      <c r="AU8" s="368">
        <v>0</v>
      </c>
      <c r="AV8" s="368">
        <v>0</v>
      </c>
      <c r="AW8" s="368">
        <v>0</v>
      </c>
      <c r="AX8" s="368">
        <v>0</v>
      </c>
      <c r="AY8" s="368">
        <v>0</v>
      </c>
      <c r="AZ8" s="368">
        <v>214.28451982657336</v>
      </c>
      <c r="BA8" s="368">
        <v>330</v>
      </c>
      <c r="BB8" s="368">
        <v>305</v>
      </c>
      <c r="BC8" s="368">
        <v>285</v>
      </c>
      <c r="BD8" s="368">
        <v>305</v>
      </c>
      <c r="BE8" s="368">
        <v>284</v>
      </c>
      <c r="BF8" s="368">
        <v>289.81299999999999</v>
      </c>
      <c r="BG8" s="368">
        <v>255.8872903330878</v>
      </c>
      <c r="BH8" s="368">
        <v>142.881</v>
      </c>
      <c r="BI8" s="368">
        <v>24.123565300067376</v>
      </c>
      <c r="BJ8" s="368">
        <v>12.22461096189574</v>
      </c>
      <c r="BK8" s="368">
        <v>0</v>
      </c>
      <c r="BL8" s="368">
        <v>0</v>
      </c>
      <c r="BM8" s="368">
        <v>0</v>
      </c>
      <c r="BN8" s="368">
        <v>0</v>
      </c>
      <c r="BO8" s="368">
        <v>0</v>
      </c>
      <c r="BP8" s="368">
        <v>0</v>
      </c>
      <c r="BQ8" s="368">
        <v>0</v>
      </c>
      <c r="BR8" s="368">
        <v>0</v>
      </c>
      <c r="BS8" s="368">
        <v>0</v>
      </c>
      <c r="BT8" s="368">
        <v>0</v>
      </c>
      <c r="BU8" s="368">
        <v>0</v>
      </c>
      <c r="BV8" s="368">
        <v>0</v>
      </c>
      <c r="BW8" s="368">
        <v>0</v>
      </c>
    </row>
    <row r="9" spans="1:75" s="132" customFormat="1" x14ac:dyDescent="0.2">
      <c r="B9" s="105" t="s">
        <v>269</v>
      </c>
      <c r="C9" s="267"/>
      <c r="D9" s="368">
        <v>0</v>
      </c>
      <c r="E9" s="368">
        <v>0</v>
      </c>
      <c r="F9" s="368">
        <v>0</v>
      </c>
      <c r="G9" s="368">
        <v>0</v>
      </c>
      <c r="H9" s="368">
        <v>0</v>
      </c>
      <c r="I9" s="368">
        <v>0</v>
      </c>
      <c r="J9" s="368">
        <v>0</v>
      </c>
      <c r="K9" s="368">
        <v>0</v>
      </c>
      <c r="L9" s="368">
        <v>0</v>
      </c>
      <c r="M9" s="368">
        <v>0</v>
      </c>
      <c r="N9" s="368">
        <v>0</v>
      </c>
      <c r="O9" s="368">
        <v>0</v>
      </c>
      <c r="P9" s="368">
        <v>0</v>
      </c>
      <c r="Q9" s="368">
        <v>0</v>
      </c>
      <c r="R9" s="368">
        <v>0</v>
      </c>
      <c r="S9" s="368">
        <v>0</v>
      </c>
      <c r="T9" s="368">
        <v>0</v>
      </c>
      <c r="U9" s="368">
        <v>0</v>
      </c>
      <c r="V9" s="368">
        <v>0</v>
      </c>
      <c r="W9" s="368">
        <v>0</v>
      </c>
      <c r="X9" s="368">
        <v>0</v>
      </c>
      <c r="Y9" s="368">
        <v>0</v>
      </c>
      <c r="Z9" s="368">
        <v>0</v>
      </c>
      <c r="AA9" s="368">
        <v>0</v>
      </c>
      <c r="AB9" s="368">
        <v>0</v>
      </c>
      <c r="AC9" s="368">
        <v>0</v>
      </c>
      <c r="AD9" s="368">
        <v>0</v>
      </c>
      <c r="AE9" s="368">
        <v>0</v>
      </c>
      <c r="AF9" s="368">
        <v>0</v>
      </c>
      <c r="AG9" s="368">
        <v>0</v>
      </c>
      <c r="AH9" s="368">
        <v>0</v>
      </c>
      <c r="AI9" s="368">
        <v>0</v>
      </c>
      <c r="AJ9" s="368">
        <v>0</v>
      </c>
      <c r="AK9" s="368">
        <v>0</v>
      </c>
      <c r="AL9" s="368">
        <v>0</v>
      </c>
      <c r="AM9" s="368">
        <v>0</v>
      </c>
      <c r="AN9" s="368">
        <v>0</v>
      </c>
      <c r="AO9" s="368">
        <v>0</v>
      </c>
      <c r="AP9" s="368">
        <v>0</v>
      </c>
      <c r="AQ9" s="368">
        <v>0</v>
      </c>
      <c r="AR9" s="368">
        <v>0</v>
      </c>
      <c r="AS9" s="368">
        <v>0</v>
      </c>
      <c r="AT9" s="368">
        <v>0</v>
      </c>
      <c r="AU9" s="368">
        <v>0</v>
      </c>
      <c r="AV9" s="368">
        <v>0</v>
      </c>
      <c r="AW9" s="368">
        <v>0</v>
      </c>
      <c r="AX9" s="368">
        <v>0</v>
      </c>
      <c r="AY9" s="368">
        <v>0</v>
      </c>
      <c r="AZ9" s="368">
        <v>1618.9304801734265</v>
      </c>
      <c r="BA9" s="368">
        <v>3088.4580000000001</v>
      </c>
      <c r="BB9" s="368">
        <v>2778.4490000000001</v>
      </c>
      <c r="BC9" s="368">
        <v>2511.067</v>
      </c>
      <c r="BD9" s="368">
        <v>2130.2660000000001</v>
      </c>
      <c r="BE9" s="368">
        <v>1851.8090000000002</v>
      </c>
      <c r="BF9" s="368">
        <v>1815.6551379400003</v>
      </c>
      <c r="BG9" s="368">
        <v>1796.0921970551724</v>
      </c>
      <c r="BH9" s="368">
        <v>1616.366</v>
      </c>
      <c r="BI9" s="368">
        <v>1800.8370419799328</v>
      </c>
      <c r="BJ9" s="368">
        <v>1949.6482782981043</v>
      </c>
      <c r="BK9" s="368">
        <v>1817.4577446102965</v>
      </c>
      <c r="BL9" s="368">
        <v>2129.1275195499998</v>
      </c>
      <c r="BM9" s="368">
        <v>3595.32545321</v>
      </c>
      <c r="BN9" s="368">
        <v>3672.3248568335066</v>
      </c>
      <c r="BO9" s="368">
        <v>4184.1081413699985</v>
      </c>
      <c r="BP9" s="368">
        <v>4507.4715771600004</v>
      </c>
      <c r="BQ9" s="368">
        <v>3811.5221476399997</v>
      </c>
      <c r="BR9" s="368">
        <v>2665.3238594235859</v>
      </c>
      <c r="BS9" s="368">
        <v>2151.2863709313697</v>
      </c>
      <c r="BT9" s="368">
        <v>2201.467099831656</v>
      </c>
      <c r="BU9" s="368">
        <v>2319.7609250820065</v>
      </c>
      <c r="BV9" s="368">
        <v>2417.4570595921559</v>
      </c>
      <c r="BW9" s="368">
        <v>2480.2784500247121</v>
      </c>
    </row>
    <row r="10" spans="1:75" s="132" customFormat="1" ht="26.1" customHeight="1" x14ac:dyDescent="0.2">
      <c r="A10" s="134"/>
      <c r="B10" s="369" t="s">
        <v>605</v>
      </c>
      <c r="C10" s="370"/>
      <c r="D10" s="368">
        <v>0</v>
      </c>
      <c r="E10" s="368">
        <v>0</v>
      </c>
      <c r="F10" s="368">
        <v>0</v>
      </c>
      <c r="G10" s="368">
        <v>0</v>
      </c>
      <c r="H10" s="368">
        <v>0</v>
      </c>
      <c r="I10" s="368">
        <v>0</v>
      </c>
      <c r="J10" s="368">
        <v>0</v>
      </c>
      <c r="K10" s="368">
        <v>0</v>
      </c>
      <c r="L10" s="368">
        <v>0</v>
      </c>
      <c r="M10" s="368">
        <v>0</v>
      </c>
      <c r="N10" s="368">
        <v>0</v>
      </c>
      <c r="O10" s="368">
        <v>0</v>
      </c>
      <c r="P10" s="368">
        <v>0</v>
      </c>
      <c r="Q10" s="368">
        <v>0</v>
      </c>
      <c r="R10" s="368">
        <v>0</v>
      </c>
      <c r="S10" s="368">
        <v>0</v>
      </c>
      <c r="T10" s="368">
        <v>0</v>
      </c>
      <c r="U10" s="368">
        <v>0</v>
      </c>
      <c r="V10" s="368">
        <v>0</v>
      </c>
      <c r="W10" s="368">
        <v>0</v>
      </c>
      <c r="X10" s="368">
        <v>0</v>
      </c>
      <c r="Y10" s="368">
        <v>0</v>
      </c>
      <c r="Z10" s="368">
        <v>0</v>
      </c>
      <c r="AA10" s="368">
        <v>0</v>
      </c>
      <c r="AB10" s="368">
        <v>0</v>
      </c>
      <c r="AC10" s="368">
        <v>0</v>
      </c>
      <c r="AD10" s="368">
        <v>0</v>
      </c>
      <c r="AE10" s="368">
        <v>0</v>
      </c>
      <c r="AF10" s="368">
        <v>0</v>
      </c>
      <c r="AG10" s="368">
        <v>0</v>
      </c>
      <c r="AH10" s="368">
        <v>515</v>
      </c>
      <c r="AI10" s="368">
        <v>523</v>
      </c>
      <c r="AJ10" s="368">
        <v>794</v>
      </c>
      <c r="AK10" s="368">
        <v>1512.04</v>
      </c>
      <c r="AL10" s="368">
        <v>2567</v>
      </c>
      <c r="AM10" s="368">
        <v>3257</v>
      </c>
      <c r="AN10" s="368">
        <v>3730</v>
      </c>
      <c r="AO10" s="368">
        <v>4214</v>
      </c>
      <c r="AP10" s="368">
        <v>4336</v>
      </c>
      <c r="AQ10" s="368">
        <v>3985</v>
      </c>
      <c r="AR10" s="368">
        <v>3045</v>
      </c>
      <c r="AS10" s="368">
        <v>2631</v>
      </c>
      <c r="AT10" s="368">
        <v>2940.4780000000001</v>
      </c>
      <c r="AU10" s="368">
        <v>4200</v>
      </c>
      <c r="AV10" s="368">
        <v>5379</v>
      </c>
      <c r="AW10" s="368">
        <v>5737</v>
      </c>
      <c r="AX10" s="368">
        <v>5183</v>
      </c>
      <c r="AY10" s="368">
        <v>4823</v>
      </c>
      <c r="AZ10" s="368">
        <v>2359</v>
      </c>
      <c r="BA10" s="368">
        <v>0</v>
      </c>
      <c r="BB10" s="368">
        <v>0</v>
      </c>
      <c r="BC10" s="368">
        <v>0</v>
      </c>
      <c r="BD10" s="368">
        <v>0</v>
      </c>
      <c r="BE10" s="368">
        <v>0</v>
      </c>
      <c r="BF10" s="368">
        <v>0</v>
      </c>
      <c r="BG10" s="368">
        <v>0</v>
      </c>
      <c r="BH10" s="368">
        <v>0</v>
      </c>
      <c r="BI10" s="368">
        <v>0</v>
      </c>
      <c r="BJ10" s="368">
        <v>0</v>
      </c>
      <c r="BK10" s="368">
        <v>0</v>
      </c>
      <c r="BL10" s="368">
        <v>0</v>
      </c>
      <c r="BM10" s="368">
        <v>0</v>
      </c>
      <c r="BN10" s="368">
        <v>0</v>
      </c>
      <c r="BO10" s="368">
        <v>0</v>
      </c>
      <c r="BP10" s="368">
        <v>0</v>
      </c>
      <c r="BQ10" s="368">
        <v>0</v>
      </c>
      <c r="BR10" s="368">
        <v>0</v>
      </c>
      <c r="BS10" s="368">
        <v>0</v>
      </c>
      <c r="BT10" s="368">
        <v>0</v>
      </c>
      <c r="BU10" s="368">
        <v>0</v>
      </c>
      <c r="BV10" s="368">
        <v>0</v>
      </c>
      <c r="BW10" s="368">
        <v>0</v>
      </c>
    </row>
    <row r="11" spans="1:75" s="132" customFormat="1" ht="26.1" customHeight="1" thickBot="1" x14ac:dyDescent="0.25">
      <c r="B11" s="371" t="s">
        <v>172</v>
      </c>
      <c r="C11" s="372"/>
      <c r="D11" s="373">
        <v>15.2</v>
      </c>
      <c r="E11" s="373">
        <v>19.2</v>
      </c>
      <c r="F11" s="373">
        <v>17</v>
      </c>
      <c r="G11" s="373">
        <v>14.8</v>
      </c>
      <c r="H11" s="373">
        <v>26.8</v>
      </c>
      <c r="I11" s="373">
        <v>22.2</v>
      </c>
      <c r="J11" s="373">
        <v>15.7</v>
      </c>
      <c r="K11" s="373">
        <v>15.7</v>
      </c>
      <c r="L11" s="373">
        <v>20.9</v>
      </c>
      <c r="M11" s="373">
        <v>25.4</v>
      </c>
      <c r="N11" s="373">
        <v>49.4</v>
      </c>
      <c r="O11" s="373">
        <v>41.9</v>
      </c>
      <c r="P11" s="373">
        <v>30.2</v>
      </c>
      <c r="Q11" s="373">
        <v>36.299999999999997</v>
      </c>
      <c r="R11" s="373">
        <v>64.5</v>
      </c>
      <c r="S11" s="373">
        <v>64.599999999999994</v>
      </c>
      <c r="T11" s="373">
        <v>44.9</v>
      </c>
      <c r="U11" s="373">
        <v>49.2</v>
      </c>
      <c r="V11" s="373">
        <v>78.3</v>
      </c>
      <c r="W11" s="373">
        <v>121.7</v>
      </c>
      <c r="X11" s="373">
        <v>123.3</v>
      </c>
      <c r="Y11" s="373">
        <v>127.1</v>
      </c>
      <c r="Z11" s="373">
        <v>150.4</v>
      </c>
      <c r="AA11" s="373">
        <v>239.4</v>
      </c>
      <c r="AB11" s="373">
        <v>209.1</v>
      </c>
      <c r="AC11" s="373">
        <v>174.09</v>
      </c>
      <c r="AD11" s="373">
        <v>214.12200000000001</v>
      </c>
      <c r="AE11" s="373">
        <v>454.38499999999999</v>
      </c>
      <c r="AF11" s="373">
        <v>558.846</v>
      </c>
      <c r="AG11" s="373">
        <v>628.82600000000002</v>
      </c>
      <c r="AH11" s="373">
        <v>632</v>
      </c>
      <c r="AI11" s="373">
        <v>653</v>
      </c>
      <c r="AJ11" s="373">
        <v>1280</v>
      </c>
      <c r="AK11" s="373">
        <v>1702</v>
      </c>
      <c r="AL11" s="373">
        <v>1500</v>
      </c>
      <c r="AM11" s="373">
        <v>1497</v>
      </c>
      <c r="AN11" s="373">
        <v>1578</v>
      </c>
      <c r="AO11" s="373">
        <v>1589</v>
      </c>
      <c r="AP11" s="373">
        <v>1734</v>
      </c>
      <c r="AQ11" s="373">
        <v>1467.9280000000001</v>
      </c>
      <c r="AR11" s="373">
        <v>1106.7449999999999</v>
      </c>
      <c r="AS11" s="373">
        <v>733.41</v>
      </c>
      <c r="AT11" s="373">
        <v>869.84</v>
      </c>
      <c r="AU11" s="373">
        <v>1603.8150000000001</v>
      </c>
      <c r="AV11" s="373">
        <v>1760.1579999999999</v>
      </c>
      <c r="AW11" s="373">
        <v>1651.7639999999999</v>
      </c>
      <c r="AX11" s="373">
        <v>1299.4829999999999</v>
      </c>
      <c r="AY11" s="373">
        <v>1101.827</v>
      </c>
      <c r="AZ11" s="373">
        <v>587.298</v>
      </c>
      <c r="BA11" s="373">
        <v>0</v>
      </c>
      <c r="BB11" s="373">
        <v>0</v>
      </c>
      <c r="BC11" s="373">
        <v>0</v>
      </c>
      <c r="BD11" s="373">
        <v>0</v>
      </c>
      <c r="BE11" s="373">
        <v>0</v>
      </c>
      <c r="BF11" s="373">
        <v>0</v>
      </c>
      <c r="BG11" s="373">
        <v>0</v>
      </c>
      <c r="BH11" s="373">
        <v>0</v>
      </c>
      <c r="BI11" s="373">
        <v>0</v>
      </c>
      <c r="BJ11" s="373">
        <v>0</v>
      </c>
      <c r="BK11" s="373">
        <v>0</v>
      </c>
      <c r="BL11" s="373">
        <v>0</v>
      </c>
      <c r="BM11" s="373">
        <v>0</v>
      </c>
      <c r="BN11" s="373">
        <v>0</v>
      </c>
      <c r="BO11" s="373">
        <v>0</v>
      </c>
      <c r="BP11" s="373">
        <v>0</v>
      </c>
      <c r="BQ11" s="373">
        <v>0</v>
      </c>
      <c r="BR11" s="373">
        <v>0</v>
      </c>
      <c r="BS11" s="373">
        <v>0</v>
      </c>
      <c r="BT11" s="373">
        <v>0</v>
      </c>
      <c r="BU11" s="373">
        <v>0</v>
      </c>
      <c r="BV11" s="373">
        <v>0</v>
      </c>
      <c r="BW11" s="373">
        <v>0</v>
      </c>
    </row>
    <row r="12" spans="1:75" s="132" customFormat="1" ht="26.1" customHeight="1" x14ac:dyDescent="0.2">
      <c r="A12" s="395"/>
      <c r="B12" s="116" t="s">
        <v>603</v>
      </c>
      <c r="C12" s="134"/>
      <c r="D12" s="135" t="s">
        <v>21</v>
      </c>
      <c r="E12" s="135" t="s">
        <v>22</v>
      </c>
      <c r="F12" s="135" t="s">
        <v>23</v>
      </c>
      <c r="G12" s="135" t="s">
        <v>24</v>
      </c>
      <c r="H12" s="135" t="s">
        <v>25</v>
      </c>
      <c r="I12" s="135" t="s">
        <v>26</v>
      </c>
      <c r="J12" s="135" t="s">
        <v>27</v>
      </c>
      <c r="K12" s="135" t="s">
        <v>28</v>
      </c>
      <c r="L12" s="135" t="s">
        <v>29</v>
      </c>
      <c r="M12" s="135" t="s">
        <v>30</v>
      </c>
      <c r="N12" s="135" t="s">
        <v>31</v>
      </c>
      <c r="O12" s="135" t="s">
        <v>32</v>
      </c>
      <c r="P12" s="135" t="s">
        <v>33</v>
      </c>
      <c r="Q12" s="135" t="s">
        <v>34</v>
      </c>
      <c r="R12" s="135" t="s">
        <v>35</v>
      </c>
      <c r="S12" s="135" t="s">
        <v>36</v>
      </c>
      <c r="T12" s="135" t="s">
        <v>37</v>
      </c>
      <c r="U12" s="135" t="s">
        <v>38</v>
      </c>
      <c r="V12" s="135" t="s">
        <v>39</v>
      </c>
      <c r="W12" s="135" t="s">
        <v>40</v>
      </c>
      <c r="X12" s="135" t="s">
        <v>41</v>
      </c>
      <c r="Y12" s="135" t="s">
        <v>42</v>
      </c>
      <c r="Z12" s="135" t="s">
        <v>43</v>
      </c>
      <c r="AA12" s="135" t="s">
        <v>44</v>
      </c>
      <c r="AB12" s="135" t="s">
        <v>45</v>
      </c>
      <c r="AC12" s="135" t="s">
        <v>46</v>
      </c>
      <c r="AD12" s="135" t="s">
        <v>47</v>
      </c>
      <c r="AE12" s="135" t="s">
        <v>48</v>
      </c>
      <c r="AF12" s="135" t="s">
        <v>49</v>
      </c>
      <c r="AG12" s="135" t="s">
        <v>50</v>
      </c>
      <c r="AH12" s="135" t="s">
        <v>51</v>
      </c>
      <c r="AI12" s="135" t="s">
        <v>52</v>
      </c>
      <c r="AJ12" s="135" t="s">
        <v>53</v>
      </c>
      <c r="AK12" s="135" t="s">
        <v>54</v>
      </c>
      <c r="AL12" s="135" t="s">
        <v>55</v>
      </c>
      <c r="AM12" s="135" t="s">
        <v>56</v>
      </c>
      <c r="AN12" s="135" t="s">
        <v>57</v>
      </c>
      <c r="AO12" s="135" t="s">
        <v>58</v>
      </c>
      <c r="AP12" s="135" t="s">
        <v>59</v>
      </c>
      <c r="AQ12" s="135" t="s">
        <v>60</v>
      </c>
      <c r="AR12" s="135" t="s">
        <v>61</v>
      </c>
      <c r="AS12" s="135" t="s">
        <v>62</v>
      </c>
      <c r="AT12" s="135" t="s">
        <v>63</v>
      </c>
      <c r="AU12" s="135" t="s">
        <v>64</v>
      </c>
      <c r="AV12" s="135" t="s">
        <v>65</v>
      </c>
      <c r="AW12" s="135" t="s">
        <v>66</v>
      </c>
      <c r="AX12" s="135" t="s">
        <v>67</v>
      </c>
      <c r="AY12" s="135" t="s">
        <v>68</v>
      </c>
      <c r="AZ12" s="135" t="s">
        <v>69</v>
      </c>
      <c r="BA12" s="135" t="s">
        <v>70</v>
      </c>
      <c r="BB12" s="135" t="s">
        <v>71</v>
      </c>
      <c r="BC12" s="135" t="s">
        <v>72</v>
      </c>
      <c r="BD12" s="135" t="s">
        <v>73</v>
      </c>
      <c r="BE12" s="135" t="s">
        <v>74</v>
      </c>
      <c r="BF12" s="135" t="s">
        <v>75</v>
      </c>
      <c r="BG12" s="135" t="s">
        <v>76</v>
      </c>
      <c r="BH12" s="135" t="s">
        <v>77</v>
      </c>
      <c r="BI12" s="135" t="s">
        <v>78</v>
      </c>
      <c r="BJ12" s="135" t="s">
        <v>79</v>
      </c>
      <c r="BK12" s="135" t="s">
        <v>80</v>
      </c>
      <c r="BL12" s="135" t="s">
        <v>81</v>
      </c>
      <c r="BM12" s="135" t="s">
        <v>82</v>
      </c>
      <c r="BN12" s="135" t="s">
        <v>83</v>
      </c>
      <c r="BO12" s="135" t="s">
        <v>84</v>
      </c>
      <c r="BP12" s="135" t="s">
        <v>85</v>
      </c>
      <c r="BQ12" s="135" t="s">
        <v>86</v>
      </c>
      <c r="BR12" s="135" t="s">
        <v>87</v>
      </c>
      <c r="BS12" s="135" t="s">
        <v>88</v>
      </c>
      <c r="BT12" s="135" t="s">
        <v>89</v>
      </c>
      <c r="BU12" s="136" t="s">
        <v>90</v>
      </c>
      <c r="BV12" s="136" t="s">
        <v>100</v>
      </c>
      <c r="BW12" s="136" t="s">
        <v>120</v>
      </c>
    </row>
    <row r="13" spans="1:75" s="132" customFormat="1" ht="15" customHeight="1" x14ac:dyDescent="0.2">
      <c r="A13" s="395"/>
      <c r="B13" s="239" t="s">
        <v>348</v>
      </c>
      <c r="C13" s="138"/>
      <c r="D13" s="139" t="s">
        <v>91</v>
      </c>
      <c r="E13" s="139" t="s">
        <v>91</v>
      </c>
      <c r="F13" s="139" t="s">
        <v>91</v>
      </c>
      <c r="G13" s="139" t="s">
        <v>91</v>
      </c>
      <c r="H13" s="139" t="s">
        <v>91</v>
      </c>
      <c r="I13" s="139" t="s">
        <v>91</v>
      </c>
      <c r="J13" s="139" t="s">
        <v>91</v>
      </c>
      <c r="K13" s="139" t="s">
        <v>91</v>
      </c>
      <c r="L13" s="139" t="s">
        <v>91</v>
      </c>
      <c r="M13" s="139" t="s">
        <v>91</v>
      </c>
      <c r="N13" s="139" t="s">
        <v>91</v>
      </c>
      <c r="O13" s="139" t="s">
        <v>91</v>
      </c>
      <c r="P13" s="139" t="s">
        <v>91</v>
      </c>
      <c r="Q13" s="139" t="s">
        <v>91</v>
      </c>
      <c r="R13" s="139" t="s">
        <v>91</v>
      </c>
      <c r="S13" s="139" t="s">
        <v>91</v>
      </c>
      <c r="T13" s="139" t="s">
        <v>91</v>
      </c>
      <c r="U13" s="139" t="s">
        <v>91</v>
      </c>
      <c r="V13" s="139" t="s">
        <v>91</v>
      </c>
      <c r="W13" s="139" t="s">
        <v>91</v>
      </c>
      <c r="X13" s="139" t="s">
        <v>91</v>
      </c>
      <c r="Y13" s="139" t="s">
        <v>91</v>
      </c>
      <c r="Z13" s="139" t="s">
        <v>91</v>
      </c>
      <c r="AA13" s="139" t="s">
        <v>91</v>
      </c>
      <c r="AB13" s="139" t="s">
        <v>91</v>
      </c>
      <c r="AC13" s="139" t="s">
        <v>91</v>
      </c>
      <c r="AD13" s="139" t="s">
        <v>91</v>
      </c>
      <c r="AE13" s="139" t="s">
        <v>91</v>
      </c>
      <c r="AF13" s="139" t="s">
        <v>91</v>
      </c>
      <c r="AG13" s="139" t="s">
        <v>91</v>
      </c>
      <c r="AH13" s="139" t="s">
        <v>91</v>
      </c>
      <c r="AI13" s="139" t="s">
        <v>91</v>
      </c>
      <c r="AJ13" s="139" t="s">
        <v>91</v>
      </c>
      <c r="AK13" s="139" t="s">
        <v>91</v>
      </c>
      <c r="AL13" s="139" t="s">
        <v>91</v>
      </c>
      <c r="AM13" s="139" t="s">
        <v>91</v>
      </c>
      <c r="AN13" s="139" t="s">
        <v>91</v>
      </c>
      <c r="AO13" s="139" t="s">
        <v>91</v>
      </c>
      <c r="AP13" s="139" t="s">
        <v>91</v>
      </c>
      <c r="AQ13" s="139" t="s">
        <v>91</v>
      </c>
      <c r="AR13" s="139" t="s">
        <v>91</v>
      </c>
      <c r="AS13" s="139" t="s">
        <v>91</v>
      </c>
      <c r="AT13" s="139" t="s">
        <v>91</v>
      </c>
      <c r="AU13" s="139" t="s">
        <v>91</v>
      </c>
      <c r="AV13" s="139" t="s">
        <v>91</v>
      </c>
      <c r="AW13" s="139" t="s">
        <v>91</v>
      </c>
      <c r="AX13" s="139" t="s">
        <v>91</v>
      </c>
      <c r="AY13" s="139" t="s">
        <v>91</v>
      </c>
      <c r="AZ13" s="139" t="s">
        <v>91</v>
      </c>
      <c r="BA13" s="139" t="s">
        <v>91</v>
      </c>
      <c r="BB13" s="139" t="s">
        <v>91</v>
      </c>
      <c r="BC13" s="139" t="s">
        <v>91</v>
      </c>
      <c r="BD13" s="139" t="s">
        <v>91</v>
      </c>
      <c r="BE13" s="139" t="s">
        <v>91</v>
      </c>
      <c r="BF13" s="139" t="s">
        <v>91</v>
      </c>
      <c r="BG13" s="139" t="s">
        <v>91</v>
      </c>
      <c r="BH13" s="139" t="s">
        <v>91</v>
      </c>
      <c r="BI13" s="139" t="s">
        <v>91</v>
      </c>
      <c r="BJ13" s="139" t="s">
        <v>91</v>
      </c>
      <c r="BK13" s="139" t="s">
        <v>91</v>
      </c>
      <c r="BL13" s="139" t="s">
        <v>91</v>
      </c>
      <c r="BM13" s="139" t="s">
        <v>91</v>
      </c>
      <c r="BN13" s="139" t="s">
        <v>91</v>
      </c>
      <c r="BO13" s="139" t="s">
        <v>91</v>
      </c>
      <c r="BP13" s="26" t="s">
        <v>91</v>
      </c>
      <c r="BQ13" s="139" t="s">
        <v>91</v>
      </c>
      <c r="BR13" s="139" t="s">
        <v>121</v>
      </c>
      <c r="BS13" s="139" t="s">
        <v>121</v>
      </c>
      <c r="BT13" s="140" t="s">
        <v>121</v>
      </c>
      <c r="BU13" s="140" t="s">
        <v>121</v>
      </c>
      <c r="BV13" s="140" t="s">
        <v>121</v>
      </c>
      <c r="BW13" s="140" t="s">
        <v>121</v>
      </c>
    </row>
    <row r="14" spans="1:75" s="47" customFormat="1" ht="24" customHeight="1" x14ac:dyDescent="0.2">
      <c r="A14" s="365"/>
      <c r="B14" s="38" t="s">
        <v>267</v>
      </c>
      <c r="C14" s="277"/>
      <c r="D14" s="374">
        <v>451.43423738699357</v>
      </c>
      <c r="E14" s="374">
        <v>555.97690288713932</v>
      </c>
      <c r="F14" s="374">
        <v>480.26460107120784</v>
      </c>
      <c r="G14" s="374">
        <v>389.6050266443969</v>
      </c>
      <c r="H14" s="374">
        <v>646.70924467774887</v>
      </c>
      <c r="I14" s="374">
        <v>524.77411752102421</v>
      </c>
      <c r="J14" s="374">
        <v>363.70155730533685</v>
      </c>
      <c r="K14" s="374">
        <v>349.71303587051619</v>
      </c>
      <c r="L14" s="374">
        <v>438.40494335736349</v>
      </c>
      <c r="M14" s="374">
        <v>509.50088635020683</v>
      </c>
      <c r="N14" s="374">
        <v>968.03848374061954</v>
      </c>
      <c r="O14" s="374">
        <v>818.23509108341318</v>
      </c>
      <c r="P14" s="374">
        <v>578.44047395147641</v>
      </c>
      <c r="Q14" s="374">
        <v>674.10503282275704</v>
      </c>
      <c r="R14" s="374">
        <v>1161.9812488943926</v>
      </c>
      <c r="S14" s="374">
        <v>1144.5483646485732</v>
      </c>
      <c r="T14" s="374">
        <v>761.84871709430195</v>
      </c>
      <c r="U14" s="374">
        <v>794.56517602283543</v>
      </c>
      <c r="V14" s="374">
        <v>1207.2781226343677</v>
      </c>
      <c r="W14" s="374">
        <v>1829.0920897284536</v>
      </c>
      <c r="X14" s="374">
        <v>1768.8226510776165</v>
      </c>
      <c r="Y14" s="374">
        <v>1714.1920275460202</v>
      </c>
      <c r="Z14" s="374">
        <v>1852.3081388317814</v>
      </c>
      <c r="AA14" s="374">
        <v>2745.5513513513515</v>
      </c>
      <c r="AB14" s="374">
        <v>2218.8959049703035</v>
      </c>
      <c r="AC14" s="374">
        <v>1706.5478486861105</v>
      </c>
      <c r="AD14" s="374">
        <v>1759.1307260406584</v>
      </c>
      <c r="AE14" s="374">
        <v>3003.4768871292267</v>
      </c>
      <c r="AF14" s="374">
        <v>3258.6817429144003</v>
      </c>
      <c r="AG14" s="374">
        <v>3227.6417438637168</v>
      </c>
      <c r="AH14" s="374">
        <v>5311.2572182057929</v>
      </c>
      <c r="AI14" s="374">
        <v>4667.5178300011694</v>
      </c>
      <c r="AJ14" s="374">
        <v>6932.1658078702949</v>
      </c>
      <c r="AK14" s="374">
        <v>9790.8478238760454</v>
      </c>
      <c r="AL14" s="374">
        <v>11605.99882310085</v>
      </c>
      <c r="AM14" s="374">
        <v>12985.392125308443</v>
      </c>
      <c r="AN14" s="374">
        <v>13706.747806683908</v>
      </c>
      <c r="AO14" s="374">
        <v>14127.402945113789</v>
      </c>
      <c r="AP14" s="374">
        <v>14216.659767260016</v>
      </c>
      <c r="AQ14" s="374">
        <v>12102.037342166626</v>
      </c>
      <c r="AR14" s="374">
        <v>8641.5490271419239</v>
      </c>
      <c r="AS14" s="374">
        <v>6496.7389294450022</v>
      </c>
      <c r="AT14" s="374">
        <v>6795.7266093413427</v>
      </c>
      <c r="AU14" s="374">
        <v>9777.3526037186548</v>
      </c>
      <c r="AV14" s="374">
        <v>11728.345255278993</v>
      </c>
      <c r="AW14" s="374">
        <v>11847.70949993702</v>
      </c>
      <c r="AX14" s="374">
        <v>10273.035319235019</v>
      </c>
      <c r="AY14" s="374">
        <v>9123.3878928269041</v>
      </c>
      <c r="AZ14" s="374">
        <v>7552.346910757803</v>
      </c>
      <c r="BA14" s="374">
        <v>5651.277417442242</v>
      </c>
      <c r="BB14" s="374">
        <v>5083.2029282938402</v>
      </c>
      <c r="BC14" s="374">
        <v>4602.8597367397952</v>
      </c>
      <c r="BD14" s="374">
        <v>3984.1095203192444</v>
      </c>
      <c r="BE14" s="374">
        <v>3547.9047024283832</v>
      </c>
      <c r="BF14" s="374">
        <v>3481.5456176785738</v>
      </c>
      <c r="BG14" s="374">
        <v>3327.6441714317198</v>
      </c>
      <c r="BH14" s="374">
        <v>2778.7967709674231</v>
      </c>
      <c r="BI14" s="374">
        <v>2834.1466738523909</v>
      </c>
      <c r="BJ14" s="374">
        <v>2912.8847094329381</v>
      </c>
      <c r="BK14" s="374">
        <v>2600.0404586873724</v>
      </c>
      <c r="BL14" s="374">
        <v>3232.6592733162042</v>
      </c>
      <c r="BM14" s="374">
        <v>5166.6397619251838</v>
      </c>
      <c r="BN14" s="374">
        <v>4801.5401804122866</v>
      </c>
      <c r="BO14" s="374">
        <v>5202.7027523984334</v>
      </c>
      <c r="BP14" s="374">
        <v>5361.9833578113048</v>
      </c>
      <c r="BQ14" s="374">
        <v>4418.0438710163844</v>
      </c>
      <c r="BR14" s="374">
        <v>3048.4594981108694</v>
      </c>
      <c r="BS14" s="374">
        <v>2417.425538739692</v>
      </c>
      <c r="BT14" s="374">
        <v>2470.9752663701329</v>
      </c>
      <c r="BU14" s="374">
        <v>2560.3390880910083</v>
      </c>
      <c r="BV14" s="374">
        <v>2618.0431761620903</v>
      </c>
      <c r="BW14" s="374">
        <v>2635.7078760246509</v>
      </c>
    </row>
    <row r="15" spans="1:75" s="132" customFormat="1" ht="26.1" customHeight="1" x14ac:dyDescent="0.2">
      <c r="B15" s="268" t="s">
        <v>604</v>
      </c>
      <c r="C15" s="40"/>
      <c r="D15" s="375">
        <v>0</v>
      </c>
      <c r="E15" s="375">
        <v>0</v>
      </c>
      <c r="F15" s="375">
        <v>0</v>
      </c>
      <c r="G15" s="375">
        <v>0</v>
      </c>
      <c r="H15" s="375">
        <v>0</v>
      </c>
      <c r="I15" s="375">
        <v>0</v>
      </c>
      <c r="J15" s="375">
        <v>0</v>
      </c>
      <c r="K15" s="375">
        <v>0</v>
      </c>
      <c r="L15" s="375">
        <v>0</v>
      </c>
      <c r="M15" s="375">
        <v>0</v>
      </c>
      <c r="N15" s="375">
        <v>0</v>
      </c>
      <c r="O15" s="375">
        <v>0</v>
      </c>
      <c r="P15" s="375">
        <v>0</v>
      </c>
      <c r="Q15" s="375">
        <v>0</v>
      </c>
      <c r="R15" s="375">
        <v>0</v>
      </c>
      <c r="S15" s="375">
        <v>0</v>
      </c>
      <c r="T15" s="375">
        <v>0</v>
      </c>
      <c r="U15" s="375">
        <v>0</v>
      </c>
      <c r="V15" s="375">
        <v>0</v>
      </c>
      <c r="W15" s="375">
        <v>0</v>
      </c>
      <c r="X15" s="375">
        <v>0</v>
      </c>
      <c r="Y15" s="375">
        <v>0</v>
      </c>
      <c r="Z15" s="375">
        <v>0</v>
      </c>
      <c r="AA15" s="375">
        <v>0</v>
      </c>
      <c r="AB15" s="375">
        <v>0</v>
      </c>
      <c r="AC15" s="375">
        <v>0</v>
      </c>
      <c r="AD15" s="375">
        <v>0</v>
      </c>
      <c r="AE15" s="375">
        <v>0</v>
      </c>
      <c r="AF15" s="375">
        <v>0</v>
      </c>
      <c r="AG15" s="375">
        <v>0</v>
      </c>
      <c r="AH15" s="375">
        <v>0</v>
      </c>
      <c r="AI15" s="375">
        <v>0</v>
      </c>
      <c r="AJ15" s="375">
        <v>0</v>
      </c>
      <c r="AK15" s="375">
        <v>0</v>
      </c>
      <c r="AL15" s="375">
        <v>0</v>
      </c>
      <c r="AM15" s="375">
        <v>0</v>
      </c>
      <c r="AN15" s="375">
        <v>0</v>
      </c>
      <c r="AO15" s="375">
        <v>0</v>
      </c>
      <c r="AP15" s="375">
        <v>0</v>
      </c>
      <c r="AQ15" s="375">
        <v>0</v>
      </c>
      <c r="AR15" s="375">
        <v>0</v>
      </c>
      <c r="AS15" s="375">
        <v>0</v>
      </c>
      <c r="AT15" s="375">
        <v>0</v>
      </c>
      <c r="AU15" s="375">
        <v>0</v>
      </c>
      <c r="AV15" s="375">
        <v>0</v>
      </c>
      <c r="AW15" s="375">
        <v>0</v>
      </c>
      <c r="AX15" s="375">
        <v>0</v>
      </c>
      <c r="AY15" s="375">
        <v>0</v>
      </c>
      <c r="AZ15" s="375">
        <v>3199.7446663572</v>
      </c>
      <c r="BA15" s="375">
        <v>5651.277417442242</v>
      </c>
      <c r="BB15" s="375">
        <v>5083.2029282938402</v>
      </c>
      <c r="BC15" s="375">
        <v>4602.8597367397952</v>
      </c>
      <c r="BD15" s="375">
        <v>3984.1095203192444</v>
      </c>
      <c r="BE15" s="375">
        <v>3547.9047024283832</v>
      </c>
      <c r="BF15" s="375">
        <v>3481.5456176785738</v>
      </c>
      <c r="BG15" s="375">
        <v>3327.6441714317198</v>
      </c>
      <c r="BH15" s="375">
        <v>2778.7967709674231</v>
      </c>
      <c r="BI15" s="375">
        <v>2834.1466738523909</v>
      </c>
      <c r="BJ15" s="375">
        <v>2912.8847094329381</v>
      </c>
      <c r="BK15" s="375">
        <v>2600.0404586873724</v>
      </c>
      <c r="BL15" s="375">
        <v>3232.6592733162042</v>
      </c>
      <c r="BM15" s="375">
        <v>5166.6397619251838</v>
      </c>
      <c r="BN15" s="375">
        <v>4801.5401804122866</v>
      </c>
      <c r="BO15" s="375">
        <v>5202.7027523984334</v>
      </c>
      <c r="BP15" s="375">
        <v>5361.9833578113048</v>
      </c>
      <c r="BQ15" s="375">
        <v>4418.0438710163844</v>
      </c>
      <c r="BR15" s="375">
        <v>3048.4594981108694</v>
      </c>
      <c r="BS15" s="375">
        <v>2417.425538739692</v>
      </c>
      <c r="BT15" s="375">
        <v>2470.9752663701329</v>
      </c>
      <c r="BU15" s="375">
        <v>2560.3390880910083</v>
      </c>
      <c r="BV15" s="375">
        <v>2618.0431761620903</v>
      </c>
      <c r="BW15" s="375">
        <v>2635.7078760246509</v>
      </c>
    </row>
    <row r="16" spans="1:75" s="132" customFormat="1" x14ac:dyDescent="0.2">
      <c r="B16" s="43" t="s">
        <v>128</v>
      </c>
      <c r="C16" s="40"/>
      <c r="D16" s="375">
        <v>0</v>
      </c>
      <c r="E16" s="375">
        <v>0</v>
      </c>
      <c r="F16" s="375">
        <v>0</v>
      </c>
      <c r="G16" s="375">
        <v>0</v>
      </c>
      <c r="H16" s="375">
        <v>0</v>
      </c>
      <c r="I16" s="375">
        <v>0</v>
      </c>
      <c r="J16" s="375">
        <v>0</v>
      </c>
      <c r="K16" s="375">
        <v>0</v>
      </c>
      <c r="L16" s="375">
        <v>0</v>
      </c>
      <c r="M16" s="375">
        <v>0</v>
      </c>
      <c r="N16" s="375">
        <v>0</v>
      </c>
      <c r="O16" s="375">
        <v>0</v>
      </c>
      <c r="P16" s="375">
        <v>0</v>
      </c>
      <c r="Q16" s="375">
        <v>0</v>
      </c>
      <c r="R16" s="375">
        <v>0</v>
      </c>
      <c r="S16" s="375">
        <v>0</v>
      </c>
      <c r="T16" s="375">
        <v>0</v>
      </c>
      <c r="U16" s="375">
        <v>0</v>
      </c>
      <c r="V16" s="375">
        <v>0</v>
      </c>
      <c r="W16" s="375">
        <v>0</v>
      </c>
      <c r="X16" s="375">
        <v>0</v>
      </c>
      <c r="Y16" s="375">
        <v>0</v>
      </c>
      <c r="Z16" s="375">
        <v>0</v>
      </c>
      <c r="AA16" s="375">
        <v>0</v>
      </c>
      <c r="AB16" s="375">
        <v>0</v>
      </c>
      <c r="AC16" s="375">
        <v>0</v>
      </c>
      <c r="AD16" s="375">
        <v>0</v>
      </c>
      <c r="AE16" s="375">
        <v>0</v>
      </c>
      <c r="AF16" s="375">
        <v>0</v>
      </c>
      <c r="AG16" s="375">
        <v>0</v>
      </c>
      <c r="AH16" s="375">
        <v>0</v>
      </c>
      <c r="AI16" s="375">
        <v>0</v>
      </c>
      <c r="AJ16" s="375">
        <v>0</v>
      </c>
      <c r="AK16" s="375">
        <v>0</v>
      </c>
      <c r="AL16" s="375">
        <v>0</v>
      </c>
      <c r="AM16" s="375">
        <v>0</v>
      </c>
      <c r="AN16" s="375">
        <v>0</v>
      </c>
      <c r="AO16" s="375">
        <v>0</v>
      </c>
      <c r="AP16" s="375">
        <v>0</v>
      </c>
      <c r="AQ16" s="375">
        <v>0</v>
      </c>
      <c r="AR16" s="375">
        <v>0</v>
      </c>
      <c r="AS16" s="375">
        <v>0</v>
      </c>
      <c r="AT16" s="375">
        <v>0</v>
      </c>
      <c r="AU16" s="375">
        <v>0</v>
      </c>
      <c r="AV16" s="375">
        <v>0</v>
      </c>
      <c r="AW16" s="375">
        <v>0</v>
      </c>
      <c r="AX16" s="375">
        <v>0</v>
      </c>
      <c r="AY16" s="375">
        <v>0</v>
      </c>
      <c r="AZ16" s="375">
        <v>491.51361726819084</v>
      </c>
      <c r="BA16" s="375">
        <v>689.46331713296195</v>
      </c>
      <c r="BB16" s="375">
        <v>677.59598411829916</v>
      </c>
      <c r="BC16" s="375">
        <v>649.07657539572347</v>
      </c>
      <c r="BD16" s="375">
        <v>617.82712164399925</v>
      </c>
      <c r="BE16" s="375">
        <v>639.65653673999782</v>
      </c>
      <c r="BF16" s="375">
        <v>688.11585481285579</v>
      </c>
      <c r="BG16" s="375">
        <v>659.51017337727251</v>
      </c>
      <c r="BH16" s="375">
        <v>561.22925834241016</v>
      </c>
      <c r="BI16" s="375">
        <v>596.26315634591629</v>
      </c>
      <c r="BJ16" s="375">
        <v>570.59707705030712</v>
      </c>
      <c r="BK16" s="375">
        <v>491.85903002191424</v>
      </c>
      <c r="BL16" s="375">
        <v>823.43320008318233</v>
      </c>
      <c r="BM16" s="375">
        <v>1200.8665411457102</v>
      </c>
      <c r="BN16" s="375">
        <v>859.91201679933351</v>
      </c>
      <c r="BO16" s="375">
        <v>790.71711233712983</v>
      </c>
      <c r="BP16" s="375">
        <v>686.95631414113041</v>
      </c>
      <c r="BQ16" s="375">
        <v>536.38971585980801</v>
      </c>
      <c r="BR16" s="375">
        <v>383.13563868728369</v>
      </c>
      <c r="BS16" s="375">
        <v>310.39427266047682</v>
      </c>
      <c r="BT16" s="375">
        <v>344.57123121239744</v>
      </c>
      <c r="BU16" s="375">
        <v>348.43664243859598</v>
      </c>
      <c r="BV16" s="375">
        <v>351.5241749573147</v>
      </c>
      <c r="BW16" s="375">
        <v>353.65271683092567</v>
      </c>
    </row>
    <row r="17" spans="1:75" s="132" customFormat="1" x14ac:dyDescent="0.2">
      <c r="B17" s="43" t="s">
        <v>137</v>
      </c>
      <c r="C17" s="40"/>
      <c r="D17" s="375">
        <v>0</v>
      </c>
      <c r="E17" s="375">
        <v>0</v>
      </c>
      <c r="F17" s="375">
        <v>0</v>
      </c>
      <c r="G17" s="375">
        <v>0</v>
      </c>
      <c r="H17" s="375">
        <v>0</v>
      </c>
      <c r="I17" s="375">
        <v>0</v>
      </c>
      <c r="J17" s="375">
        <v>0</v>
      </c>
      <c r="K17" s="375">
        <v>0</v>
      </c>
      <c r="L17" s="375">
        <v>0</v>
      </c>
      <c r="M17" s="375">
        <v>0</v>
      </c>
      <c r="N17" s="375">
        <v>0</v>
      </c>
      <c r="O17" s="375">
        <v>0</v>
      </c>
      <c r="P17" s="375">
        <v>0</v>
      </c>
      <c r="Q17" s="375">
        <v>0</v>
      </c>
      <c r="R17" s="375">
        <v>0</v>
      </c>
      <c r="S17" s="375">
        <v>0</v>
      </c>
      <c r="T17" s="375">
        <v>0</v>
      </c>
      <c r="U17" s="375">
        <v>0</v>
      </c>
      <c r="V17" s="375">
        <v>0</v>
      </c>
      <c r="W17" s="375">
        <v>0</v>
      </c>
      <c r="X17" s="375">
        <v>0</v>
      </c>
      <c r="Y17" s="375">
        <v>0</v>
      </c>
      <c r="Z17" s="375">
        <v>0</v>
      </c>
      <c r="AA17" s="375">
        <v>0</v>
      </c>
      <c r="AB17" s="375">
        <v>0</v>
      </c>
      <c r="AC17" s="375">
        <v>0</v>
      </c>
      <c r="AD17" s="375">
        <v>0</v>
      </c>
      <c r="AE17" s="375">
        <v>0</v>
      </c>
      <c r="AF17" s="375">
        <v>0</v>
      </c>
      <c r="AG17" s="375">
        <v>0</v>
      </c>
      <c r="AH17" s="375">
        <v>0</v>
      </c>
      <c r="AI17" s="375">
        <v>0</v>
      </c>
      <c r="AJ17" s="375">
        <v>0</v>
      </c>
      <c r="AK17" s="375">
        <v>0</v>
      </c>
      <c r="AL17" s="375">
        <v>0</v>
      </c>
      <c r="AM17" s="375">
        <v>0</v>
      </c>
      <c r="AN17" s="375">
        <v>0</v>
      </c>
      <c r="AO17" s="375">
        <v>0</v>
      </c>
      <c r="AP17" s="375">
        <v>0</v>
      </c>
      <c r="AQ17" s="375">
        <v>0</v>
      </c>
      <c r="AR17" s="375">
        <v>0</v>
      </c>
      <c r="AS17" s="375">
        <v>0</v>
      </c>
      <c r="AT17" s="375">
        <v>0</v>
      </c>
      <c r="AU17" s="375">
        <v>0</v>
      </c>
      <c r="AV17" s="375">
        <v>0</v>
      </c>
      <c r="AW17" s="375">
        <v>0</v>
      </c>
      <c r="AX17" s="375">
        <v>0</v>
      </c>
      <c r="AY17" s="375">
        <v>0</v>
      </c>
      <c r="AZ17" s="375">
        <v>2708.2310490890095</v>
      </c>
      <c r="BA17" s="375">
        <v>4961.8141003092805</v>
      </c>
      <c r="BB17" s="375">
        <v>4405.6069441755408</v>
      </c>
      <c r="BC17" s="375">
        <v>3953.7831613440717</v>
      </c>
      <c r="BD17" s="375">
        <v>3366.2823986752451</v>
      </c>
      <c r="BE17" s="375">
        <v>2908.2481656883856</v>
      </c>
      <c r="BF17" s="375">
        <v>2793.4297628657177</v>
      </c>
      <c r="BG17" s="375">
        <v>2668.1339980544476</v>
      </c>
      <c r="BH17" s="375">
        <v>2217.5675126250126</v>
      </c>
      <c r="BI17" s="375">
        <v>2237.8835175064746</v>
      </c>
      <c r="BJ17" s="375">
        <v>2342.2876323826308</v>
      </c>
      <c r="BK17" s="375">
        <v>2108.1814286654585</v>
      </c>
      <c r="BL17" s="375">
        <v>2409.2260732330219</v>
      </c>
      <c r="BM17" s="375">
        <v>3965.7732207794729</v>
      </c>
      <c r="BN17" s="375">
        <v>3941.6281636129538</v>
      </c>
      <c r="BO17" s="375">
        <v>4411.9856400613035</v>
      </c>
      <c r="BP17" s="375">
        <v>4675.0270436701749</v>
      </c>
      <c r="BQ17" s="375">
        <v>3881.6541551565761</v>
      </c>
      <c r="BR17" s="375">
        <v>2665.3238594235859</v>
      </c>
      <c r="BS17" s="375">
        <v>2107.0312660792151</v>
      </c>
      <c r="BT17" s="375">
        <v>2126.4040351577355</v>
      </c>
      <c r="BU17" s="375">
        <v>2211.9024456524126</v>
      </c>
      <c r="BV17" s="375">
        <v>2266.5190012047756</v>
      </c>
      <c r="BW17" s="375">
        <v>2282.0551591937251</v>
      </c>
    </row>
    <row r="18" spans="1:75" s="132" customFormat="1" x14ac:dyDescent="0.2">
      <c r="B18" s="48" t="s">
        <v>255</v>
      </c>
      <c r="C18" s="43"/>
      <c r="D18" s="375">
        <v>0</v>
      </c>
      <c r="E18" s="375">
        <v>0</v>
      </c>
      <c r="F18" s="375">
        <v>0</v>
      </c>
      <c r="G18" s="375">
        <v>0</v>
      </c>
      <c r="H18" s="375">
        <v>0</v>
      </c>
      <c r="I18" s="375">
        <v>0</v>
      </c>
      <c r="J18" s="375">
        <v>0</v>
      </c>
      <c r="K18" s="375">
        <v>0</v>
      </c>
      <c r="L18" s="375">
        <v>0</v>
      </c>
      <c r="M18" s="375">
        <v>0</v>
      </c>
      <c r="N18" s="375">
        <v>0</v>
      </c>
      <c r="O18" s="375">
        <v>0</v>
      </c>
      <c r="P18" s="375">
        <v>0</v>
      </c>
      <c r="Q18" s="375">
        <v>0</v>
      </c>
      <c r="R18" s="375">
        <v>0</v>
      </c>
      <c r="S18" s="375">
        <v>0</v>
      </c>
      <c r="T18" s="375">
        <v>0</v>
      </c>
      <c r="U18" s="375">
        <v>0</v>
      </c>
      <c r="V18" s="375">
        <v>0</v>
      </c>
      <c r="W18" s="375">
        <v>0</v>
      </c>
      <c r="X18" s="375">
        <v>0</v>
      </c>
      <c r="Y18" s="375">
        <v>0</v>
      </c>
      <c r="Z18" s="375">
        <v>0</v>
      </c>
      <c r="AA18" s="375">
        <v>0</v>
      </c>
      <c r="AB18" s="375">
        <v>0</v>
      </c>
      <c r="AC18" s="375">
        <v>0</v>
      </c>
      <c r="AD18" s="375">
        <v>0</v>
      </c>
      <c r="AE18" s="375">
        <v>0</v>
      </c>
      <c r="AF18" s="375">
        <v>0</v>
      </c>
      <c r="AG18" s="375">
        <v>0</v>
      </c>
      <c r="AH18" s="375">
        <v>0</v>
      </c>
      <c r="AI18" s="375">
        <v>0</v>
      </c>
      <c r="AJ18" s="375">
        <v>0</v>
      </c>
      <c r="AK18" s="375">
        <v>0</v>
      </c>
      <c r="AL18" s="375">
        <v>0</v>
      </c>
      <c r="AM18" s="375">
        <v>0</v>
      </c>
      <c r="AN18" s="375">
        <v>0</v>
      </c>
      <c r="AO18" s="375">
        <v>0</v>
      </c>
      <c r="AP18" s="375">
        <v>0</v>
      </c>
      <c r="AQ18" s="375">
        <v>0</v>
      </c>
      <c r="AR18" s="375">
        <v>0</v>
      </c>
      <c r="AS18" s="375">
        <v>0</v>
      </c>
      <c r="AT18" s="375">
        <v>0</v>
      </c>
      <c r="AU18" s="375">
        <v>0</v>
      </c>
      <c r="AV18" s="375">
        <v>0</v>
      </c>
      <c r="AW18" s="375">
        <v>0</v>
      </c>
      <c r="AX18" s="375">
        <v>0</v>
      </c>
      <c r="AY18" s="375">
        <v>0</v>
      </c>
      <c r="AZ18" s="375">
        <v>316.56515462368327</v>
      </c>
      <c r="BA18" s="375">
        <v>478.98750053446975</v>
      </c>
      <c r="BB18" s="375">
        <v>435.78152840327175</v>
      </c>
      <c r="BC18" s="375">
        <v>403.00472091085811</v>
      </c>
      <c r="BD18" s="375">
        <v>421.60327931156172</v>
      </c>
      <c r="BE18" s="375">
        <v>386.71177013277003</v>
      </c>
      <c r="BF18" s="375">
        <v>384.50938547922721</v>
      </c>
      <c r="BG18" s="375">
        <v>332.72339377852535</v>
      </c>
      <c r="BH18" s="375">
        <v>180.10447866125361</v>
      </c>
      <c r="BI18" s="375">
        <v>29.581859988186029</v>
      </c>
      <c r="BJ18" s="375">
        <v>14.595010320743988</v>
      </c>
      <c r="BK18" s="375">
        <v>0</v>
      </c>
      <c r="BL18" s="375">
        <v>0</v>
      </c>
      <c r="BM18" s="375">
        <v>0</v>
      </c>
      <c r="BN18" s="375">
        <v>0</v>
      </c>
      <c r="BO18" s="375">
        <v>0</v>
      </c>
      <c r="BP18" s="375">
        <v>0</v>
      </c>
      <c r="BQ18" s="375">
        <v>0</v>
      </c>
      <c r="BR18" s="375">
        <v>0</v>
      </c>
      <c r="BS18" s="375">
        <v>0</v>
      </c>
      <c r="BT18" s="375">
        <v>0</v>
      </c>
      <c r="BU18" s="375">
        <v>0</v>
      </c>
      <c r="BV18" s="375">
        <v>0</v>
      </c>
      <c r="BW18" s="375">
        <v>0</v>
      </c>
    </row>
    <row r="19" spans="1:75" s="132" customFormat="1" x14ac:dyDescent="0.2">
      <c r="B19" s="105" t="s">
        <v>269</v>
      </c>
      <c r="C19" s="267"/>
      <c r="D19" s="375">
        <v>0</v>
      </c>
      <c r="E19" s="375">
        <v>0</v>
      </c>
      <c r="F19" s="375">
        <v>0</v>
      </c>
      <c r="G19" s="375">
        <v>0</v>
      </c>
      <c r="H19" s="375">
        <v>0</v>
      </c>
      <c r="I19" s="375">
        <v>0</v>
      </c>
      <c r="J19" s="375">
        <v>0</v>
      </c>
      <c r="K19" s="375">
        <v>0</v>
      </c>
      <c r="L19" s="375">
        <v>0</v>
      </c>
      <c r="M19" s="375">
        <v>0</v>
      </c>
      <c r="N19" s="375">
        <v>0</v>
      </c>
      <c r="O19" s="375">
        <v>0</v>
      </c>
      <c r="P19" s="375">
        <v>0</v>
      </c>
      <c r="Q19" s="375">
        <v>0</v>
      </c>
      <c r="R19" s="375">
        <v>0</v>
      </c>
      <c r="S19" s="375">
        <v>0</v>
      </c>
      <c r="T19" s="375">
        <v>0</v>
      </c>
      <c r="U19" s="375">
        <v>0</v>
      </c>
      <c r="V19" s="375">
        <v>0</v>
      </c>
      <c r="W19" s="375">
        <v>0</v>
      </c>
      <c r="X19" s="375">
        <v>0</v>
      </c>
      <c r="Y19" s="375">
        <v>0</v>
      </c>
      <c r="Z19" s="375">
        <v>0</v>
      </c>
      <c r="AA19" s="375">
        <v>0</v>
      </c>
      <c r="AB19" s="375">
        <v>0</v>
      </c>
      <c r="AC19" s="375">
        <v>0</v>
      </c>
      <c r="AD19" s="375">
        <v>0</v>
      </c>
      <c r="AE19" s="375">
        <v>0</v>
      </c>
      <c r="AF19" s="375">
        <v>0</v>
      </c>
      <c r="AG19" s="375">
        <v>0</v>
      </c>
      <c r="AH19" s="375">
        <v>0</v>
      </c>
      <c r="AI19" s="375">
        <v>0</v>
      </c>
      <c r="AJ19" s="375">
        <v>0</v>
      </c>
      <c r="AK19" s="375">
        <v>0</v>
      </c>
      <c r="AL19" s="375">
        <v>0</v>
      </c>
      <c r="AM19" s="375">
        <v>0</v>
      </c>
      <c r="AN19" s="375">
        <v>0</v>
      </c>
      <c r="AO19" s="375">
        <v>0</v>
      </c>
      <c r="AP19" s="375">
        <v>0</v>
      </c>
      <c r="AQ19" s="375">
        <v>0</v>
      </c>
      <c r="AR19" s="375">
        <v>0</v>
      </c>
      <c r="AS19" s="375">
        <v>0</v>
      </c>
      <c r="AT19" s="375">
        <v>0</v>
      </c>
      <c r="AU19" s="375">
        <v>0</v>
      </c>
      <c r="AV19" s="375">
        <v>0</v>
      </c>
      <c r="AW19" s="375">
        <v>0</v>
      </c>
      <c r="AX19" s="375">
        <v>0</v>
      </c>
      <c r="AY19" s="375">
        <v>0</v>
      </c>
      <c r="AZ19" s="354">
        <v>2391.6658944653263</v>
      </c>
      <c r="BA19" s="354">
        <v>4482.8265997748103</v>
      </c>
      <c r="BB19" s="354">
        <v>3969.825415772269</v>
      </c>
      <c r="BC19" s="354">
        <v>3550.7784404332133</v>
      </c>
      <c r="BD19" s="354">
        <v>2944.6791193636832</v>
      </c>
      <c r="BE19" s="354">
        <v>2521.5363955556154</v>
      </c>
      <c r="BF19" s="354">
        <v>2408.9203773864906</v>
      </c>
      <c r="BG19" s="354">
        <v>2335.4106042759222</v>
      </c>
      <c r="BH19" s="354">
        <v>2037.463033963759</v>
      </c>
      <c r="BI19" s="354">
        <v>2208.3016575182887</v>
      </c>
      <c r="BJ19" s="354">
        <v>2327.6926220618871</v>
      </c>
      <c r="BK19" s="354">
        <v>2108.1814286654585</v>
      </c>
      <c r="BL19" s="354">
        <v>2409.2260732330219</v>
      </c>
      <c r="BM19" s="354">
        <v>3965.7732207794729</v>
      </c>
      <c r="BN19" s="354">
        <v>3941.6281636129538</v>
      </c>
      <c r="BO19" s="354">
        <v>4411.9856400613035</v>
      </c>
      <c r="BP19" s="354">
        <v>4675.0270436701749</v>
      </c>
      <c r="BQ19" s="354">
        <v>3881.6541551565761</v>
      </c>
      <c r="BR19" s="354">
        <v>2665.3238594235859</v>
      </c>
      <c r="BS19" s="354">
        <v>2107.0312660792151</v>
      </c>
      <c r="BT19" s="354">
        <v>2126.4040351577355</v>
      </c>
      <c r="BU19" s="354">
        <v>2211.9024456524126</v>
      </c>
      <c r="BV19" s="354">
        <v>2266.5190012047756</v>
      </c>
      <c r="BW19" s="354">
        <v>2282.0551591937251</v>
      </c>
    </row>
    <row r="20" spans="1:75" s="132" customFormat="1" ht="26.1" customHeight="1" x14ac:dyDescent="0.2">
      <c r="B20" s="369" t="s">
        <v>605</v>
      </c>
      <c r="C20" s="370"/>
      <c r="D20" s="375">
        <v>0</v>
      </c>
      <c r="E20" s="375">
        <v>0</v>
      </c>
      <c r="F20" s="375">
        <v>0</v>
      </c>
      <c r="G20" s="375">
        <v>0</v>
      </c>
      <c r="H20" s="375">
        <v>0</v>
      </c>
      <c r="I20" s="375">
        <v>0</v>
      </c>
      <c r="J20" s="375">
        <v>0</v>
      </c>
      <c r="K20" s="375">
        <v>0</v>
      </c>
      <c r="L20" s="375">
        <v>0</v>
      </c>
      <c r="M20" s="375">
        <v>0</v>
      </c>
      <c r="N20" s="375">
        <v>0</v>
      </c>
      <c r="O20" s="375">
        <v>0</v>
      </c>
      <c r="P20" s="375">
        <v>0</v>
      </c>
      <c r="Q20" s="375">
        <v>0</v>
      </c>
      <c r="R20" s="375">
        <v>0</v>
      </c>
      <c r="S20" s="375">
        <v>0</v>
      </c>
      <c r="T20" s="375">
        <v>0</v>
      </c>
      <c r="U20" s="375">
        <v>0</v>
      </c>
      <c r="V20" s="375">
        <v>0</v>
      </c>
      <c r="W20" s="375">
        <v>0</v>
      </c>
      <c r="X20" s="375">
        <v>0</v>
      </c>
      <c r="Y20" s="375">
        <v>0</v>
      </c>
      <c r="Z20" s="375">
        <v>0</v>
      </c>
      <c r="AA20" s="375">
        <v>0</v>
      </c>
      <c r="AB20" s="375">
        <v>0</v>
      </c>
      <c r="AC20" s="375">
        <v>0</v>
      </c>
      <c r="AD20" s="375">
        <v>0</v>
      </c>
      <c r="AE20" s="375">
        <v>0</v>
      </c>
      <c r="AF20" s="375">
        <v>0</v>
      </c>
      <c r="AG20" s="375">
        <v>0</v>
      </c>
      <c r="AH20" s="375">
        <v>2384.7405992815898</v>
      </c>
      <c r="AI20" s="375">
        <v>2075.7753614716084</v>
      </c>
      <c r="AJ20" s="375">
        <v>2653.8763989628801</v>
      </c>
      <c r="AK20" s="375">
        <v>4606.0887679100242</v>
      </c>
      <c r="AL20" s="375">
        <v>7325.4484826407388</v>
      </c>
      <c r="AM20" s="375">
        <v>8896.3866537925114</v>
      </c>
      <c r="AN20" s="375">
        <v>9631.9083117805167</v>
      </c>
      <c r="AO20" s="375">
        <v>10258.982597054886</v>
      </c>
      <c r="AP20" s="375">
        <v>10155.426153350812</v>
      </c>
      <c r="AQ20" s="375">
        <v>8844.1693725891855</v>
      </c>
      <c r="AR20" s="375">
        <v>6337.9414650098106</v>
      </c>
      <c r="AS20" s="375">
        <v>5080.5104381956426</v>
      </c>
      <c r="AT20" s="375">
        <v>5244.361386315476</v>
      </c>
      <c r="AU20" s="375">
        <v>7075.4979157017151</v>
      </c>
      <c r="AV20" s="375">
        <v>8836.7240405865377</v>
      </c>
      <c r="AW20" s="375">
        <v>9199.1447285552349</v>
      </c>
      <c r="AX20" s="375">
        <v>8213.6955946656708</v>
      </c>
      <c r="AY20" s="375">
        <v>7426.7315834038955</v>
      </c>
      <c r="AZ20" s="375">
        <v>3484.9796913078794</v>
      </c>
      <c r="BA20" s="375">
        <v>0</v>
      </c>
      <c r="BB20" s="375">
        <v>0</v>
      </c>
      <c r="BC20" s="375">
        <v>0</v>
      </c>
      <c r="BD20" s="375">
        <v>0</v>
      </c>
      <c r="BE20" s="375">
        <v>0</v>
      </c>
      <c r="BF20" s="375">
        <v>0</v>
      </c>
      <c r="BG20" s="375">
        <v>0</v>
      </c>
      <c r="BH20" s="375">
        <v>0</v>
      </c>
      <c r="BI20" s="375">
        <v>0</v>
      </c>
      <c r="BJ20" s="375">
        <v>0</v>
      </c>
      <c r="BK20" s="375">
        <v>0</v>
      </c>
      <c r="BL20" s="375">
        <v>0</v>
      </c>
      <c r="BM20" s="375">
        <v>0</v>
      </c>
      <c r="BN20" s="375">
        <v>0</v>
      </c>
      <c r="BO20" s="375">
        <v>0</v>
      </c>
      <c r="BP20" s="375">
        <v>0</v>
      </c>
      <c r="BQ20" s="375">
        <v>0</v>
      </c>
      <c r="BR20" s="375">
        <v>0</v>
      </c>
      <c r="BS20" s="375">
        <v>0</v>
      </c>
      <c r="BT20" s="375">
        <v>0</v>
      </c>
      <c r="BU20" s="375">
        <v>0</v>
      </c>
      <c r="BV20" s="375">
        <v>0</v>
      </c>
      <c r="BW20" s="375">
        <v>0</v>
      </c>
    </row>
    <row r="21" spans="1:75" s="132" customFormat="1" ht="26.1" customHeight="1" thickBot="1" x14ac:dyDescent="0.25">
      <c r="B21" s="371" t="s">
        <v>172</v>
      </c>
      <c r="C21" s="372"/>
      <c r="D21" s="373">
        <v>451.43423738699357</v>
      </c>
      <c r="E21" s="373">
        <v>555.97690288713932</v>
      </c>
      <c r="F21" s="373">
        <v>480.26460107120784</v>
      </c>
      <c r="G21" s="373">
        <v>389.6050266443969</v>
      </c>
      <c r="H21" s="373">
        <v>646.70924467774887</v>
      </c>
      <c r="I21" s="373">
        <v>524.77411752102421</v>
      </c>
      <c r="J21" s="373">
        <v>363.70155730533685</v>
      </c>
      <c r="K21" s="373">
        <v>349.71303587051619</v>
      </c>
      <c r="L21" s="373">
        <v>438.40494335736349</v>
      </c>
      <c r="M21" s="373">
        <v>509.50088635020683</v>
      </c>
      <c r="N21" s="373">
        <v>968.03848374061954</v>
      </c>
      <c r="O21" s="373">
        <v>818.23509108341318</v>
      </c>
      <c r="P21" s="373">
        <v>578.44047395147641</v>
      </c>
      <c r="Q21" s="373">
        <v>674.10503282275704</v>
      </c>
      <c r="R21" s="373">
        <v>1161.9812488943926</v>
      </c>
      <c r="S21" s="373">
        <v>1144.5483646485732</v>
      </c>
      <c r="T21" s="373">
        <v>761.84871709430195</v>
      </c>
      <c r="U21" s="373">
        <v>794.56517602283543</v>
      </c>
      <c r="V21" s="373">
        <v>1207.2781226343677</v>
      </c>
      <c r="W21" s="373">
        <v>1829.0920897284536</v>
      </c>
      <c r="X21" s="373">
        <v>1768.8226510776165</v>
      </c>
      <c r="Y21" s="373">
        <v>1714.1920275460202</v>
      </c>
      <c r="Z21" s="373">
        <v>1852.3081388317814</v>
      </c>
      <c r="AA21" s="373">
        <v>2745.5513513513515</v>
      </c>
      <c r="AB21" s="373">
        <v>2218.8959049703035</v>
      </c>
      <c r="AC21" s="373">
        <v>1706.5478486861105</v>
      </c>
      <c r="AD21" s="373">
        <v>1759.1307260406584</v>
      </c>
      <c r="AE21" s="373">
        <v>3003.4768871292267</v>
      </c>
      <c r="AF21" s="373">
        <v>3258.6817429144003</v>
      </c>
      <c r="AG21" s="373">
        <v>3227.6417438637168</v>
      </c>
      <c r="AH21" s="373">
        <v>2926.5166189242032</v>
      </c>
      <c r="AI21" s="373">
        <v>2591.7424685295609</v>
      </c>
      <c r="AJ21" s="373">
        <v>4278.2894089074143</v>
      </c>
      <c r="AK21" s="373">
        <v>5184.7590559660202</v>
      </c>
      <c r="AL21" s="373">
        <v>4280.5503404601122</v>
      </c>
      <c r="AM21" s="373">
        <v>4089.0054715159317</v>
      </c>
      <c r="AN21" s="373">
        <v>4074.8394949033927</v>
      </c>
      <c r="AO21" s="373">
        <v>3868.4203480589022</v>
      </c>
      <c r="AP21" s="373">
        <v>4061.233613909204</v>
      </c>
      <c r="AQ21" s="373">
        <v>3257.8679695774404</v>
      </c>
      <c r="AR21" s="373">
        <v>2303.6075621321124</v>
      </c>
      <c r="AS21" s="373">
        <v>1416.2284912493599</v>
      </c>
      <c r="AT21" s="373">
        <v>1551.3652230258665</v>
      </c>
      <c r="AU21" s="373">
        <v>2701.8546880169397</v>
      </c>
      <c r="AV21" s="373">
        <v>2891.6212146924554</v>
      </c>
      <c r="AW21" s="373">
        <v>2648.5647713817862</v>
      </c>
      <c r="AX21" s="373">
        <v>2059.3397245693477</v>
      </c>
      <c r="AY21" s="373">
        <v>1696.6563094230073</v>
      </c>
      <c r="AZ21" s="373">
        <v>867.62255309272359</v>
      </c>
      <c r="BA21" s="373">
        <v>0</v>
      </c>
      <c r="BB21" s="373">
        <v>0</v>
      </c>
      <c r="BC21" s="373">
        <v>0</v>
      </c>
      <c r="BD21" s="373">
        <v>0</v>
      </c>
      <c r="BE21" s="373">
        <v>0</v>
      </c>
      <c r="BF21" s="373">
        <v>0</v>
      </c>
      <c r="BG21" s="373">
        <v>0</v>
      </c>
      <c r="BH21" s="373">
        <v>0</v>
      </c>
      <c r="BI21" s="373">
        <v>0</v>
      </c>
      <c r="BJ21" s="373">
        <v>0</v>
      </c>
      <c r="BK21" s="373">
        <v>0</v>
      </c>
      <c r="BL21" s="373">
        <v>0</v>
      </c>
      <c r="BM21" s="373">
        <v>0</v>
      </c>
      <c r="BN21" s="373">
        <v>0</v>
      </c>
      <c r="BO21" s="373">
        <v>0</v>
      </c>
      <c r="BP21" s="373">
        <v>0</v>
      </c>
      <c r="BQ21" s="373">
        <v>0</v>
      </c>
      <c r="BR21" s="373">
        <v>0</v>
      </c>
      <c r="BS21" s="373">
        <v>0</v>
      </c>
      <c r="BT21" s="373">
        <v>0</v>
      </c>
      <c r="BU21" s="373">
        <v>0</v>
      </c>
      <c r="BV21" s="373">
        <v>0</v>
      </c>
      <c r="BW21" s="373">
        <v>0</v>
      </c>
    </row>
    <row r="22" spans="1:75" s="132" customFormat="1" ht="26.1" customHeight="1" x14ac:dyDescent="0.2">
      <c r="A22" s="153"/>
      <c r="B22" s="38" t="s">
        <v>606</v>
      </c>
      <c r="C22" s="134"/>
      <c r="D22" s="135" t="s">
        <v>21</v>
      </c>
      <c r="E22" s="135" t="s">
        <v>22</v>
      </c>
      <c r="F22" s="135" t="s">
        <v>23</v>
      </c>
      <c r="G22" s="135" t="s">
        <v>24</v>
      </c>
      <c r="H22" s="135" t="s">
        <v>25</v>
      </c>
      <c r="I22" s="135" t="s">
        <v>26</v>
      </c>
      <c r="J22" s="135" t="s">
        <v>27</v>
      </c>
      <c r="K22" s="135" t="s">
        <v>28</v>
      </c>
      <c r="L22" s="135" t="s">
        <v>29</v>
      </c>
      <c r="M22" s="135" t="s">
        <v>30</v>
      </c>
      <c r="N22" s="135" t="s">
        <v>31</v>
      </c>
      <c r="O22" s="135" t="s">
        <v>32</v>
      </c>
      <c r="P22" s="135" t="s">
        <v>33</v>
      </c>
      <c r="Q22" s="135" t="s">
        <v>34</v>
      </c>
      <c r="R22" s="135" t="s">
        <v>35</v>
      </c>
      <c r="S22" s="135" t="s">
        <v>36</v>
      </c>
      <c r="T22" s="135" t="s">
        <v>37</v>
      </c>
      <c r="U22" s="135" t="s">
        <v>38</v>
      </c>
      <c r="V22" s="135" t="s">
        <v>39</v>
      </c>
      <c r="W22" s="135" t="s">
        <v>40</v>
      </c>
      <c r="X22" s="135" t="s">
        <v>41</v>
      </c>
      <c r="Y22" s="135" t="s">
        <v>42</v>
      </c>
      <c r="Z22" s="135" t="s">
        <v>43</v>
      </c>
      <c r="AA22" s="135" t="s">
        <v>44</v>
      </c>
      <c r="AB22" s="135" t="s">
        <v>45</v>
      </c>
      <c r="AC22" s="135" t="s">
        <v>46</v>
      </c>
      <c r="AD22" s="135" t="s">
        <v>47</v>
      </c>
      <c r="AE22" s="135" t="s">
        <v>48</v>
      </c>
      <c r="AF22" s="135" t="s">
        <v>49</v>
      </c>
      <c r="AG22" s="135" t="s">
        <v>50</v>
      </c>
      <c r="AH22" s="135" t="s">
        <v>51</v>
      </c>
      <c r="AI22" s="135" t="s">
        <v>52</v>
      </c>
      <c r="AJ22" s="135" t="s">
        <v>53</v>
      </c>
      <c r="AK22" s="135" t="s">
        <v>54</v>
      </c>
      <c r="AL22" s="135" t="s">
        <v>55</v>
      </c>
      <c r="AM22" s="135" t="s">
        <v>56</v>
      </c>
      <c r="AN22" s="135" t="s">
        <v>57</v>
      </c>
      <c r="AO22" s="135" t="s">
        <v>58</v>
      </c>
      <c r="AP22" s="135" t="s">
        <v>59</v>
      </c>
      <c r="AQ22" s="135" t="s">
        <v>60</v>
      </c>
      <c r="AR22" s="135" t="s">
        <v>61</v>
      </c>
      <c r="AS22" s="135" t="s">
        <v>62</v>
      </c>
      <c r="AT22" s="135" t="s">
        <v>63</v>
      </c>
      <c r="AU22" s="135" t="s">
        <v>64</v>
      </c>
      <c r="AV22" s="135" t="s">
        <v>65</v>
      </c>
      <c r="AW22" s="135" t="s">
        <v>66</v>
      </c>
      <c r="AX22" s="135" t="s">
        <v>67</v>
      </c>
      <c r="AY22" s="135" t="s">
        <v>68</v>
      </c>
      <c r="AZ22" s="135" t="s">
        <v>69</v>
      </c>
      <c r="BA22" s="135" t="s">
        <v>70</v>
      </c>
      <c r="BB22" s="135" t="s">
        <v>71</v>
      </c>
      <c r="BC22" s="135" t="s">
        <v>72</v>
      </c>
      <c r="BD22" s="135" t="s">
        <v>73</v>
      </c>
      <c r="BE22" s="135" t="s">
        <v>74</v>
      </c>
      <c r="BF22" s="135" t="s">
        <v>75</v>
      </c>
      <c r="BG22" s="135" t="s">
        <v>76</v>
      </c>
      <c r="BH22" s="135" t="s">
        <v>77</v>
      </c>
      <c r="BI22" s="135" t="s">
        <v>78</v>
      </c>
      <c r="BJ22" s="135" t="s">
        <v>79</v>
      </c>
      <c r="BK22" s="135" t="s">
        <v>80</v>
      </c>
      <c r="BL22" s="135" t="s">
        <v>81</v>
      </c>
      <c r="BM22" s="135" t="s">
        <v>82</v>
      </c>
      <c r="BN22" s="135" t="s">
        <v>83</v>
      </c>
      <c r="BO22" s="135" t="s">
        <v>84</v>
      </c>
      <c r="BP22" s="135" t="s">
        <v>85</v>
      </c>
      <c r="BQ22" s="135" t="s">
        <v>86</v>
      </c>
      <c r="BR22" s="135" t="s">
        <v>87</v>
      </c>
      <c r="BS22" s="135" t="s">
        <v>88</v>
      </c>
      <c r="BT22" s="135" t="s">
        <v>89</v>
      </c>
      <c r="BU22" s="136" t="s">
        <v>90</v>
      </c>
      <c r="BV22" s="136" t="s">
        <v>100</v>
      </c>
      <c r="BW22" s="136" t="s">
        <v>120</v>
      </c>
    </row>
    <row r="23" spans="1:75" s="47" customFormat="1" ht="26.1" customHeight="1" x14ac:dyDescent="0.2">
      <c r="A23" s="276"/>
      <c r="B23" s="38" t="s">
        <v>267</v>
      </c>
      <c r="C23" s="141"/>
      <c r="D23" s="367">
        <f t="shared" ref="D23:AY23" si="3">D31</f>
        <v>0</v>
      </c>
      <c r="E23" s="367">
        <f t="shared" si="3"/>
        <v>0</v>
      </c>
      <c r="F23" s="367">
        <f t="shared" si="3"/>
        <v>0</v>
      </c>
      <c r="G23" s="367">
        <f t="shared" si="3"/>
        <v>0</v>
      </c>
      <c r="H23" s="367">
        <f t="shared" si="3"/>
        <v>0</v>
      </c>
      <c r="I23" s="367">
        <f t="shared" si="3"/>
        <v>0</v>
      </c>
      <c r="J23" s="367">
        <f t="shared" si="3"/>
        <v>0</v>
      </c>
      <c r="K23" s="367">
        <f t="shared" si="3"/>
        <v>0</v>
      </c>
      <c r="L23" s="367">
        <f t="shared" si="3"/>
        <v>0</v>
      </c>
      <c r="M23" s="367">
        <f t="shared" si="3"/>
        <v>0</v>
      </c>
      <c r="N23" s="367">
        <f t="shared" si="3"/>
        <v>0</v>
      </c>
      <c r="O23" s="367">
        <f t="shared" si="3"/>
        <v>0</v>
      </c>
      <c r="P23" s="367">
        <f t="shared" si="3"/>
        <v>0</v>
      </c>
      <c r="Q23" s="367">
        <f t="shared" si="3"/>
        <v>0</v>
      </c>
      <c r="R23" s="367">
        <f t="shared" si="3"/>
        <v>0</v>
      </c>
      <c r="S23" s="367">
        <f t="shared" si="3"/>
        <v>0</v>
      </c>
      <c r="T23" s="367">
        <f t="shared" si="3"/>
        <v>0</v>
      </c>
      <c r="U23" s="367">
        <f t="shared" si="3"/>
        <v>0</v>
      </c>
      <c r="V23" s="367">
        <f t="shared" si="3"/>
        <v>0</v>
      </c>
      <c r="W23" s="367">
        <f t="shared" si="3"/>
        <v>0</v>
      </c>
      <c r="X23" s="367">
        <f t="shared" si="3"/>
        <v>0</v>
      </c>
      <c r="Y23" s="367">
        <f t="shared" si="3"/>
        <v>0</v>
      </c>
      <c r="Z23" s="367">
        <f t="shared" si="3"/>
        <v>0</v>
      </c>
      <c r="AA23" s="367">
        <f t="shared" si="3"/>
        <v>0</v>
      </c>
      <c r="AB23" s="367">
        <f t="shared" si="3"/>
        <v>0</v>
      </c>
      <c r="AC23" s="367">
        <f t="shared" si="3"/>
        <v>0</v>
      </c>
      <c r="AD23" s="367">
        <f t="shared" si="3"/>
        <v>0</v>
      </c>
      <c r="AE23" s="367">
        <f t="shared" si="3"/>
        <v>0</v>
      </c>
      <c r="AF23" s="367">
        <f t="shared" si="3"/>
        <v>1210</v>
      </c>
      <c r="AG23" s="367">
        <f t="shared" si="3"/>
        <v>1307</v>
      </c>
      <c r="AH23" s="367">
        <f t="shared" si="3"/>
        <v>1234</v>
      </c>
      <c r="AI23" s="367">
        <f t="shared" si="3"/>
        <v>1136</v>
      </c>
      <c r="AJ23" s="367">
        <f t="shared" si="3"/>
        <v>1697</v>
      </c>
      <c r="AK23" s="367">
        <f t="shared" si="3"/>
        <v>2234</v>
      </c>
      <c r="AL23" s="367">
        <f t="shared" si="3"/>
        <v>2771</v>
      </c>
      <c r="AM23" s="367">
        <f t="shared" si="3"/>
        <v>2877</v>
      </c>
      <c r="AN23" s="367">
        <f t="shared" si="3"/>
        <v>2997</v>
      </c>
      <c r="AO23" s="367">
        <f t="shared" si="3"/>
        <v>3028</v>
      </c>
      <c r="AP23" s="367">
        <f t="shared" si="3"/>
        <v>3054</v>
      </c>
      <c r="AQ23" s="367">
        <f t="shared" si="3"/>
        <v>2589</v>
      </c>
      <c r="AR23" s="367">
        <f t="shared" si="3"/>
        <v>2024</v>
      </c>
      <c r="AS23" s="367">
        <f t="shared" si="3"/>
        <v>1518</v>
      </c>
      <c r="AT23" s="367">
        <f t="shared" si="3"/>
        <v>1516</v>
      </c>
      <c r="AU23" s="367">
        <f t="shared" si="3"/>
        <v>2223</v>
      </c>
      <c r="AV23" s="367">
        <f t="shared" si="3"/>
        <v>2640</v>
      </c>
      <c r="AW23" s="367">
        <f t="shared" si="3"/>
        <v>2612</v>
      </c>
      <c r="AX23" s="367">
        <f t="shared" si="3"/>
        <v>2412</v>
      </c>
      <c r="AY23" s="367">
        <f t="shared" si="3"/>
        <v>2151</v>
      </c>
      <c r="AZ23" s="367">
        <f>AZ31</f>
        <v>1994</v>
      </c>
      <c r="BA23" s="367">
        <f t="shared" ref="BA23:BO23" si="4">SUM(BA24,BA37,BA31)</f>
        <v>1252</v>
      </c>
      <c r="BB23" s="367">
        <f t="shared" si="4"/>
        <v>1110</v>
      </c>
      <c r="BC23" s="367">
        <f t="shared" si="4"/>
        <v>1177</v>
      </c>
      <c r="BD23" s="367">
        <f t="shared" si="4"/>
        <v>1022</v>
      </c>
      <c r="BE23" s="367">
        <f t="shared" si="4"/>
        <v>932</v>
      </c>
      <c r="BF23" s="367">
        <f t="shared" si="4"/>
        <v>920</v>
      </c>
      <c r="BG23" s="367">
        <f t="shared" si="4"/>
        <v>898</v>
      </c>
      <c r="BH23" s="367">
        <f t="shared" si="4"/>
        <v>819</v>
      </c>
      <c r="BI23" s="367">
        <f t="shared" si="4"/>
        <v>870</v>
      </c>
      <c r="BJ23" s="367">
        <f t="shared" si="4"/>
        <v>927</v>
      </c>
      <c r="BK23" s="367">
        <f t="shared" si="4"/>
        <v>818</v>
      </c>
      <c r="BL23" s="367">
        <f t="shared" si="4"/>
        <v>1025</v>
      </c>
      <c r="BM23" s="367">
        <f t="shared" si="4"/>
        <v>1538</v>
      </c>
      <c r="BN23" s="367">
        <f t="shared" si="4"/>
        <v>1415</v>
      </c>
      <c r="BO23" s="367">
        <f t="shared" si="4"/>
        <v>1515</v>
      </c>
      <c r="BP23" s="367">
        <f t="shared" ref="BP23:BU23" si="5">SUM(BP24,BP37,BP31)</f>
        <v>1507</v>
      </c>
      <c r="BQ23" s="367">
        <f t="shared" si="5"/>
        <v>1271</v>
      </c>
      <c r="BR23" s="367">
        <f t="shared" si="5"/>
        <v>912</v>
      </c>
      <c r="BS23" s="367">
        <f t="shared" si="5"/>
        <v>790</v>
      </c>
      <c r="BT23" s="367">
        <f t="shared" si="5"/>
        <v>790</v>
      </c>
      <c r="BU23" s="367">
        <f t="shared" si="5"/>
        <v>802</v>
      </c>
      <c r="BV23" s="367">
        <f>SUM(BV24,BV37,BV31)</f>
        <v>812</v>
      </c>
      <c r="BW23" s="367">
        <f>SUM(BW24,BW37,BW31)</f>
        <v>817</v>
      </c>
    </row>
    <row r="24" spans="1:75" s="132" customFormat="1" ht="26.1" customHeight="1" x14ac:dyDescent="0.2">
      <c r="A24" s="134"/>
      <c r="B24" s="268" t="s">
        <v>604</v>
      </c>
      <c r="C24" s="134"/>
      <c r="D24" s="376" t="s">
        <v>387</v>
      </c>
      <c r="E24" s="376" t="s">
        <v>387</v>
      </c>
      <c r="F24" s="376" t="s">
        <v>387</v>
      </c>
      <c r="G24" s="376" t="s">
        <v>387</v>
      </c>
      <c r="H24" s="376" t="s">
        <v>387</v>
      </c>
      <c r="I24" s="376" t="s">
        <v>387</v>
      </c>
      <c r="J24" s="376" t="s">
        <v>387</v>
      </c>
      <c r="K24" s="376" t="s">
        <v>387</v>
      </c>
      <c r="L24" s="376" t="s">
        <v>387</v>
      </c>
      <c r="M24" s="376" t="s">
        <v>387</v>
      </c>
      <c r="N24" s="376" t="s">
        <v>387</v>
      </c>
      <c r="O24" s="376" t="s">
        <v>387</v>
      </c>
      <c r="P24" s="376" t="s">
        <v>387</v>
      </c>
      <c r="Q24" s="376" t="s">
        <v>387</v>
      </c>
      <c r="R24" s="376" t="s">
        <v>387</v>
      </c>
      <c r="S24" s="376" t="s">
        <v>387</v>
      </c>
      <c r="T24" s="376" t="s">
        <v>387</v>
      </c>
      <c r="U24" s="376" t="s">
        <v>387</v>
      </c>
      <c r="V24" s="376" t="s">
        <v>387</v>
      </c>
      <c r="W24" s="376" t="s">
        <v>387</v>
      </c>
      <c r="X24" s="376" t="s">
        <v>387</v>
      </c>
      <c r="Y24" s="376" t="s">
        <v>387</v>
      </c>
      <c r="Z24" s="376" t="s">
        <v>387</v>
      </c>
      <c r="AA24" s="376" t="s">
        <v>387</v>
      </c>
      <c r="AB24" s="376" t="s">
        <v>387</v>
      </c>
      <c r="AC24" s="376" t="s">
        <v>387</v>
      </c>
      <c r="AD24" s="376" t="s">
        <v>387</v>
      </c>
      <c r="AE24" s="376" t="s">
        <v>387</v>
      </c>
      <c r="AF24" s="376" t="s">
        <v>387</v>
      </c>
      <c r="AG24" s="376" t="s">
        <v>387</v>
      </c>
      <c r="AH24" s="376" t="s">
        <v>387</v>
      </c>
      <c r="AI24" s="376" t="s">
        <v>387</v>
      </c>
      <c r="AJ24" s="376" t="s">
        <v>387</v>
      </c>
      <c r="AK24" s="376" t="s">
        <v>387</v>
      </c>
      <c r="AL24" s="376" t="s">
        <v>387</v>
      </c>
      <c r="AM24" s="376" t="s">
        <v>387</v>
      </c>
      <c r="AN24" s="376" t="s">
        <v>387</v>
      </c>
      <c r="AO24" s="376" t="s">
        <v>387</v>
      </c>
      <c r="AP24" s="376" t="s">
        <v>387</v>
      </c>
      <c r="AQ24" s="376" t="s">
        <v>387</v>
      </c>
      <c r="AR24" s="376" t="s">
        <v>387</v>
      </c>
      <c r="AS24" s="376" t="s">
        <v>387</v>
      </c>
      <c r="AT24" s="376" t="s">
        <v>387</v>
      </c>
      <c r="AU24" s="376" t="s">
        <v>387</v>
      </c>
      <c r="AV24" s="376" t="s">
        <v>387</v>
      </c>
      <c r="AW24" s="376" t="s">
        <v>387</v>
      </c>
      <c r="AX24" s="376" t="s">
        <v>387</v>
      </c>
      <c r="AY24" s="376" t="s">
        <v>387</v>
      </c>
      <c r="AZ24" s="376" t="s">
        <v>387</v>
      </c>
      <c r="BA24" s="368">
        <v>1252</v>
      </c>
      <c r="BB24" s="368">
        <v>1110</v>
      </c>
      <c r="BC24" s="368">
        <v>1177</v>
      </c>
      <c r="BD24" s="368">
        <v>1022</v>
      </c>
      <c r="BE24" s="368">
        <v>932</v>
      </c>
      <c r="BF24" s="368">
        <v>920</v>
      </c>
      <c r="BG24" s="368">
        <v>898</v>
      </c>
      <c r="BH24" s="368">
        <v>819</v>
      </c>
      <c r="BI24" s="368">
        <v>870</v>
      </c>
      <c r="BJ24" s="368">
        <v>927</v>
      </c>
      <c r="BK24" s="368">
        <v>818</v>
      </c>
      <c r="BL24" s="368">
        <v>1025</v>
      </c>
      <c r="BM24" s="368">
        <v>1538</v>
      </c>
      <c r="BN24" s="368">
        <v>1415</v>
      </c>
      <c r="BO24" s="368">
        <v>1515</v>
      </c>
      <c r="BP24" s="368">
        <v>1507</v>
      </c>
      <c r="BQ24" s="368">
        <v>1271</v>
      </c>
      <c r="BR24" s="368">
        <v>912</v>
      </c>
      <c r="BS24" s="368">
        <v>790</v>
      </c>
      <c r="BT24" s="368">
        <v>790</v>
      </c>
      <c r="BU24" s="368">
        <v>802</v>
      </c>
      <c r="BV24" s="368">
        <v>812</v>
      </c>
      <c r="BW24" s="368">
        <v>817</v>
      </c>
    </row>
    <row r="25" spans="1:75" s="132" customFormat="1" x14ac:dyDescent="0.2">
      <c r="A25" s="134"/>
      <c r="B25" s="43" t="s">
        <v>380</v>
      </c>
      <c r="C25" s="134"/>
      <c r="D25" s="376" t="s">
        <v>387</v>
      </c>
      <c r="E25" s="376" t="s">
        <v>387</v>
      </c>
      <c r="F25" s="376" t="s">
        <v>387</v>
      </c>
      <c r="G25" s="376" t="s">
        <v>387</v>
      </c>
      <c r="H25" s="376" t="s">
        <v>387</v>
      </c>
      <c r="I25" s="376" t="s">
        <v>387</v>
      </c>
      <c r="J25" s="376" t="s">
        <v>387</v>
      </c>
      <c r="K25" s="376" t="s">
        <v>387</v>
      </c>
      <c r="L25" s="376" t="s">
        <v>387</v>
      </c>
      <c r="M25" s="376" t="s">
        <v>387</v>
      </c>
      <c r="N25" s="376" t="s">
        <v>387</v>
      </c>
      <c r="O25" s="376" t="s">
        <v>387</v>
      </c>
      <c r="P25" s="376" t="s">
        <v>387</v>
      </c>
      <c r="Q25" s="376" t="s">
        <v>387</v>
      </c>
      <c r="R25" s="376" t="s">
        <v>387</v>
      </c>
      <c r="S25" s="376" t="s">
        <v>387</v>
      </c>
      <c r="T25" s="376" t="s">
        <v>387</v>
      </c>
      <c r="U25" s="376" t="s">
        <v>387</v>
      </c>
      <c r="V25" s="376" t="s">
        <v>387</v>
      </c>
      <c r="W25" s="376" t="s">
        <v>387</v>
      </c>
      <c r="X25" s="376" t="s">
        <v>387</v>
      </c>
      <c r="Y25" s="376" t="s">
        <v>387</v>
      </c>
      <c r="Z25" s="376" t="s">
        <v>387</v>
      </c>
      <c r="AA25" s="376" t="s">
        <v>387</v>
      </c>
      <c r="AB25" s="376" t="s">
        <v>387</v>
      </c>
      <c r="AC25" s="376" t="s">
        <v>387</v>
      </c>
      <c r="AD25" s="376" t="s">
        <v>387</v>
      </c>
      <c r="AE25" s="376" t="s">
        <v>387</v>
      </c>
      <c r="AF25" s="376" t="s">
        <v>387</v>
      </c>
      <c r="AG25" s="376" t="s">
        <v>387</v>
      </c>
      <c r="AH25" s="376" t="s">
        <v>387</v>
      </c>
      <c r="AI25" s="376" t="s">
        <v>387</v>
      </c>
      <c r="AJ25" s="376" t="s">
        <v>387</v>
      </c>
      <c r="AK25" s="376" t="s">
        <v>387</v>
      </c>
      <c r="AL25" s="376" t="s">
        <v>387</v>
      </c>
      <c r="AM25" s="376" t="s">
        <v>387</v>
      </c>
      <c r="AN25" s="376" t="s">
        <v>387</v>
      </c>
      <c r="AO25" s="376" t="s">
        <v>387</v>
      </c>
      <c r="AP25" s="376" t="s">
        <v>387</v>
      </c>
      <c r="AQ25" s="376" t="s">
        <v>387</v>
      </c>
      <c r="AR25" s="376" t="s">
        <v>387</v>
      </c>
      <c r="AS25" s="376" t="s">
        <v>387</v>
      </c>
      <c r="AT25" s="376" t="s">
        <v>387</v>
      </c>
      <c r="AU25" s="376" t="s">
        <v>387</v>
      </c>
      <c r="AV25" s="376" t="s">
        <v>387</v>
      </c>
      <c r="AW25" s="376" t="s">
        <v>387</v>
      </c>
      <c r="AX25" s="376" t="s">
        <v>387</v>
      </c>
      <c r="AY25" s="376" t="s">
        <v>387</v>
      </c>
      <c r="AZ25" s="376" t="s">
        <v>387</v>
      </c>
      <c r="BA25" s="368">
        <v>170</v>
      </c>
      <c r="BB25" s="368">
        <v>162</v>
      </c>
      <c r="BC25" s="368">
        <v>178</v>
      </c>
      <c r="BD25" s="368">
        <v>168</v>
      </c>
      <c r="BE25" s="368">
        <v>178</v>
      </c>
      <c r="BF25" s="368">
        <v>190</v>
      </c>
      <c r="BG25" s="368">
        <v>185</v>
      </c>
      <c r="BH25" s="368">
        <v>158</v>
      </c>
      <c r="BI25" s="368">
        <v>165</v>
      </c>
      <c r="BJ25" s="368">
        <v>157</v>
      </c>
      <c r="BK25" s="368">
        <v>142</v>
      </c>
      <c r="BL25" s="368">
        <v>244</v>
      </c>
      <c r="BM25" s="368">
        <v>321</v>
      </c>
      <c r="BN25" s="368">
        <v>234</v>
      </c>
      <c r="BO25" s="368">
        <v>212</v>
      </c>
      <c r="BP25" s="368">
        <v>178</v>
      </c>
      <c r="BQ25" s="368">
        <v>145</v>
      </c>
      <c r="BR25" s="368">
        <v>110</v>
      </c>
      <c r="BS25" s="368">
        <v>99</v>
      </c>
      <c r="BT25" s="368">
        <v>108</v>
      </c>
      <c r="BU25" s="368">
        <v>107</v>
      </c>
      <c r="BV25" s="368">
        <v>109</v>
      </c>
      <c r="BW25" s="368">
        <v>110</v>
      </c>
    </row>
    <row r="26" spans="1:75" s="132" customFormat="1" x14ac:dyDescent="0.2">
      <c r="A26" s="134"/>
      <c r="B26" s="43" t="s">
        <v>381</v>
      </c>
      <c r="C26" s="134"/>
      <c r="D26" s="376" t="s">
        <v>387</v>
      </c>
      <c r="E26" s="376" t="s">
        <v>387</v>
      </c>
      <c r="F26" s="376" t="s">
        <v>387</v>
      </c>
      <c r="G26" s="376" t="s">
        <v>387</v>
      </c>
      <c r="H26" s="376" t="s">
        <v>387</v>
      </c>
      <c r="I26" s="376" t="s">
        <v>387</v>
      </c>
      <c r="J26" s="376" t="s">
        <v>387</v>
      </c>
      <c r="K26" s="376" t="s">
        <v>387</v>
      </c>
      <c r="L26" s="376" t="s">
        <v>387</v>
      </c>
      <c r="M26" s="376" t="s">
        <v>387</v>
      </c>
      <c r="N26" s="376" t="s">
        <v>387</v>
      </c>
      <c r="O26" s="376" t="s">
        <v>387</v>
      </c>
      <c r="P26" s="376" t="s">
        <v>387</v>
      </c>
      <c r="Q26" s="376" t="s">
        <v>387</v>
      </c>
      <c r="R26" s="376" t="s">
        <v>387</v>
      </c>
      <c r="S26" s="376" t="s">
        <v>387</v>
      </c>
      <c r="T26" s="376" t="s">
        <v>387</v>
      </c>
      <c r="U26" s="376" t="s">
        <v>387</v>
      </c>
      <c r="V26" s="376" t="s">
        <v>387</v>
      </c>
      <c r="W26" s="376" t="s">
        <v>387</v>
      </c>
      <c r="X26" s="376" t="s">
        <v>387</v>
      </c>
      <c r="Y26" s="376" t="s">
        <v>387</v>
      </c>
      <c r="Z26" s="376" t="s">
        <v>387</v>
      </c>
      <c r="AA26" s="376" t="s">
        <v>387</v>
      </c>
      <c r="AB26" s="376" t="s">
        <v>387</v>
      </c>
      <c r="AC26" s="376" t="s">
        <v>387</v>
      </c>
      <c r="AD26" s="376" t="s">
        <v>387</v>
      </c>
      <c r="AE26" s="376" t="s">
        <v>387</v>
      </c>
      <c r="AF26" s="376" t="s">
        <v>387</v>
      </c>
      <c r="AG26" s="376" t="s">
        <v>387</v>
      </c>
      <c r="AH26" s="376" t="s">
        <v>387</v>
      </c>
      <c r="AI26" s="376" t="s">
        <v>387</v>
      </c>
      <c r="AJ26" s="376" t="s">
        <v>387</v>
      </c>
      <c r="AK26" s="376" t="s">
        <v>387</v>
      </c>
      <c r="AL26" s="376" t="s">
        <v>387</v>
      </c>
      <c r="AM26" s="376" t="s">
        <v>387</v>
      </c>
      <c r="AN26" s="376" t="s">
        <v>387</v>
      </c>
      <c r="AO26" s="376" t="s">
        <v>387</v>
      </c>
      <c r="AP26" s="376" t="s">
        <v>387</v>
      </c>
      <c r="AQ26" s="376" t="s">
        <v>387</v>
      </c>
      <c r="AR26" s="376" t="s">
        <v>387</v>
      </c>
      <c r="AS26" s="376" t="s">
        <v>387</v>
      </c>
      <c r="AT26" s="376" t="s">
        <v>387</v>
      </c>
      <c r="AU26" s="376" t="s">
        <v>387</v>
      </c>
      <c r="AV26" s="376" t="s">
        <v>387</v>
      </c>
      <c r="AW26" s="376" t="s">
        <v>387</v>
      </c>
      <c r="AX26" s="376" t="s">
        <v>387</v>
      </c>
      <c r="AY26" s="376" t="s">
        <v>387</v>
      </c>
      <c r="AZ26" s="376" t="s">
        <v>387</v>
      </c>
      <c r="BA26" s="368">
        <v>25</v>
      </c>
      <c r="BB26" s="368">
        <v>23</v>
      </c>
      <c r="BC26" s="368">
        <v>24</v>
      </c>
      <c r="BD26" s="368">
        <v>21</v>
      </c>
      <c r="BE26" s="368">
        <v>20</v>
      </c>
      <c r="BF26" s="368">
        <v>19</v>
      </c>
      <c r="BG26" s="368">
        <v>18</v>
      </c>
      <c r="BH26" s="368">
        <v>14</v>
      </c>
      <c r="BI26" s="368">
        <v>15</v>
      </c>
      <c r="BJ26" s="368">
        <v>15</v>
      </c>
      <c r="BK26" s="368">
        <v>13</v>
      </c>
      <c r="BL26" s="368">
        <v>21</v>
      </c>
      <c r="BM26" s="368">
        <v>30</v>
      </c>
      <c r="BN26" s="368">
        <v>22</v>
      </c>
      <c r="BO26" s="368">
        <v>19</v>
      </c>
      <c r="BP26" s="368">
        <v>18</v>
      </c>
      <c r="BQ26" s="368">
        <v>14</v>
      </c>
      <c r="BR26" s="368">
        <v>12</v>
      </c>
      <c r="BS26" s="368">
        <v>10</v>
      </c>
      <c r="BT26" s="368">
        <v>11</v>
      </c>
      <c r="BU26" s="368">
        <v>11</v>
      </c>
      <c r="BV26" s="368">
        <v>10</v>
      </c>
      <c r="BW26" s="368">
        <v>10</v>
      </c>
    </row>
    <row r="27" spans="1:75" s="132" customFormat="1" x14ac:dyDescent="0.2">
      <c r="A27" s="134"/>
      <c r="B27" s="43" t="s">
        <v>382</v>
      </c>
      <c r="C27" s="134"/>
      <c r="D27" s="376" t="s">
        <v>387</v>
      </c>
      <c r="E27" s="376" t="s">
        <v>387</v>
      </c>
      <c r="F27" s="376" t="s">
        <v>387</v>
      </c>
      <c r="G27" s="376" t="s">
        <v>387</v>
      </c>
      <c r="H27" s="376" t="s">
        <v>387</v>
      </c>
      <c r="I27" s="376" t="s">
        <v>387</v>
      </c>
      <c r="J27" s="376" t="s">
        <v>387</v>
      </c>
      <c r="K27" s="376" t="s">
        <v>387</v>
      </c>
      <c r="L27" s="376" t="s">
        <v>387</v>
      </c>
      <c r="M27" s="376" t="s">
        <v>387</v>
      </c>
      <c r="N27" s="376" t="s">
        <v>387</v>
      </c>
      <c r="O27" s="376" t="s">
        <v>387</v>
      </c>
      <c r="P27" s="376" t="s">
        <v>387</v>
      </c>
      <c r="Q27" s="376" t="s">
        <v>387</v>
      </c>
      <c r="R27" s="376" t="s">
        <v>387</v>
      </c>
      <c r="S27" s="376" t="s">
        <v>387</v>
      </c>
      <c r="T27" s="376" t="s">
        <v>387</v>
      </c>
      <c r="U27" s="376" t="s">
        <v>387</v>
      </c>
      <c r="V27" s="376" t="s">
        <v>387</v>
      </c>
      <c r="W27" s="376" t="s">
        <v>387</v>
      </c>
      <c r="X27" s="376" t="s">
        <v>387</v>
      </c>
      <c r="Y27" s="376" t="s">
        <v>387</v>
      </c>
      <c r="Z27" s="376" t="s">
        <v>387</v>
      </c>
      <c r="AA27" s="376" t="s">
        <v>387</v>
      </c>
      <c r="AB27" s="376" t="s">
        <v>387</v>
      </c>
      <c r="AC27" s="376" t="s">
        <v>387</v>
      </c>
      <c r="AD27" s="376" t="s">
        <v>387</v>
      </c>
      <c r="AE27" s="376" t="s">
        <v>387</v>
      </c>
      <c r="AF27" s="376" t="s">
        <v>387</v>
      </c>
      <c r="AG27" s="376" t="s">
        <v>387</v>
      </c>
      <c r="AH27" s="376" t="s">
        <v>387</v>
      </c>
      <c r="AI27" s="376" t="s">
        <v>387</v>
      </c>
      <c r="AJ27" s="376" t="s">
        <v>387</v>
      </c>
      <c r="AK27" s="376" t="s">
        <v>387</v>
      </c>
      <c r="AL27" s="376" t="s">
        <v>387</v>
      </c>
      <c r="AM27" s="376" t="s">
        <v>387</v>
      </c>
      <c r="AN27" s="376" t="s">
        <v>387</v>
      </c>
      <c r="AO27" s="376" t="s">
        <v>387</v>
      </c>
      <c r="AP27" s="376" t="s">
        <v>387</v>
      </c>
      <c r="AQ27" s="376" t="s">
        <v>387</v>
      </c>
      <c r="AR27" s="376" t="s">
        <v>387</v>
      </c>
      <c r="AS27" s="376" t="s">
        <v>387</v>
      </c>
      <c r="AT27" s="376" t="s">
        <v>387</v>
      </c>
      <c r="AU27" s="376" t="s">
        <v>387</v>
      </c>
      <c r="AV27" s="376" t="s">
        <v>387</v>
      </c>
      <c r="AW27" s="376" t="s">
        <v>387</v>
      </c>
      <c r="AX27" s="376" t="s">
        <v>387</v>
      </c>
      <c r="AY27" s="376" t="s">
        <v>387</v>
      </c>
      <c r="AZ27" s="376" t="s">
        <v>387</v>
      </c>
      <c r="BA27" s="368">
        <v>962</v>
      </c>
      <c r="BB27" s="368">
        <v>846</v>
      </c>
      <c r="BC27" s="368">
        <v>888</v>
      </c>
      <c r="BD27" s="368">
        <v>764</v>
      </c>
      <c r="BE27" s="368">
        <v>666</v>
      </c>
      <c r="BF27" s="368">
        <v>646</v>
      </c>
      <c r="BG27" s="368">
        <v>631</v>
      </c>
      <c r="BH27" s="368">
        <v>588</v>
      </c>
      <c r="BI27" s="368">
        <v>632</v>
      </c>
      <c r="BJ27" s="368">
        <v>691</v>
      </c>
      <c r="BK27" s="368">
        <v>609</v>
      </c>
      <c r="BL27" s="368">
        <v>695</v>
      </c>
      <c r="BM27" s="368">
        <v>1072</v>
      </c>
      <c r="BN27" s="368">
        <v>1069</v>
      </c>
      <c r="BO27" s="368">
        <v>1208</v>
      </c>
      <c r="BP27" s="368">
        <v>1242</v>
      </c>
      <c r="BQ27" s="368">
        <v>1046</v>
      </c>
      <c r="BR27" s="368">
        <v>737</v>
      </c>
      <c r="BS27" s="368">
        <v>637</v>
      </c>
      <c r="BT27" s="368">
        <v>624</v>
      </c>
      <c r="BU27" s="368">
        <v>636</v>
      </c>
      <c r="BV27" s="368">
        <v>645</v>
      </c>
      <c r="BW27" s="368">
        <v>647</v>
      </c>
    </row>
    <row r="28" spans="1:75" s="132" customFormat="1" x14ac:dyDescent="0.2">
      <c r="B28" s="267" t="s">
        <v>383</v>
      </c>
      <c r="C28" s="134"/>
      <c r="D28" s="376" t="s">
        <v>387</v>
      </c>
      <c r="E28" s="376" t="s">
        <v>387</v>
      </c>
      <c r="F28" s="376" t="s">
        <v>387</v>
      </c>
      <c r="G28" s="376" t="s">
        <v>387</v>
      </c>
      <c r="H28" s="376" t="s">
        <v>387</v>
      </c>
      <c r="I28" s="376" t="s">
        <v>387</v>
      </c>
      <c r="J28" s="376" t="s">
        <v>387</v>
      </c>
      <c r="K28" s="376" t="s">
        <v>387</v>
      </c>
      <c r="L28" s="376" t="s">
        <v>387</v>
      </c>
      <c r="M28" s="376" t="s">
        <v>387</v>
      </c>
      <c r="N28" s="376" t="s">
        <v>387</v>
      </c>
      <c r="O28" s="376" t="s">
        <v>387</v>
      </c>
      <c r="P28" s="376" t="s">
        <v>387</v>
      </c>
      <c r="Q28" s="376" t="s">
        <v>387</v>
      </c>
      <c r="R28" s="376" t="s">
        <v>387</v>
      </c>
      <c r="S28" s="376" t="s">
        <v>387</v>
      </c>
      <c r="T28" s="376" t="s">
        <v>387</v>
      </c>
      <c r="U28" s="376" t="s">
        <v>387</v>
      </c>
      <c r="V28" s="376" t="s">
        <v>387</v>
      </c>
      <c r="W28" s="376" t="s">
        <v>387</v>
      </c>
      <c r="X28" s="376" t="s">
        <v>387</v>
      </c>
      <c r="Y28" s="376" t="s">
        <v>387</v>
      </c>
      <c r="Z28" s="376" t="s">
        <v>387</v>
      </c>
      <c r="AA28" s="376" t="s">
        <v>387</v>
      </c>
      <c r="AB28" s="376" t="s">
        <v>387</v>
      </c>
      <c r="AC28" s="376" t="s">
        <v>387</v>
      </c>
      <c r="AD28" s="376" t="s">
        <v>387</v>
      </c>
      <c r="AE28" s="376" t="s">
        <v>387</v>
      </c>
      <c r="AF28" s="376" t="s">
        <v>387</v>
      </c>
      <c r="AG28" s="376" t="s">
        <v>387</v>
      </c>
      <c r="AH28" s="376" t="s">
        <v>387</v>
      </c>
      <c r="AI28" s="376" t="s">
        <v>387</v>
      </c>
      <c r="AJ28" s="376" t="s">
        <v>387</v>
      </c>
      <c r="AK28" s="376" t="s">
        <v>387</v>
      </c>
      <c r="AL28" s="376" t="s">
        <v>387</v>
      </c>
      <c r="AM28" s="376" t="s">
        <v>387</v>
      </c>
      <c r="AN28" s="376" t="s">
        <v>387</v>
      </c>
      <c r="AO28" s="376" t="s">
        <v>387</v>
      </c>
      <c r="AP28" s="376" t="s">
        <v>387</v>
      </c>
      <c r="AQ28" s="376" t="s">
        <v>387</v>
      </c>
      <c r="AR28" s="376" t="s">
        <v>387</v>
      </c>
      <c r="AS28" s="376" t="s">
        <v>387</v>
      </c>
      <c r="AT28" s="376" t="s">
        <v>387</v>
      </c>
      <c r="AU28" s="376" t="s">
        <v>387</v>
      </c>
      <c r="AV28" s="376" t="s">
        <v>387</v>
      </c>
      <c r="AW28" s="376" t="s">
        <v>387</v>
      </c>
      <c r="AX28" s="376" t="s">
        <v>387</v>
      </c>
      <c r="AY28" s="376" t="s">
        <v>387</v>
      </c>
      <c r="AZ28" s="376" t="s">
        <v>387</v>
      </c>
      <c r="BA28" s="368">
        <v>96</v>
      </c>
      <c r="BB28" s="368">
        <v>79</v>
      </c>
      <c r="BC28" s="368">
        <v>87</v>
      </c>
      <c r="BD28" s="368">
        <v>69</v>
      </c>
      <c r="BE28" s="368">
        <v>67</v>
      </c>
      <c r="BF28" s="368">
        <v>65</v>
      </c>
      <c r="BG28" s="368">
        <v>64</v>
      </c>
      <c r="BH28" s="368">
        <v>59</v>
      </c>
      <c r="BI28" s="368">
        <v>58</v>
      </c>
      <c r="BJ28" s="368">
        <v>64</v>
      </c>
      <c r="BK28" s="368">
        <v>54</v>
      </c>
      <c r="BL28" s="368">
        <v>66</v>
      </c>
      <c r="BM28" s="368">
        <v>114</v>
      </c>
      <c r="BN28" s="368">
        <v>91</v>
      </c>
      <c r="BO28" s="368">
        <v>77</v>
      </c>
      <c r="BP28" s="368">
        <v>69</v>
      </c>
      <c r="BQ28" s="368">
        <v>66</v>
      </c>
      <c r="BR28" s="368">
        <v>53</v>
      </c>
      <c r="BS28" s="368">
        <v>45</v>
      </c>
      <c r="BT28" s="368">
        <v>46</v>
      </c>
      <c r="BU28" s="368">
        <v>48</v>
      </c>
      <c r="BV28" s="368">
        <v>48</v>
      </c>
      <c r="BW28" s="368">
        <v>50</v>
      </c>
    </row>
    <row r="29" spans="1:75" s="132" customFormat="1" ht="26.1" customHeight="1" x14ac:dyDescent="0.2">
      <c r="B29" s="267" t="s">
        <v>128</v>
      </c>
      <c r="C29" s="134"/>
      <c r="D29" s="368" t="s">
        <v>123</v>
      </c>
      <c r="E29" s="368" t="s">
        <v>123</v>
      </c>
      <c r="F29" s="368" t="s">
        <v>123</v>
      </c>
      <c r="G29" s="368" t="s">
        <v>123</v>
      </c>
      <c r="H29" s="368" t="s">
        <v>123</v>
      </c>
      <c r="I29" s="368" t="s">
        <v>123</v>
      </c>
      <c r="J29" s="368" t="s">
        <v>123</v>
      </c>
      <c r="K29" s="368" t="s">
        <v>123</v>
      </c>
      <c r="L29" s="368" t="s">
        <v>123</v>
      </c>
      <c r="M29" s="368" t="s">
        <v>123</v>
      </c>
      <c r="N29" s="368" t="s">
        <v>123</v>
      </c>
      <c r="O29" s="368" t="s">
        <v>123</v>
      </c>
      <c r="P29" s="368" t="s">
        <v>123</v>
      </c>
      <c r="Q29" s="368" t="s">
        <v>123</v>
      </c>
      <c r="R29" s="368" t="s">
        <v>123</v>
      </c>
      <c r="S29" s="368" t="s">
        <v>123</v>
      </c>
      <c r="T29" s="368" t="s">
        <v>123</v>
      </c>
      <c r="U29" s="368" t="s">
        <v>123</v>
      </c>
      <c r="V29" s="368" t="s">
        <v>123</v>
      </c>
      <c r="W29" s="368" t="s">
        <v>123</v>
      </c>
      <c r="X29" s="368" t="s">
        <v>123</v>
      </c>
      <c r="Y29" s="368" t="s">
        <v>123</v>
      </c>
      <c r="Z29" s="368" t="s">
        <v>123</v>
      </c>
      <c r="AA29" s="368" t="s">
        <v>123</v>
      </c>
      <c r="AB29" s="368" t="s">
        <v>123</v>
      </c>
      <c r="AC29" s="368" t="s">
        <v>123</v>
      </c>
      <c r="AD29" s="368" t="s">
        <v>123</v>
      </c>
      <c r="AE29" s="368" t="s">
        <v>123</v>
      </c>
      <c r="AF29" s="368" t="s">
        <v>123</v>
      </c>
      <c r="AG29" s="368" t="s">
        <v>123</v>
      </c>
      <c r="AH29" s="368" t="s">
        <v>123</v>
      </c>
      <c r="AI29" s="368" t="s">
        <v>123</v>
      </c>
      <c r="AJ29" s="368" t="s">
        <v>123</v>
      </c>
      <c r="AK29" s="368" t="s">
        <v>123</v>
      </c>
      <c r="AL29" s="368" t="s">
        <v>123</v>
      </c>
      <c r="AM29" s="368" t="s">
        <v>123</v>
      </c>
      <c r="AN29" s="368" t="s">
        <v>123</v>
      </c>
      <c r="AO29" s="368" t="s">
        <v>123</v>
      </c>
      <c r="AP29" s="368" t="s">
        <v>123</v>
      </c>
      <c r="AQ29" s="368" t="s">
        <v>123</v>
      </c>
      <c r="AR29" s="368" t="s">
        <v>123</v>
      </c>
      <c r="AS29" s="368" t="s">
        <v>123</v>
      </c>
      <c r="AT29" s="368" t="s">
        <v>123</v>
      </c>
      <c r="AU29" s="368" t="s">
        <v>123</v>
      </c>
      <c r="AV29" s="368" t="s">
        <v>123</v>
      </c>
      <c r="AW29" s="368" t="s">
        <v>123</v>
      </c>
      <c r="AX29" s="368" t="s">
        <v>123</v>
      </c>
      <c r="AY29" s="368" t="s">
        <v>123</v>
      </c>
      <c r="AZ29" s="368" t="s">
        <v>123</v>
      </c>
      <c r="BA29" s="368">
        <v>195</v>
      </c>
      <c r="BB29" s="368">
        <v>185</v>
      </c>
      <c r="BC29" s="368">
        <v>202</v>
      </c>
      <c r="BD29" s="368">
        <v>189</v>
      </c>
      <c r="BE29" s="368">
        <v>198</v>
      </c>
      <c r="BF29" s="368">
        <v>209</v>
      </c>
      <c r="BG29" s="368">
        <v>203</v>
      </c>
      <c r="BH29" s="368">
        <v>173</v>
      </c>
      <c r="BI29" s="368">
        <v>180</v>
      </c>
      <c r="BJ29" s="368">
        <v>172</v>
      </c>
      <c r="BK29" s="368">
        <v>155</v>
      </c>
      <c r="BL29" s="368">
        <v>265</v>
      </c>
      <c r="BM29" s="368">
        <v>352</v>
      </c>
      <c r="BN29" s="368">
        <v>256</v>
      </c>
      <c r="BO29" s="368">
        <v>231</v>
      </c>
      <c r="BP29" s="368">
        <v>196</v>
      </c>
      <c r="BQ29" s="368">
        <v>159</v>
      </c>
      <c r="BR29" s="368">
        <v>122</v>
      </c>
      <c r="BS29" s="368">
        <v>109</v>
      </c>
      <c r="BT29" s="368">
        <v>119</v>
      </c>
      <c r="BU29" s="368">
        <v>118</v>
      </c>
      <c r="BV29" s="368">
        <v>119</v>
      </c>
      <c r="BW29" s="368">
        <v>120</v>
      </c>
    </row>
    <row r="30" spans="1:75" s="132" customFormat="1" x14ac:dyDescent="0.2">
      <c r="B30" s="267" t="s">
        <v>137</v>
      </c>
      <c r="C30" s="134"/>
      <c r="D30" s="368" t="s">
        <v>123</v>
      </c>
      <c r="E30" s="368" t="s">
        <v>123</v>
      </c>
      <c r="F30" s="368" t="s">
        <v>123</v>
      </c>
      <c r="G30" s="368" t="s">
        <v>123</v>
      </c>
      <c r="H30" s="368" t="s">
        <v>123</v>
      </c>
      <c r="I30" s="368" t="s">
        <v>123</v>
      </c>
      <c r="J30" s="368" t="s">
        <v>123</v>
      </c>
      <c r="K30" s="368" t="s">
        <v>123</v>
      </c>
      <c r="L30" s="368" t="s">
        <v>123</v>
      </c>
      <c r="M30" s="368" t="s">
        <v>123</v>
      </c>
      <c r="N30" s="368" t="s">
        <v>123</v>
      </c>
      <c r="O30" s="368" t="s">
        <v>123</v>
      </c>
      <c r="P30" s="368" t="s">
        <v>123</v>
      </c>
      <c r="Q30" s="368" t="s">
        <v>123</v>
      </c>
      <c r="R30" s="368" t="s">
        <v>123</v>
      </c>
      <c r="S30" s="368" t="s">
        <v>123</v>
      </c>
      <c r="T30" s="368" t="s">
        <v>123</v>
      </c>
      <c r="U30" s="368" t="s">
        <v>123</v>
      </c>
      <c r="V30" s="368" t="s">
        <v>123</v>
      </c>
      <c r="W30" s="368" t="s">
        <v>123</v>
      </c>
      <c r="X30" s="368" t="s">
        <v>123</v>
      </c>
      <c r="Y30" s="368" t="s">
        <v>123</v>
      </c>
      <c r="Z30" s="368" t="s">
        <v>123</v>
      </c>
      <c r="AA30" s="368" t="s">
        <v>123</v>
      </c>
      <c r="AB30" s="368" t="s">
        <v>123</v>
      </c>
      <c r="AC30" s="368" t="s">
        <v>123</v>
      </c>
      <c r="AD30" s="368" t="s">
        <v>123</v>
      </c>
      <c r="AE30" s="368" t="s">
        <v>123</v>
      </c>
      <c r="AF30" s="368" t="s">
        <v>123</v>
      </c>
      <c r="AG30" s="368" t="s">
        <v>123</v>
      </c>
      <c r="AH30" s="368" t="s">
        <v>123</v>
      </c>
      <c r="AI30" s="368" t="s">
        <v>123</v>
      </c>
      <c r="AJ30" s="368" t="s">
        <v>123</v>
      </c>
      <c r="AK30" s="368" t="s">
        <v>123</v>
      </c>
      <c r="AL30" s="368" t="s">
        <v>123</v>
      </c>
      <c r="AM30" s="368" t="s">
        <v>123</v>
      </c>
      <c r="AN30" s="368" t="s">
        <v>123</v>
      </c>
      <c r="AO30" s="368" t="s">
        <v>123</v>
      </c>
      <c r="AP30" s="368" t="s">
        <v>123</v>
      </c>
      <c r="AQ30" s="368" t="s">
        <v>123</v>
      </c>
      <c r="AR30" s="368" t="s">
        <v>123</v>
      </c>
      <c r="AS30" s="368" t="s">
        <v>123</v>
      </c>
      <c r="AT30" s="368" t="s">
        <v>123</v>
      </c>
      <c r="AU30" s="368" t="s">
        <v>123</v>
      </c>
      <c r="AV30" s="368" t="s">
        <v>123</v>
      </c>
      <c r="AW30" s="368" t="s">
        <v>123</v>
      </c>
      <c r="AX30" s="368" t="s">
        <v>123</v>
      </c>
      <c r="AY30" s="368" t="s">
        <v>123</v>
      </c>
      <c r="AZ30" s="368" t="s">
        <v>123</v>
      </c>
      <c r="BA30" s="368">
        <v>987</v>
      </c>
      <c r="BB30" s="368">
        <v>869</v>
      </c>
      <c r="BC30" s="368">
        <v>913</v>
      </c>
      <c r="BD30" s="368">
        <v>785</v>
      </c>
      <c r="BE30" s="368">
        <v>686</v>
      </c>
      <c r="BF30" s="368">
        <v>665</v>
      </c>
      <c r="BG30" s="368">
        <v>649</v>
      </c>
      <c r="BH30" s="368">
        <v>602</v>
      </c>
      <c r="BI30" s="368">
        <v>647</v>
      </c>
      <c r="BJ30" s="368">
        <v>706</v>
      </c>
      <c r="BK30" s="368">
        <v>622</v>
      </c>
      <c r="BL30" s="368">
        <v>716</v>
      </c>
      <c r="BM30" s="368">
        <v>1103</v>
      </c>
      <c r="BN30" s="368">
        <v>1091</v>
      </c>
      <c r="BO30" s="368">
        <v>1227</v>
      </c>
      <c r="BP30" s="368">
        <v>1260</v>
      </c>
      <c r="BQ30" s="368">
        <v>1060</v>
      </c>
      <c r="BR30" s="368">
        <v>749</v>
      </c>
      <c r="BS30" s="368">
        <v>646</v>
      </c>
      <c r="BT30" s="368">
        <v>635</v>
      </c>
      <c r="BU30" s="368">
        <v>647</v>
      </c>
      <c r="BV30" s="368">
        <v>655</v>
      </c>
      <c r="BW30" s="368">
        <v>657</v>
      </c>
    </row>
    <row r="31" spans="1:75" s="132" customFormat="1" ht="26.1" customHeight="1" x14ac:dyDescent="0.2">
      <c r="A31" s="134"/>
      <c r="B31" s="369" t="s">
        <v>607</v>
      </c>
      <c r="C31" s="134"/>
      <c r="D31" s="368">
        <v>0</v>
      </c>
      <c r="E31" s="368">
        <v>0</v>
      </c>
      <c r="F31" s="368">
        <v>0</v>
      </c>
      <c r="G31" s="368">
        <v>0</v>
      </c>
      <c r="H31" s="368">
        <v>0</v>
      </c>
      <c r="I31" s="368">
        <v>0</v>
      </c>
      <c r="J31" s="368">
        <v>0</v>
      </c>
      <c r="K31" s="368">
        <v>0</v>
      </c>
      <c r="L31" s="368">
        <v>0</v>
      </c>
      <c r="M31" s="368">
        <v>0</v>
      </c>
      <c r="N31" s="368">
        <v>0</v>
      </c>
      <c r="O31" s="368">
        <v>0</v>
      </c>
      <c r="P31" s="368">
        <v>0</v>
      </c>
      <c r="Q31" s="368">
        <v>0</v>
      </c>
      <c r="R31" s="368">
        <v>0</v>
      </c>
      <c r="S31" s="368">
        <v>0</v>
      </c>
      <c r="T31" s="368">
        <v>0</v>
      </c>
      <c r="U31" s="368">
        <v>0</v>
      </c>
      <c r="V31" s="368">
        <v>0</v>
      </c>
      <c r="W31" s="368">
        <v>0</v>
      </c>
      <c r="X31" s="368">
        <v>0</v>
      </c>
      <c r="Y31" s="368">
        <v>0</v>
      </c>
      <c r="Z31" s="368">
        <v>0</v>
      </c>
      <c r="AA31" s="368">
        <v>0</v>
      </c>
      <c r="AB31" s="368">
        <v>0</v>
      </c>
      <c r="AC31" s="368">
        <v>0</v>
      </c>
      <c r="AD31" s="368">
        <v>0</v>
      </c>
      <c r="AE31" s="368">
        <v>0</v>
      </c>
      <c r="AF31" s="368">
        <v>1210</v>
      </c>
      <c r="AG31" s="368">
        <v>1307</v>
      </c>
      <c r="AH31" s="368">
        <v>1234</v>
      </c>
      <c r="AI31" s="368">
        <v>1136</v>
      </c>
      <c r="AJ31" s="368">
        <v>1697</v>
      </c>
      <c r="AK31" s="368">
        <v>2234</v>
      </c>
      <c r="AL31" s="368">
        <v>2771</v>
      </c>
      <c r="AM31" s="368">
        <v>2877</v>
      </c>
      <c r="AN31" s="368">
        <v>2997</v>
      </c>
      <c r="AO31" s="368">
        <v>3028</v>
      </c>
      <c r="AP31" s="368">
        <v>3054</v>
      </c>
      <c r="AQ31" s="368">
        <v>2589</v>
      </c>
      <c r="AR31" s="368">
        <v>2024</v>
      </c>
      <c r="AS31" s="368">
        <v>1518</v>
      </c>
      <c r="AT31" s="368">
        <v>1516</v>
      </c>
      <c r="AU31" s="368">
        <v>2223</v>
      </c>
      <c r="AV31" s="368">
        <v>2640</v>
      </c>
      <c r="AW31" s="368">
        <v>2612</v>
      </c>
      <c r="AX31" s="368">
        <v>2412</v>
      </c>
      <c r="AY31" s="368">
        <v>2151</v>
      </c>
      <c r="AZ31" s="368">
        <v>1994</v>
      </c>
      <c r="BA31" s="368">
        <v>0</v>
      </c>
      <c r="BB31" s="368">
        <v>0</v>
      </c>
      <c r="BC31" s="368">
        <v>0</v>
      </c>
      <c r="BD31" s="368">
        <v>0</v>
      </c>
      <c r="BE31" s="368">
        <v>0</v>
      </c>
      <c r="BF31" s="368">
        <v>0</v>
      </c>
      <c r="BG31" s="368">
        <v>0</v>
      </c>
      <c r="BH31" s="368">
        <v>0</v>
      </c>
      <c r="BI31" s="368">
        <v>0</v>
      </c>
      <c r="BJ31" s="368">
        <v>0</v>
      </c>
      <c r="BK31" s="368">
        <v>0</v>
      </c>
      <c r="BL31" s="368">
        <v>0</v>
      </c>
      <c r="BM31" s="368">
        <v>0</v>
      </c>
      <c r="BN31" s="368">
        <v>0</v>
      </c>
      <c r="BO31" s="368">
        <v>0</v>
      </c>
      <c r="BP31" s="368">
        <v>0</v>
      </c>
      <c r="BQ31" s="368">
        <v>0</v>
      </c>
      <c r="BR31" s="368">
        <v>0</v>
      </c>
      <c r="BS31" s="368">
        <v>0</v>
      </c>
      <c r="BT31" s="368">
        <v>0</v>
      </c>
      <c r="BU31" s="368">
        <v>0</v>
      </c>
      <c r="BV31" s="368">
        <v>0</v>
      </c>
      <c r="BW31" s="368">
        <v>0</v>
      </c>
    </row>
    <row r="32" spans="1:75" s="132" customFormat="1" ht="12.95" customHeight="1" x14ac:dyDescent="0.2">
      <c r="A32" s="134"/>
      <c r="B32" s="190" t="s">
        <v>608</v>
      </c>
      <c r="C32" s="134"/>
      <c r="D32" s="368">
        <v>0</v>
      </c>
      <c r="E32" s="368">
        <v>0</v>
      </c>
      <c r="F32" s="368">
        <v>0</v>
      </c>
      <c r="G32" s="368">
        <v>0</v>
      </c>
      <c r="H32" s="368">
        <v>0</v>
      </c>
      <c r="I32" s="368">
        <v>0</v>
      </c>
      <c r="J32" s="368">
        <v>0</v>
      </c>
      <c r="K32" s="368">
        <v>0</v>
      </c>
      <c r="L32" s="368">
        <v>0</v>
      </c>
      <c r="M32" s="368">
        <v>0</v>
      </c>
      <c r="N32" s="368">
        <v>0</v>
      </c>
      <c r="O32" s="368">
        <v>0</v>
      </c>
      <c r="P32" s="368">
        <v>0</v>
      </c>
      <c r="Q32" s="368">
        <v>0</v>
      </c>
      <c r="R32" s="368">
        <v>0</v>
      </c>
      <c r="S32" s="368">
        <v>0</v>
      </c>
      <c r="T32" s="368">
        <v>0</v>
      </c>
      <c r="U32" s="368">
        <v>0</v>
      </c>
      <c r="V32" s="368">
        <v>0</v>
      </c>
      <c r="W32" s="368">
        <v>0</v>
      </c>
      <c r="X32" s="368">
        <v>0</v>
      </c>
      <c r="Y32" s="368">
        <v>0</v>
      </c>
      <c r="Z32" s="368">
        <v>0</v>
      </c>
      <c r="AA32" s="368">
        <v>0</v>
      </c>
      <c r="AB32" s="368">
        <v>0</v>
      </c>
      <c r="AC32" s="368">
        <v>0</v>
      </c>
      <c r="AD32" s="368">
        <v>0</v>
      </c>
      <c r="AE32" s="368">
        <v>0</v>
      </c>
      <c r="AF32" s="368">
        <v>434</v>
      </c>
      <c r="AG32" s="368">
        <v>429</v>
      </c>
      <c r="AH32" s="368">
        <v>406</v>
      </c>
      <c r="AI32" s="368">
        <v>379</v>
      </c>
      <c r="AJ32" s="368">
        <v>681</v>
      </c>
      <c r="AK32" s="368">
        <v>700</v>
      </c>
      <c r="AL32" s="368">
        <v>719</v>
      </c>
      <c r="AM32" s="368">
        <v>694</v>
      </c>
      <c r="AN32" s="368">
        <v>710</v>
      </c>
      <c r="AO32" s="368">
        <v>686</v>
      </c>
      <c r="AP32" s="368">
        <v>738</v>
      </c>
      <c r="AQ32" s="368">
        <v>581</v>
      </c>
      <c r="AR32" s="368">
        <v>425</v>
      </c>
      <c r="AS32" s="368">
        <v>233</v>
      </c>
      <c r="AT32" s="368">
        <v>272</v>
      </c>
      <c r="AU32" s="368">
        <v>489</v>
      </c>
      <c r="AV32" s="368">
        <v>538</v>
      </c>
      <c r="AW32" s="368">
        <v>503</v>
      </c>
      <c r="AX32" s="368">
        <v>358</v>
      </c>
      <c r="AY32" s="368">
        <v>272</v>
      </c>
      <c r="AZ32" s="368">
        <v>328</v>
      </c>
      <c r="BA32" s="368">
        <v>0</v>
      </c>
      <c r="BB32" s="368">
        <v>0</v>
      </c>
      <c r="BC32" s="368">
        <v>0</v>
      </c>
      <c r="BD32" s="368">
        <v>0</v>
      </c>
      <c r="BE32" s="368">
        <v>0</v>
      </c>
      <c r="BF32" s="368">
        <v>0</v>
      </c>
      <c r="BG32" s="368">
        <v>0</v>
      </c>
      <c r="BH32" s="368">
        <v>0</v>
      </c>
      <c r="BI32" s="368">
        <v>0</v>
      </c>
      <c r="BJ32" s="368">
        <v>0</v>
      </c>
      <c r="BK32" s="368">
        <v>0</v>
      </c>
      <c r="BL32" s="368">
        <v>0</v>
      </c>
      <c r="BM32" s="368">
        <v>0</v>
      </c>
      <c r="BN32" s="368">
        <v>0</v>
      </c>
      <c r="BO32" s="368">
        <v>0</v>
      </c>
      <c r="BP32" s="368">
        <v>0</v>
      </c>
      <c r="BQ32" s="368">
        <v>0</v>
      </c>
      <c r="BR32" s="368">
        <v>0</v>
      </c>
      <c r="BS32" s="368">
        <v>0</v>
      </c>
      <c r="BT32" s="368">
        <v>0</v>
      </c>
      <c r="BU32" s="368">
        <v>0</v>
      </c>
      <c r="BV32" s="368">
        <v>0</v>
      </c>
      <c r="BW32" s="368">
        <v>0</v>
      </c>
    </row>
    <row r="33" spans="1:75" s="132" customFormat="1" ht="12.95" customHeight="1" x14ac:dyDescent="0.2">
      <c r="A33" s="134"/>
      <c r="B33" s="190" t="s">
        <v>609</v>
      </c>
      <c r="C33" s="134"/>
      <c r="D33" s="368">
        <v>0</v>
      </c>
      <c r="E33" s="368">
        <v>0</v>
      </c>
      <c r="F33" s="368">
        <v>0</v>
      </c>
      <c r="G33" s="368">
        <v>0</v>
      </c>
      <c r="H33" s="368">
        <v>0</v>
      </c>
      <c r="I33" s="368">
        <v>0</v>
      </c>
      <c r="J33" s="368">
        <v>0</v>
      </c>
      <c r="K33" s="368">
        <v>0</v>
      </c>
      <c r="L33" s="368">
        <v>0</v>
      </c>
      <c r="M33" s="368">
        <v>0</v>
      </c>
      <c r="N33" s="368">
        <v>0</v>
      </c>
      <c r="O33" s="368">
        <v>0</v>
      </c>
      <c r="P33" s="368">
        <v>0</v>
      </c>
      <c r="Q33" s="368">
        <v>0</v>
      </c>
      <c r="R33" s="368">
        <v>0</v>
      </c>
      <c r="S33" s="368">
        <v>0</v>
      </c>
      <c r="T33" s="368">
        <v>0</v>
      </c>
      <c r="U33" s="368">
        <v>0</v>
      </c>
      <c r="V33" s="368">
        <v>0</v>
      </c>
      <c r="W33" s="368">
        <v>0</v>
      </c>
      <c r="X33" s="368">
        <v>0</v>
      </c>
      <c r="Y33" s="368">
        <v>0</v>
      </c>
      <c r="Z33" s="368">
        <v>0</v>
      </c>
      <c r="AA33" s="368">
        <v>0</v>
      </c>
      <c r="AB33" s="368">
        <v>0</v>
      </c>
      <c r="AC33" s="368">
        <v>0</v>
      </c>
      <c r="AD33" s="368">
        <v>0</v>
      </c>
      <c r="AE33" s="368">
        <v>0</v>
      </c>
      <c r="AF33" s="368">
        <v>138</v>
      </c>
      <c r="AG33" s="368">
        <v>123</v>
      </c>
      <c r="AH33" s="368">
        <v>98</v>
      </c>
      <c r="AI33" s="368">
        <v>82</v>
      </c>
      <c r="AJ33" s="368">
        <v>142</v>
      </c>
      <c r="AK33" s="368">
        <v>200</v>
      </c>
      <c r="AL33" s="368">
        <v>258</v>
      </c>
      <c r="AM33" s="368">
        <v>232</v>
      </c>
      <c r="AN33" s="368">
        <v>203</v>
      </c>
      <c r="AO33" s="368">
        <v>200</v>
      </c>
      <c r="AP33" s="368">
        <v>186</v>
      </c>
      <c r="AQ33" s="368">
        <v>135</v>
      </c>
      <c r="AR33" s="368">
        <v>121</v>
      </c>
      <c r="AS33" s="368">
        <v>86</v>
      </c>
      <c r="AT33" s="368">
        <v>56</v>
      </c>
      <c r="AU33" s="368">
        <v>113</v>
      </c>
      <c r="AV33" s="368">
        <v>122</v>
      </c>
      <c r="AW33" s="368">
        <v>106</v>
      </c>
      <c r="AX33" s="368">
        <v>129</v>
      </c>
      <c r="AY33" s="368">
        <v>124</v>
      </c>
      <c r="AZ33" s="368">
        <v>49</v>
      </c>
      <c r="BA33" s="368">
        <v>0</v>
      </c>
      <c r="BB33" s="368">
        <v>0</v>
      </c>
      <c r="BC33" s="368">
        <v>0</v>
      </c>
      <c r="BD33" s="368">
        <v>0</v>
      </c>
      <c r="BE33" s="368">
        <v>0</v>
      </c>
      <c r="BF33" s="368">
        <v>0</v>
      </c>
      <c r="BG33" s="368">
        <v>0</v>
      </c>
      <c r="BH33" s="368">
        <v>0</v>
      </c>
      <c r="BI33" s="368">
        <v>0</v>
      </c>
      <c r="BJ33" s="368">
        <v>0</v>
      </c>
      <c r="BK33" s="368">
        <v>0</v>
      </c>
      <c r="BL33" s="368">
        <v>0</v>
      </c>
      <c r="BM33" s="368">
        <v>0</v>
      </c>
      <c r="BN33" s="368">
        <v>0</v>
      </c>
      <c r="BO33" s="368">
        <v>0</v>
      </c>
      <c r="BP33" s="368">
        <v>0</v>
      </c>
      <c r="BQ33" s="368">
        <v>0</v>
      </c>
      <c r="BR33" s="368">
        <v>0</v>
      </c>
      <c r="BS33" s="368">
        <v>0</v>
      </c>
      <c r="BT33" s="368">
        <v>0</v>
      </c>
      <c r="BU33" s="368">
        <v>0</v>
      </c>
      <c r="BV33" s="368">
        <v>0</v>
      </c>
      <c r="BW33" s="368">
        <v>0</v>
      </c>
    </row>
    <row r="34" spans="1:75" s="132" customFormat="1" ht="12.95" customHeight="1" x14ac:dyDescent="0.2">
      <c r="A34" s="134"/>
      <c r="B34" s="190" t="s">
        <v>610</v>
      </c>
      <c r="C34" s="134"/>
      <c r="D34" s="368">
        <v>0</v>
      </c>
      <c r="E34" s="368">
        <v>0</v>
      </c>
      <c r="F34" s="368">
        <v>0</v>
      </c>
      <c r="G34" s="368">
        <v>0</v>
      </c>
      <c r="H34" s="368">
        <v>0</v>
      </c>
      <c r="I34" s="368">
        <v>0</v>
      </c>
      <c r="J34" s="368">
        <v>0</v>
      </c>
      <c r="K34" s="368">
        <v>0</v>
      </c>
      <c r="L34" s="368">
        <v>0</v>
      </c>
      <c r="M34" s="368">
        <v>0</v>
      </c>
      <c r="N34" s="368">
        <v>0</v>
      </c>
      <c r="O34" s="368">
        <v>0</v>
      </c>
      <c r="P34" s="368">
        <v>0</v>
      </c>
      <c r="Q34" s="368">
        <v>0</v>
      </c>
      <c r="R34" s="368">
        <v>0</v>
      </c>
      <c r="S34" s="368">
        <v>0</v>
      </c>
      <c r="T34" s="368">
        <v>0</v>
      </c>
      <c r="U34" s="368">
        <v>0</v>
      </c>
      <c r="V34" s="368">
        <v>0</v>
      </c>
      <c r="W34" s="368">
        <v>0</v>
      </c>
      <c r="X34" s="368">
        <v>0</v>
      </c>
      <c r="Y34" s="368">
        <v>0</v>
      </c>
      <c r="Z34" s="368">
        <v>0</v>
      </c>
      <c r="AA34" s="368">
        <v>0</v>
      </c>
      <c r="AB34" s="368">
        <v>0</v>
      </c>
      <c r="AC34" s="368">
        <v>0</v>
      </c>
      <c r="AD34" s="368">
        <v>0</v>
      </c>
      <c r="AE34" s="368">
        <v>0</v>
      </c>
      <c r="AF34" s="368">
        <v>438</v>
      </c>
      <c r="AG34" s="368">
        <v>522</v>
      </c>
      <c r="AH34" s="368">
        <v>514</v>
      </c>
      <c r="AI34" s="368">
        <v>469</v>
      </c>
      <c r="AJ34" s="368">
        <v>604</v>
      </c>
      <c r="AK34" s="368">
        <v>979</v>
      </c>
      <c r="AL34" s="368">
        <v>1353</v>
      </c>
      <c r="AM34" s="368">
        <v>1582</v>
      </c>
      <c r="AN34" s="368">
        <v>1682</v>
      </c>
      <c r="AO34" s="368">
        <v>1692</v>
      </c>
      <c r="AP34" s="368">
        <v>1647</v>
      </c>
      <c r="AQ34" s="368">
        <v>1442</v>
      </c>
      <c r="AR34" s="368">
        <v>1129</v>
      </c>
      <c r="AS34" s="368">
        <v>945</v>
      </c>
      <c r="AT34" s="368">
        <v>951</v>
      </c>
      <c r="AU34" s="368">
        <v>1327</v>
      </c>
      <c r="AV34" s="368">
        <v>1631</v>
      </c>
      <c r="AW34" s="368">
        <v>1684</v>
      </c>
      <c r="AX34" s="368">
        <v>1672</v>
      </c>
      <c r="AY34" s="368">
        <v>1536</v>
      </c>
      <c r="AZ34" s="368">
        <v>1412</v>
      </c>
      <c r="BA34" s="368">
        <v>0</v>
      </c>
      <c r="BB34" s="368">
        <v>0</v>
      </c>
      <c r="BC34" s="368">
        <v>0</v>
      </c>
      <c r="BD34" s="368">
        <v>0</v>
      </c>
      <c r="BE34" s="368">
        <v>0</v>
      </c>
      <c r="BF34" s="368">
        <v>0</v>
      </c>
      <c r="BG34" s="368">
        <v>0</v>
      </c>
      <c r="BH34" s="368">
        <v>0</v>
      </c>
      <c r="BI34" s="368">
        <v>0</v>
      </c>
      <c r="BJ34" s="368">
        <v>0</v>
      </c>
      <c r="BK34" s="368">
        <v>0</v>
      </c>
      <c r="BL34" s="368">
        <v>0</v>
      </c>
      <c r="BM34" s="368">
        <v>0</v>
      </c>
      <c r="BN34" s="368">
        <v>0</v>
      </c>
      <c r="BO34" s="368">
        <v>0</v>
      </c>
      <c r="BP34" s="368">
        <v>0</v>
      </c>
      <c r="BQ34" s="368">
        <v>0</v>
      </c>
      <c r="BR34" s="368">
        <v>0</v>
      </c>
      <c r="BS34" s="368">
        <v>0</v>
      </c>
      <c r="BT34" s="368">
        <v>0</v>
      </c>
      <c r="BU34" s="368">
        <v>0</v>
      </c>
      <c r="BV34" s="368">
        <v>0</v>
      </c>
      <c r="BW34" s="368">
        <v>0</v>
      </c>
    </row>
    <row r="35" spans="1:75" s="132" customFormat="1" ht="12.95" customHeight="1" x14ac:dyDescent="0.2">
      <c r="A35" s="134"/>
      <c r="B35" s="190" t="s">
        <v>383</v>
      </c>
      <c r="C35" s="134"/>
      <c r="D35" s="368">
        <v>0</v>
      </c>
      <c r="E35" s="368">
        <v>0</v>
      </c>
      <c r="F35" s="368">
        <v>0</v>
      </c>
      <c r="G35" s="368">
        <v>0</v>
      </c>
      <c r="H35" s="368">
        <v>0</v>
      </c>
      <c r="I35" s="368">
        <v>0</v>
      </c>
      <c r="J35" s="368">
        <v>0</v>
      </c>
      <c r="K35" s="368">
        <v>0</v>
      </c>
      <c r="L35" s="368">
        <v>0</v>
      </c>
      <c r="M35" s="368">
        <v>0</v>
      </c>
      <c r="N35" s="368">
        <v>0</v>
      </c>
      <c r="O35" s="368">
        <v>0</v>
      </c>
      <c r="P35" s="368">
        <v>0</v>
      </c>
      <c r="Q35" s="368">
        <v>0</v>
      </c>
      <c r="R35" s="368">
        <v>0</v>
      </c>
      <c r="S35" s="368">
        <v>0</v>
      </c>
      <c r="T35" s="368">
        <v>0</v>
      </c>
      <c r="U35" s="368">
        <v>0</v>
      </c>
      <c r="V35" s="368">
        <v>0</v>
      </c>
      <c r="W35" s="368">
        <v>0</v>
      </c>
      <c r="X35" s="368">
        <v>0</v>
      </c>
      <c r="Y35" s="368">
        <v>0</v>
      </c>
      <c r="Z35" s="368">
        <v>0</v>
      </c>
      <c r="AA35" s="368">
        <v>0</v>
      </c>
      <c r="AB35" s="368">
        <v>0</v>
      </c>
      <c r="AC35" s="368">
        <v>0</v>
      </c>
      <c r="AD35" s="368">
        <v>0</v>
      </c>
      <c r="AE35" s="368">
        <v>0</v>
      </c>
      <c r="AF35" s="368">
        <v>201</v>
      </c>
      <c r="AG35" s="368">
        <v>233</v>
      </c>
      <c r="AH35" s="368">
        <v>216</v>
      </c>
      <c r="AI35" s="368">
        <v>206</v>
      </c>
      <c r="AJ35" s="368">
        <v>269</v>
      </c>
      <c r="AK35" s="368">
        <v>355</v>
      </c>
      <c r="AL35" s="368">
        <v>440</v>
      </c>
      <c r="AM35" s="368">
        <v>370</v>
      </c>
      <c r="AN35" s="368">
        <v>401</v>
      </c>
      <c r="AO35" s="368">
        <v>450</v>
      </c>
      <c r="AP35" s="368">
        <v>484</v>
      </c>
      <c r="AQ35" s="368">
        <v>431</v>
      </c>
      <c r="AR35" s="368">
        <v>350</v>
      </c>
      <c r="AS35" s="368">
        <v>254</v>
      </c>
      <c r="AT35" s="368">
        <v>237</v>
      </c>
      <c r="AU35" s="368">
        <v>293</v>
      </c>
      <c r="AV35" s="368">
        <v>350</v>
      </c>
      <c r="AW35" s="368">
        <v>319</v>
      </c>
      <c r="AX35" s="368">
        <v>254</v>
      </c>
      <c r="AY35" s="368">
        <v>220</v>
      </c>
      <c r="AZ35" s="368">
        <v>204</v>
      </c>
      <c r="BA35" s="368">
        <v>0</v>
      </c>
      <c r="BB35" s="368">
        <v>0</v>
      </c>
      <c r="BC35" s="368">
        <v>0</v>
      </c>
      <c r="BD35" s="368">
        <v>0</v>
      </c>
      <c r="BE35" s="368">
        <v>0</v>
      </c>
      <c r="BF35" s="368">
        <v>0</v>
      </c>
      <c r="BG35" s="368">
        <v>0</v>
      </c>
      <c r="BH35" s="368">
        <v>0</v>
      </c>
      <c r="BI35" s="368">
        <v>0</v>
      </c>
      <c r="BJ35" s="368">
        <v>0</v>
      </c>
      <c r="BK35" s="368">
        <v>0</v>
      </c>
      <c r="BL35" s="368">
        <v>0</v>
      </c>
      <c r="BM35" s="368">
        <v>0</v>
      </c>
      <c r="BN35" s="368">
        <v>0</v>
      </c>
      <c r="BO35" s="368">
        <v>0</v>
      </c>
      <c r="BP35" s="368">
        <v>0</v>
      </c>
      <c r="BQ35" s="368">
        <v>0</v>
      </c>
      <c r="BR35" s="368">
        <v>0</v>
      </c>
      <c r="BS35" s="368">
        <v>0</v>
      </c>
      <c r="BT35" s="368">
        <v>0</v>
      </c>
      <c r="BU35" s="368">
        <v>0</v>
      </c>
      <c r="BV35" s="368">
        <v>0</v>
      </c>
      <c r="BW35" s="368">
        <v>0</v>
      </c>
    </row>
    <row r="36" spans="1:75" s="132" customFormat="1" ht="26.1" customHeight="1" x14ac:dyDescent="0.2">
      <c r="A36" s="134"/>
      <c r="B36" s="369" t="s">
        <v>172</v>
      </c>
      <c r="C36" s="134"/>
      <c r="D36" s="368">
        <v>0</v>
      </c>
      <c r="E36" s="368">
        <v>0</v>
      </c>
      <c r="F36" s="368">
        <v>0</v>
      </c>
      <c r="G36" s="368">
        <v>0</v>
      </c>
      <c r="H36" s="368">
        <v>0</v>
      </c>
      <c r="I36" s="368">
        <v>0</v>
      </c>
      <c r="J36" s="368">
        <v>0</v>
      </c>
      <c r="K36" s="368">
        <v>0</v>
      </c>
      <c r="L36" s="368">
        <v>0</v>
      </c>
      <c r="M36" s="368">
        <v>0</v>
      </c>
      <c r="N36" s="368">
        <v>0</v>
      </c>
      <c r="O36" s="368">
        <v>0</v>
      </c>
      <c r="P36" s="368">
        <v>0</v>
      </c>
      <c r="Q36" s="368">
        <v>0</v>
      </c>
      <c r="R36" s="368">
        <v>0</v>
      </c>
      <c r="S36" s="368">
        <v>0</v>
      </c>
      <c r="T36" s="368">
        <v>0</v>
      </c>
      <c r="U36" s="368">
        <v>0</v>
      </c>
      <c r="V36" s="368">
        <v>0</v>
      </c>
      <c r="W36" s="368">
        <v>0</v>
      </c>
      <c r="X36" s="368">
        <v>0</v>
      </c>
      <c r="Y36" s="368">
        <v>0</v>
      </c>
      <c r="Z36" s="368">
        <v>0</v>
      </c>
      <c r="AA36" s="368">
        <v>0</v>
      </c>
      <c r="AB36" s="368">
        <v>0</v>
      </c>
      <c r="AC36" s="368">
        <v>0</v>
      </c>
      <c r="AD36" s="368">
        <v>0</v>
      </c>
      <c r="AE36" s="368">
        <v>0</v>
      </c>
      <c r="AF36" s="368">
        <v>572</v>
      </c>
      <c r="AG36" s="368">
        <v>552</v>
      </c>
      <c r="AH36" s="368">
        <v>503</v>
      </c>
      <c r="AI36" s="368">
        <v>461</v>
      </c>
      <c r="AJ36" s="368">
        <v>823</v>
      </c>
      <c r="AK36" s="368">
        <v>901</v>
      </c>
      <c r="AL36" s="368">
        <v>978</v>
      </c>
      <c r="AM36" s="368">
        <v>925</v>
      </c>
      <c r="AN36" s="368">
        <v>913</v>
      </c>
      <c r="AO36" s="368">
        <v>886</v>
      </c>
      <c r="AP36" s="368">
        <v>924</v>
      </c>
      <c r="AQ36" s="368">
        <v>716</v>
      </c>
      <c r="AR36" s="368">
        <v>546</v>
      </c>
      <c r="AS36" s="368">
        <v>319</v>
      </c>
      <c r="AT36" s="368">
        <v>328</v>
      </c>
      <c r="AU36" s="368">
        <v>603</v>
      </c>
      <c r="AV36" s="368">
        <v>660</v>
      </c>
      <c r="AW36" s="368">
        <v>609</v>
      </c>
      <c r="AX36" s="368">
        <v>487</v>
      </c>
      <c r="AY36" s="368">
        <v>395</v>
      </c>
      <c r="AZ36" s="368">
        <v>377</v>
      </c>
      <c r="BA36" s="368">
        <v>0</v>
      </c>
      <c r="BB36" s="368">
        <v>0</v>
      </c>
      <c r="BC36" s="368">
        <v>0</v>
      </c>
      <c r="BD36" s="368">
        <v>0</v>
      </c>
      <c r="BE36" s="368">
        <v>0</v>
      </c>
      <c r="BF36" s="368">
        <v>0</v>
      </c>
      <c r="BG36" s="368">
        <v>0</v>
      </c>
      <c r="BH36" s="368">
        <v>0</v>
      </c>
      <c r="BI36" s="368">
        <v>0</v>
      </c>
      <c r="BJ36" s="368">
        <v>0</v>
      </c>
      <c r="BK36" s="368">
        <v>0</v>
      </c>
      <c r="BL36" s="368">
        <v>0</v>
      </c>
      <c r="BM36" s="368">
        <v>0</v>
      </c>
      <c r="BN36" s="368">
        <v>0</v>
      </c>
      <c r="BO36" s="368">
        <v>0</v>
      </c>
      <c r="BP36" s="368">
        <v>0</v>
      </c>
      <c r="BQ36" s="368">
        <v>0</v>
      </c>
      <c r="BR36" s="368">
        <v>0</v>
      </c>
      <c r="BS36" s="368">
        <v>0</v>
      </c>
      <c r="BT36" s="368">
        <v>0</v>
      </c>
      <c r="BU36" s="368">
        <v>0</v>
      </c>
      <c r="BV36" s="368">
        <v>0</v>
      </c>
      <c r="BW36" s="368">
        <v>0</v>
      </c>
    </row>
    <row r="37" spans="1:75" s="132" customFormat="1" ht="12.95" customHeight="1" thickBot="1" x14ac:dyDescent="0.25">
      <c r="A37" s="129"/>
      <c r="B37" s="371" t="s">
        <v>611</v>
      </c>
      <c r="C37" s="129"/>
      <c r="D37" s="373">
        <v>0</v>
      </c>
      <c r="E37" s="373">
        <v>0</v>
      </c>
      <c r="F37" s="373">
        <v>0</v>
      </c>
      <c r="G37" s="373">
        <v>0</v>
      </c>
      <c r="H37" s="373">
        <v>0</v>
      </c>
      <c r="I37" s="373">
        <v>0</v>
      </c>
      <c r="J37" s="373">
        <v>0</v>
      </c>
      <c r="K37" s="373">
        <v>0</v>
      </c>
      <c r="L37" s="373">
        <v>0</v>
      </c>
      <c r="M37" s="373">
        <v>0</v>
      </c>
      <c r="N37" s="373">
        <v>0</v>
      </c>
      <c r="O37" s="373">
        <v>0</v>
      </c>
      <c r="P37" s="373">
        <v>0</v>
      </c>
      <c r="Q37" s="373">
        <v>0</v>
      </c>
      <c r="R37" s="373">
        <v>0</v>
      </c>
      <c r="S37" s="373">
        <v>0</v>
      </c>
      <c r="T37" s="373">
        <v>0</v>
      </c>
      <c r="U37" s="373">
        <v>0</v>
      </c>
      <c r="V37" s="373">
        <v>0</v>
      </c>
      <c r="W37" s="373">
        <v>0</v>
      </c>
      <c r="X37" s="373">
        <v>0</v>
      </c>
      <c r="Y37" s="373">
        <v>0</v>
      </c>
      <c r="Z37" s="373">
        <v>0</v>
      </c>
      <c r="AA37" s="373">
        <v>0</v>
      </c>
      <c r="AB37" s="373">
        <v>0</v>
      </c>
      <c r="AC37" s="373">
        <v>0</v>
      </c>
      <c r="AD37" s="373">
        <v>0</v>
      </c>
      <c r="AE37" s="373">
        <v>0</v>
      </c>
      <c r="AF37" s="373">
        <v>576</v>
      </c>
      <c r="AG37" s="373">
        <v>645</v>
      </c>
      <c r="AH37" s="373">
        <v>612</v>
      </c>
      <c r="AI37" s="373">
        <v>551</v>
      </c>
      <c r="AJ37" s="373">
        <v>746</v>
      </c>
      <c r="AK37" s="373">
        <v>1179</v>
      </c>
      <c r="AL37" s="373">
        <v>1611</v>
      </c>
      <c r="AM37" s="373">
        <v>1813</v>
      </c>
      <c r="AN37" s="373">
        <v>1885</v>
      </c>
      <c r="AO37" s="373">
        <v>1892</v>
      </c>
      <c r="AP37" s="373">
        <v>1832</v>
      </c>
      <c r="AQ37" s="373">
        <v>1578</v>
      </c>
      <c r="AR37" s="373">
        <v>1249</v>
      </c>
      <c r="AS37" s="373">
        <v>1031</v>
      </c>
      <c r="AT37" s="373">
        <v>1007</v>
      </c>
      <c r="AU37" s="373">
        <v>1441</v>
      </c>
      <c r="AV37" s="373">
        <v>1753</v>
      </c>
      <c r="AW37" s="373">
        <v>1790</v>
      </c>
      <c r="AX37" s="373">
        <v>1800</v>
      </c>
      <c r="AY37" s="373">
        <v>1659</v>
      </c>
      <c r="AZ37" s="373">
        <v>1461</v>
      </c>
      <c r="BA37" s="373">
        <v>0</v>
      </c>
      <c r="BB37" s="373">
        <v>0</v>
      </c>
      <c r="BC37" s="373">
        <v>0</v>
      </c>
      <c r="BD37" s="373">
        <v>0</v>
      </c>
      <c r="BE37" s="373">
        <v>0</v>
      </c>
      <c r="BF37" s="373">
        <v>0</v>
      </c>
      <c r="BG37" s="373">
        <v>0</v>
      </c>
      <c r="BH37" s="373">
        <v>0</v>
      </c>
      <c r="BI37" s="373">
        <v>0</v>
      </c>
      <c r="BJ37" s="373">
        <v>0</v>
      </c>
      <c r="BK37" s="373">
        <v>0</v>
      </c>
      <c r="BL37" s="373">
        <v>0</v>
      </c>
      <c r="BM37" s="373">
        <v>0</v>
      </c>
      <c r="BN37" s="373">
        <v>0</v>
      </c>
      <c r="BO37" s="373">
        <v>0</v>
      </c>
      <c r="BP37" s="373">
        <v>0</v>
      </c>
      <c r="BQ37" s="373">
        <v>0</v>
      </c>
      <c r="BR37" s="373">
        <v>0</v>
      </c>
      <c r="BS37" s="373">
        <v>0</v>
      </c>
      <c r="BT37" s="373">
        <v>0</v>
      </c>
      <c r="BU37" s="373">
        <v>0</v>
      </c>
      <c r="BV37" s="373">
        <v>0</v>
      </c>
      <c r="BW37" s="373">
        <v>0</v>
      </c>
    </row>
  </sheetData>
  <mergeCells count="1">
    <mergeCell ref="A12:A13"/>
  </mergeCells>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4"/>
  <sheetViews>
    <sheetView zoomScaleNormal="100" workbookViewId="0">
      <pane xSplit="3" ySplit="4" topLeftCell="BN5" activePane="bottomRight" state="frozen"/>
      <selection pane="topRight"/>
      <selection pane="bottomLeft"/>
      <selection pane="bottomRight"/>
    </sheetView>
  </sheetViews>
  <sheetFormatPr defaultColWidth="10.7109375" defaultRowHeight="12.75" x14ac:dyDescent="0.2"/>
  <cols>
    <col min="1" max="1" width="16" style="74" customWidth="1"/>
    <col min="2" max="2" width="75.7109375" style="74" customWidth="1"/>
    <col min="3" max="3" width="12.7109375" style="74" customWidth="1"/>
    <col min="4" max="65" width="10.7109375" style="74" customWidth="1"/>
    <col min="66" max="16384" width="10.7109375" style="74"/>
  </cols>
  <sheetData>
    <row r="1" spans="1:75" s="15" customFormat="1" ht="13.5" thickBot="1" x14ac:dyDescent="0.25">
      <c r="A1" s="107"/>
      <c r="B1" s="378" t="s">
        <v>20</v>
      </c>
      <c r="C1" s="107"/>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07"/>
      <c r="BU1" s="107"/>
      <c r="BV1" s="107"/>
      <c r="BW1" s="107"/>
    </row>
    <row r="2" spans="1:75" s="15" customFormat="1" ht="26.1" customHeight="1" x14ac:dyDescent="0.2">
      <c r="A2" s="120" t="s">
        <v>195</v>
      </c>
      <c r="B2" s="121" t="s">
        <v>326</v>
      </c>
      <c r="C2" s="13"/>
      <c r="D2" s="122" t="s">
        <v>21</v>
      </c>
      <c r="E2" s="122" t="s">
        <v>22</v>
      </c>
      <c r="F2" s="122" t="s">
        <v>23</v>
      </c>
      <c r="G2" s="122" t="s">
        <v>24</v>
      </c>
      <c r="H2" s="122" t="s">
        <v>25</v>
      </c>
      <c r="I2" s="122" t="s">
        <v>26</v>
      </c>
      <c r="J2" s="122" t="s">
        <v>27</v>
      </c>
      <c r="K2" s="122" t="s">
        <v>28</v>
      </c>
      <c r="L2" s="122" t="s">
        <v>29</v>
      </c>
      <c r="M2" s="122" t="s">
        <v>30</v>
      </c>
      <c r="N2" s="122" t="s">
        <v>31</v>
      </c>
      <c r="O2" s="122" t="s">
        <v>32</v>
      </c>
      <c r="P2" s="122" t="s">
        <v>33</v>
      </c>
      <c r="Q2" s="122" t="s">
        <v>34</v>
      </c>
      <c r="R2" s="122" t="s">
        <v>35</v>
      </c>
      <c r="S2" s="122" t="s">
        <v>36</v>
      </c>
      <c r="T2" s="122" t="s">
        <v>37</v>
      </c>
      <c r="U2" s="122" t="s">
        <v>38</v>
      </c>
      <c r="V2" s="122" t="s">
        <v>39</v>
      </c>
      <c r="W2" s="122" t="s">
        <v>40</v>
      </c>
      <c r="X2" s="122" t="s">
        <v>41</v>
      </c>
      <c r="Y2" s="122" t="s">
        <v>42</v>
      </c>
      <c r="Z2" s="122" t="s">
        <v>43</v>
      </c>
      <c r="AA2" s="122" t="s">
        <v>44</v>
      </c>
      <c r="AB2" s="122" t="s">
        <v>45</v>
      </c>
      <c r="AC2" s="122" t="s">
        <v>46</v>
      </c>
      <c r="AD2" s="122" t="s">
        <v>47</v>
      </c>
      <c r="AE2" s="122" t="s">
        <v>48</v>
      </c>
      <c r="AF2" s="122" t="s">
        <v>49</v>
      </c>
      <c r="AG2" s="122" t="s">
        <v>50</v>
      </c>
      <c r="AH2" s="122" t="s">
        <v>51</v>
      </c>
      <c r="AI2" s="122" t="s">
        <v>52</v>
      </c>
      <c r="AJ2" s="122" t="s">
        <v>53</v>
      </c>
      <c r="AK2" s="122" t="s">
        <v>54</v>
      </c>
      <c r="AL2" s="122" t="s">
        <v>55</v>
      </c>
      <c r="AM2" s="122" t="s">
        <v>56</v>
      </c>
      <c r="AN2" s="122" t="s">
        <v>57</v>
      </c>
      <c r="AO2" s="122" t="s">
        <v>58</v>
      </c>
      <c r="AP2" s="122" t="s">
        <v>59</v>
      </c>
      <c r="AQ2" s="122" t="s">
        <v>60</v>
      </c>
      <c r="AR2" s="122" t="s">
        <v>61</v>
      </c>
      <c r="AS2" s="122" t="s">
        <v>62</v>
      </c>
      <c r="AT2" s="122" t="s">
        <v>63</v>
      </c>
      <c r="AU2" s="122" t="s">
        <v>64</v>
      </c>
      <c r="AV2" s="122" t="s">
        <v>65</v>
      </c>
      <c r="AW2" s="122" t="s">
        <v>66</v>
      </c>
      <c r="AX2" s="122" t="s">
        <v>67</v>
      </c>
      <c r="AY2" s="122" t="s">
        <v>68</v>
      </c>
      <c r="AZ2" s="122" t="s">
        <v>69</v>
      </c>
      <c r="BA2" s="122" t="s">
        <v>70</v>
      </c>
      <c r="BB2" s="122" t="s">
        <v>71</v>
      </c>
      <c r="BC2" s="122" t="s">
        <v>72</v>
      </c>
      <c r="BD2" s="122" t="s">
        <v>73</v>
      </c>
      <c r="BE2" s="122" t="s">
        <v>74</v>
      </c>
      <c r="BF2" s="122" t="s">
        <v>75</v>
      </c>
      <c r="BG2" s="122" t="s">
        <v>76</v>
      </c>
      <c r="BH2" s="122" t="s">
        <v>77</v>
      </c>
      <c r="BI2" s="122" t="s">
        <v>78</v>
      </c>
      <c r="BJ2" s="122" t="s">
        <v>79</v>
      </c>
      <c r="BK2" s="122" t="s">
        <v>80</v>
      </c>
      <c r="BL2" s="122" t="s">
        <v>81</v>
      </c>
      <c r="BM2" s="122" t="s">
        <v>82</v>
      </c>
      <c r="BN2" s="122" t="s">
        <v>83</v>
      </c>
      <c r="BO2" s="122" t="s">
        <v>84</v>
      </c>
      <c r="BP2" s="122" t="s">
        <v>85</v>
      </c>
      <c r="BQ2" s="122" t="s">
        <v>86</v>
      </c>
      <c r="BR2" s="122" t="s">
        <v>87</v>
      </c>
      <c r="BS2" s="122" t="s">
        <v>88</v>
      </c>
      <c r="BT2" s="122" t="s">
        <v>89</v>
      </c>
      <c r="BU2" s="122" t="s">
        <v>90</v>
      </c>
      <c r="BV2" s="122" t="s">
        <v>100</v>
      </c>
      <c r="BW2" s="122" t="s">
        <v>120</v>
      </c>
    </row>
    <row r="3" spans="1:75" s="24" customFormat="1" x14ac:dyDescent="0.2">
      <c r="B3" s="25"/>
      <c r="D3" s="26" t="s">
        <v>91</v>
      </c>
      <c r="E3" s="26" t="s">
        <v>91</v>
      </c>
      <c r="F3" s="26" t="s">
        <v>91</v>
      </c>
      <c r="G3" s="26" t="s">
        <v>91</v>
      </c>
      <c r="H3" s="26" t="s">
        <v>91</v>
      </c>
      <c r="I3" s="26" t="s">
        <v>91</v>
      </c>
      <c r="J3" s="26" t="s">
        <v>91</v>
      </c>
      <c r="K3" s="26" t="s">
        <v>91</v>
      </c>
      <c r="L3" s="26" t="s">
        <v>91</v>
      </c>
      <c r="M3" s="26" t="s">
        <v>91</v>
      </c>
      <c r="N3" s="26" t="s">
        <v>91</v>
      </c>
      <c r="O3" s="26" t="s">
        <v>91</v>
      </c>
      <c r="P3" s="26" t="s">
        <v>91</v>
      </c>
      <c r="Q3" s="26" t="s">
        <v>91</v>
      </c>
      <c r="R3" s="26" t="s">
        <v>91</v>
      </c>
      <c r="S3" s="26" t="s">
        <v>91</v>
      </c>
      <c r="T3" s="26" t="s">
        <v>91</v>
      </c>
      <c r="U3" s="26" t="s">
        <v>91</v>
      </c>
      <c r="V3" s="26" t="s">
        <v>91</v>
      </c>
      <c r="W3" s="26" t="s">
        <v>91</v>
      </c>
      <c r="X3" s="26" t="s">
        <v>91</v>
      </c>
      <c r="Y3" s="26" t="s">
        <v>91</v>
      </c>
      <c r="Z3" s="26" t="s">
        <v>91</v>
      </c>
      <c r="AA3" s="26" t="s">
        <v>91</v>
      </c>
      <c r="AB3" s="26" t="s">
        <v>91</v>
      </c>
      <c r="AC3" s="26" t="s">
        <v>91</v>
      </c>
      <c r="AD3" s="26" t="s">
        <v>91</v>
      </c>
      <c r="AE3" s="26" t="s">
        <v>91</v>
      </c>
      <c r="AF3" s="26" t="s">
        <v>91</v>
      </c>
      <c r="AG3" s="26" t="s">
        <v>91</v>
      </c>
      <c r="AH3" s="26" t="s">
        <v>91</v>
      </c>
      <c r="AI3" s="26" t="s">
        <v>91</v>
      </c>
      <c r="AJ3" s="26" t="s">
        <v>91</v>
      </c>
      <c r="AK3" s="26" t="s">
        <v>91</v>
      </c>
      <c r="AL3" s="26" t="s">
        <v>91</v>
      </c>
      <c r="AM3" s="26" t="s">
        <v>91</v>
      </c>
      <c r="AN3" s="26" t="s">
        <v>91</v>
      </c>
      <c r="AO3" s="26" t="s">
        <v>91</v>
      </c>
      <c r="AP3" s="26" t="s">
        <v>91</v>
      </c>
      <c r="AQ3" s="26" t="s">
        <v>91</v>
      </c>
      <c r="AR3" s="26" t="s">
        <v>91</v>
      </c>
      <c r="AS3" s="26" t="s">
        <v>91</v>
      </c>
      <c r="AT3" s="26" t="s">
        <v>91</v>
      </c>
      <c r="AU3" s="26" t="s">
        <v>91</v>
      </c>
      <c r="AV3" s="26" t="s">
        <v>91</v>
      </c>
      <c r="AW3" s="26" t="s">
        <v>91</v>
      </c>
      <c r="AX3" s="26" t="s">
        <v>91</v>
      </c>
      <c r="AY3" s="26" t="s">
        <v>91</v>
      </c>
      <c r="AZ3" s="26" t="s">
        <v>91</v>
      </c>
      <c r="BA3" s="26" t="s">
        <v>91</v>
      </c>
      <c r="BB3" s="26" t="s">
        <v>91</v>
      </c>
      <c r="BC3" s="26" t="s">
        <v>91</v>
      </c>
      <c r="BD3" s="26" t="s">
        <v>91</v>
      </c>
      <c r="BE3" s="26" t="s">
        <v>91</v>
      </c>
      <c r="BF3" s="26" t="s">
        <v>91</v>
      </c>
      <c r="BG3" s="26" t="s">
        <v>91</v>
      </c>
      <c r="BH3" s="26" t="s">
        <v>91</v>
      </c>
      <c r="BI3" s="26" t="s">
        <v>91</v>
      </c>
      <c r="BJ3" s="26" t="s">
        <v>91</v>
      </c>
      <c r="BK3" s="26" t="s">
        <v>91</v>
      </c>
      <c r="BL3" s="26" t="s">
        <v>91</v>
      </c>
      <c r="BM3" s="26" t="s">
        <v>91</v>
      </c>
      <c r="BN3" s="26" t="s">
        <v>91</v>
      </c>
      <c r="BO3" s="26" t="s">
        <v>91</v>
      </c>
      <c r="BP3" s="26" t="s">
        <v>91</v>
      </c>
      <c r="BQ3" s="26" t="s">
        <v>91</v>
      </c>
      <c r="BR3" s="26" t="s">
        <v>121</v>
      </c>
      <c r="BS3" s="26" t="s">
        <v>121</v>
      </c>
      <c r="BT3" s="26" t="s">
        <v>121</v>
      </c>
      <c r="BU3" s="26" t="s">
        <v>121</v>
      </c>
      <c r="BV3" s="26" t="s">
        <v>121</v>
      </c>
      <c r="BW3" s="26" t="s">
        <v>121</v>
      </c>
    </row>
    <row r="4" spans="1:75" s="15" customFormat="1" x14ac:dyDescent="0.2">
      <c r="B4" s="14"/>
      <c r="C4" s="27"/>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7"/>
      <c r="BU4" s="27"/>
      <c r="BV4" s="27"/>
      <c r="BW4" s="27"/>
    </row>
    <row r="5" spans="1:75" s="15" customFormat="1" ht="39" customHeight="1" x14ac:dyDescent="0.2">
      <c r="B5" s="123" t="s">
        <v>327</v>
      </c>
    </row>
    <row r="6" spans="1:75" s="15" customFormat="1" x14ac:dyDescent="0.2">
      <c r="B6" s="56" t="s">
        <v>328</v>
      </c>
      <c r="AH6" s="57">
        <v>6.236945637563803</v>
      </c>
      <c r="AI6" s="57">
        <v>7.6402431908341208</v>
      </c>
      <c r="AJ6" s="57">
        <v>9.303319692904541</v>
      </c>
      <c r="AK6" s="57">
        <v>11.812471278723885</v>
      </c>
      <c r="AL6" s="57">
        <v>13.762741104741497</v>
      </c>
      <c r="AM6" s="57">
        <v>15.890157842686397</v>
      </c>
      <c r="AN6" s="57">
        <v>17.515119469376764</v>
      </c>
      <c r="AO6" s="57">
        <v>19.015815138861655</v>
      </c>
      <c r="AP6" s="57">
        <v>20.365264344721265</v>
      </c>
      <c r="AQ6" s="57">
        <v>20.711534236682208</v>
      </c>
      <c r="AR6" s="57">
        <v>20.353255617035689</v>
      </c>
      <c r="AS6" s="57">
        <v>20.767604224384066</v>
      </c>
      <c r="AT6" s="57">
        <v>23.387504457684422</v>
      </c>
      <c r="AU6" s="57">
        <v>29.555510322849447</v>
      </c>
      <c r="AV6" s="57">
        <v>34.94783868550568</v>
      </c>
      <c r="AW6" s="57">
        <v>39.026780887744579</v>
      </c>
      <c r="AX6" s="57">
        <v>40.28216432355827</v>
      </c>
      <c r="AY6" s="57">
        <v>42.273652126274818</v>
      </c>
      <c r="AZ6" s="57">
        <v>43.29915944130552</v>
      </c>
      <c r="BA6" s="57">
        <v>42.550279613573061</v>
      </c>
      <c r="BB6" s="57">
        <v>42.705111877504095</v>
      </c>
      <c r="BC6" s="57">
        <v>44.109295941042205</v>
      </c>
      <c r="BD6" s="57">
        <v>46.558846296953519</v>
      </c>
      <c r="BE6" s="57">
        <v>48.912172972446285</v>
      </c>
      <c r="BF6" s="57">
        <v>51.814338281793198</v>
      </c>
      <c r="BG6" s="57">
        <v>59.815044722550653</v>
      </c>
      <c r="BH6" s="57">
        <v>62.840498691536702</v>
      </c>
      <c r="BI6" s="57">
        <v>65.068833331975469</v>
      </c>
      <c r="BJ6" s="57">
        <v>67.450548875694167</v>
      </c>
      <c r="BK6" s="57">
        <v>70.856195487741843</v>
      </c>
      <c r="BL6" s="57">
        <v>77.763049946994911</v>
      </c>
      <c r="BM6" s="57">
        <v>87.539835009576521</v>
      </c>
      <c r="BN6" s="57">
        <v>90.455414705967854</v>
      </c>
      <c r="BO6" s="57">
        <v>92.71963019998735</v>
      </c>
      <c r="BP6" s="57">
        <v>94.563802062991286</v>
      </c>
      <c r="BQ6" s="57">
        <v>93.088916055046312</v>
      </c>
      <c r="BR6" s="57">
        <v>94.157038737978809</v>
      </c>
      <c r="BS6" s="57">
        <v>94.574532022632596</v>
      </c>
      <c r="BT6" s="57">
        <v>96.096040903242368</v>
      </c>
      <c r="BU6" s="57">
        <v>98.282542682233938</v>
      </c>
      <c r="BV6" s="57">
        <v>101.57307290186499</v>
      </c>
      <c r="BW6" s="57">
        <v>104.61836528689365</v>
      </c>
    </row>
    <row r="7" spans="1:75" s="15" customFormat="1" x14ac:dyDescent="0.2">
      <c r="B7" s="56" t="s">
        <v>110</v>
      </c>
      <c r="AH7" s="57">
        <v>8.9100543624361954</v>
      </c>
      <c r="AI7" s="57">
        <v>10.30681680916588</v>
      </c>
      <c r="AJ7" s="57">
        <v>12.313740307095463</v>
      </c>
      <c r="AK7" s="57">
        <v>14.493238721276105</v>
      </c>
      <c r="AL7" s="57">
        <v>16.239318895258503</v>
      </c>
      <c r="AM7" s="57">
        <v>17.595902157313606</v>
      </c>
      <c r="AN7" s="57">
        <v>18.637940530623233</v>
      </c>
      <c r="AO7" s="57">
        <v>20.344244861138339</v>
      </c>
      <c r="AP7" s="57">
        <v>21.827393655278737</v>
      </c>
      <c r="AQ7" s="57">
        <v>23.018209763317806</v>
      </c>
      <c r="AR7" s="57">
        <v>24.111016892964305</v>
      </c>
      <c r="AS7" s="57">
        <v>26.101131256615957</v>
      </c>
      <c r="AT7" s="57">
        <v>28.882238575136881</v>
      </c>
      <c r="AU7" s="57">
        <v>32.769179029366185</v>
      </c>
      <c r="AV7" s="57">
        <v>35.520090726400312</v>
      </c>
      <c r="AW7" s="57">
        <v>38.027385195152178</v>
      </c>
      <c r="AX7" s="57">
        <v>39.174223848013305</v>
      </c>
      <c r="AY7" s="57">
        <v>41.009677420196041</v>
      </c>
      <c r="AZ7" s="57">
        <v>43.344847705346645</v>
      </c>
      <c r="BA7" s="57">
        <v>45.296793622831608</v>
      </c>
      <c r="BB7" s="57">
        <v>47.433782529303187</v>
      </c>
      <c r="BC7" s="57">
        <v>50.591433705644626</v>
      </c>
      <c r="BD7" s="57">
        <v>53.575854131481975</v>
      </c>
      <c r="BE7" s="57">
        <v>57.780114800864752</v>
      </c>
      <c r="BF7" s="57">
        <v>61.291539156778008</v>
      </c>
      <c r="BG7" s="57">
        <v>64.508036623095066</v>
      </c>
      <c r="BH7" s="57">
        <v>69.301260916761976</v>
      </c>
      <c r="BI7" s="57">
        <v>73.551793242091591</v>
      </c>
      <c r="BJ7" s="57">
        <v>75.92303895872034</v>
      </c>
      <c r="BK7" s="57">
        <v>81.174652249812809</v>
      </c>
      <c r="BL7" s="57">
        <v>88.218562090930718</v>
      </c>
      <c r="BM7" s="57">
        <v>94.366067225747116</v>
      </c>
      <c r="BN7" s="57">
        <v>98.066518147887891</v>
      </c>
      <c r="BO7" s="57">
        <v>101.97891836931119</v>
      </c>
      <c r="BP7" s="57">
        <v>107.73109537034345</v>
      </c>
      <c r="BQ7" s="57">
        <v>110.68234174015117</v>
      </c>
      <c r="BR7" s="57">
        <v>114.1313311657986</v>
      </c>
      <c r="BS7" s="57">
        <v>116.97645342212979</v>
      </c>
      <c r="BT7" s="57">
        <v>118.92636657110299</v>
      </c>
      <c r="BU7" s="57">
        <v>121.60540009377058</v>
      </c>
      <c r="BV7" s="57">
        <v>124.77396916495411</v>
      </c>
      <c r="BW7" s="57">
        <v>128.11686121464936</v>
      </c>
    </row>
    <row r="8" spans="1:75" s="15" customFormat="1" x14ac:dyDescent="0.2">
      <c r="B8" s="38" t="s">
        <v>267</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24">
        <v>15.146999999999998</v>
      </c>
      <c r="AI8" s="124">
        <v>17.94706</v>
      </c>
      <c r="AJ8" s="124">
        <v>21.617060000000002</v>
      </c>
      <c r="AK8" s="124">
        <v>26.305709999999991</v>
      </c>
      <c r="AL8" s="124">
        <v>30.00206</v>
      </c>
      <c r="AM8" s="124">
        <v>33.486060000000002</v>
      </c>
      <c r="AN8" s="124">
        <v>36.153059999999996</v>
      </c>
      <c r="AO8" s="124">
        <v>39.36005999999999</v>
      </c>
      <c r="AP8" s="124">
        <v>42.192658000000002</v>
      </c>
      <c r="AQ8" s="124">
        <v>43.729744000000011</v>
      </c>
      <c r="AR8" s="124">
        <v>44.464272509999994</v>
      </c>
      <c r="AS8" s="124">
        <v>46.868735481000023</v>
      </c>
      <c r="AT8" s="124">
        <v>52.269743032821303</v>
      </c>
      <c r="AU8" s="124">
        <v>62.324689352215628</v>
      </c>
      <c r="AV8" s="124">
        <v>70.467929411905999</v>
      </c>
      <c r="AW8" s="124">
        <v>77.054166082896757</v>
      </c>
      <c r="AX8" s="124">
        <v>79.456388171571575</v>
      </c>
      <c r="AY8" s="124">
        <v>83.283329546470867</v>
      </c>
      <c r="AZ8" s="124">
        <v>86.644007146652172</v>
      </c>
      <c r="BA8" s="124">
        <v>87.847073236404668</v>
      </c>
      <c r="BB8" s="124">
        <v>90.138894406807282</v>
      </c>
      <c r="BC8" s="124">
        <v>94.700729646686824</v>
      </c>
      <c r="BD8" s="124">
        <v>100.13470042843549</v>
      </c>
      <c r="BE8" s="124">
        <v>106.69228777331104</v>
      </c>
      <c r="BF8" s="124">
        <v>113.10587743857121</v>
      </c>
      <c r="BG8" s="124">
        <v>124.32308134564572</v>
      </c>
      <c r="BH8" s="124">
        <v>132.14175960829868</v>
      </c>
      <c r="BI8" s="124">
        <v>138.62062657406705</v>
      </c>
      <c r="BJ8" s="124">
        <v>143.37358783441451</v>
      </c>
      <c r="BK8" s="124">
        <v>152.03084773755467</v>
      </c>
      <c r="BL8" s="124">
        <v>165.98161203792563</v>
      </c>
      <c r="BM8" s="124">
        <v>181.90590223532365</v>
      </c>
      <c r="BN8" s="124">
        <v>188.52193285385573</v>
      </c>
      <c r="BO8" s="124">
        <v>194.69854856929854</v>
      </c>
      <c r="BP8" s="124">
        <v>202.29489743333474</v>
      </c>
      <c r="BQ8" s="124">
        <v>203.77125779519747</v>
      </c>
      <c r="BR8" s="124">
        <v>208.28836990377741</v>
      </c>
      <c r="BS8" s="124">
        <v>211.55098544476238</v>
      </c>
      <c r="BT8" s="124">
        <v>215.02240747434536</v>
      </c>
      <c r="BU8" s="124">
        <v>219.88794277600454</v>
      </c>
      <c r="BV8" s="124">
        <v>226.34704206681909</v>
      </c>
      <c r="BW8" s="124">
        <v>232.73522650154302</v>
      </c>
    </row>
    <row r="9" spans="1:75" s="15" customFormat="1" x14ac:dyDescent="0.2">
      <c r="B9" s="40" t="s">
        <v>329</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57">
        <v>0.311506263796343</v>
      </c>
      <c r="AI9" s="57">
        <v>0.32908045600000002</v>
      </c>
      <c r="AJ9" s="57">
        <v>0.43788564615384618</v>
      </c>
      <c r="AK9" s="57">
        <v>0.63036453049999996</v>
      </c>
      <c r="AL9" s="57">
        <v>0.8494666057500001</v>
      </c>
      <c r="AM9" s="57">
        <v>1.0059625655</v>
      </c>
      <c r="AN9" s="57">
        <v>1.14677059775</v>
      </c>
      <c r="AO9" s="57">
        <v>1.3021197127142856</v>
      </c>
      <c r="AP9" s="57">
        <v>1.4065755610666668</v>
      </c>
      <c r="AQ9" s="57">
        <v>1.470998633</v>
      </c>
      <c r="AR9" s="57">
        <v>1.7166079533333336</v>
      </c>
      <c r="AS9" s="57">
        <v>1.842417283333333</v>
      </c>
      <c r="AT9" s="57">
        <v>2.0956676243333332</v>
      </c>
      <c r="AU9" s="57">
        <v>2.7103011549999998</v>
      </c>
      <c r="AV9" s="57">
        <v>3.5205180103333333</v>
      </c>
      <c r="AW9" s="57">
        <v>4.0868566219999991</v>
      </c>
      <c r="AX9" s="57">
        <v>4.2380829999999996</v>
      </c>
      <c r="AY9" s="57">
        <v>4.5030760000000001</v>
      </c>
      <c r="AZ9" s="57">
        <v>4.7702340000000003</v>
      </c>
      <c r="BA9" s="57">
        <v>4.8528390000000003</v>
      </c>
      <c r="BB9" s="57">
        <v>4.9433379999999998</v>
      </c>
      <c r="BC9" s="57">
        <v>5.6592429505568198</v>
      </c>
      <c r="BD9" s="57">
        <v>7.5496077903652825</v>
      </c>
      <c r="BE9" s="57">
        <v>9.0642876641951045</v>
      </c>
      <c r="BF9" s="57">
        <v>10.337278440494428</v>
      </c>
      <c r="BG9" s="57">
        <v>16.957019848468967</v>
      </c>
      <c r="BH9" s="57">
        <v>18.748567681119741</v>
      </c>
      <c r="BI9" s="57">
        <v>19.262425548777454</v>
      </c>
      <c r="BJ9" s="57">
        <v>20.093035981705547</v>
      </c>
      <c r="BK9" s="57">
        <v>21.081089472630467</v>
      </c>
      <c r="BL9" s="57">
        <v>24.72450828017875</v>
      </c>
      <c r="BM9" s="57">
        <v>27.528875527765326</v>
      </c>
      <c r="BN9" s="57">
        <v>28.51141036584723</v>
      </c>
      <c r="BO9" s="57">
        <v>29.233207774117414</v>
      </c>
      <c r="BP9" s="57">
        <v>29.124120049157536</v>
      </c>
      <c r="BQ9" s="57">
        <v>28.832300060180835</v>
      </c>
      <c r="BR9" s="57">
        <v>29.147487887514281</v>
      </c>
      <c r="BS9" s="57">
        <v>28.849955582148457</v>
      </c>
      <c r="BT9" s="57">
        <v>29.593757604087347</v>
      </c>
      <c r="BU9" s="57">
        <v>30.645759897578021</v>
      </c>
      <c r="BV9" s="57">
        <v>31.807815389173939</v>
      </c>
      <c r="BW9" s="57">
        <v>32.633289586271779</v>
      </c>
    </row>
    <row r="10" spans="1:75" s="15" customFormat="1" ht="13.5" thickBot="1" x14ac:dyDescent="0.25">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row>
    <row r="11" spans="1:75" s="15" customFormat="1" ht="39" customHeight="1" x14ac:dyDescent="0.2">
      <c r="B11" s="123" t="s">
        <v>330</v>
      </c>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row>
    <row r="12" spans="1:75" s="15" customFormat="1" x14ac:dyDescent="0.2">
      <c r="B12" s="56" t="s">
        <v>328</v>
      </c>
      <c r="AH12" s="57">
        <v>28.880577626040001</v>
      </c>
      <c r="AI12" s="57">
        <v>30.323955203030007</v>
      </c>
      <c r="AJ12" s="57">
        <v>31.095542273307245</v>
      </c>
      <c r="AK12" s="57">
        <v>35.984029045653458</v>
      </c>
      <c r="AL12" s="57">
        <v>39.274737414377064</v>
      </c>
      <c r="AM12" s="57">
        <v>43.403435111554089</v>
      </c>
      <c r="AN12" s="57">
        <v>45.22896107209619</v>
      </c>
      <c r="AO12" s="57">
        <v>46.294000137255473</v>
      </c>
      <c r="AP12" s="57">
        <v>47.697863963626638</v>
      </c>
      <c r="AQ12" s="57">
        <v>45.966453389058252</v>
      </c>
      <c r="AR12" s="57">
        <v>42.363790713679585</v>
      </c>
      <c r="AS12" s="57">
        <v>40.102633994032374</v>
      </c>
      <c r="AT12" s="57">
        <v>41.711764311843602</v>
      </c>
      <c r="AU12" s="57">
        <v>49.79046468733852</v>
      </c>
      <c r="AV12" s="57">
        <v>57.412977556934052</v>
      </c>
      <c r="AW12" s="57">
        <v>62.578526351050321</v>
      </c>
      <c r="AX12" s="57">
        <v>63.836665183872121</v>
      </c>
      <c r="AY12" s="57">
        <v>65.095390294844378</v>
      </c>
      <c r="AZ12" s="57">
        <v>63.966380374587352</v>
      </c>
      <c r="BA12" s="57">
        <v>61.76076387620656</v>
      </c>
      <c r="BB12" s="57">
        <v>61.016717785611313</v>
      </c>
      <c r="BC12" s="57">
        <v>62.37282280804969</v>
      </c>
      <c r="BD12" s="57">
        <v>64.358564851667424</v>
      </c>
      <c r="BE12" s="57">
        <v>66.601806307094833</v>
      </c>
      <c r="BF12" s="57">
        <v>68.744671121533884</v>
      </c>
      <c r="BG12" s="57">
        <v>77.775901465036114</v>
      </c>
      <c r="BH12" s="57">
        <v>79.211758425909721</v>
      </c>
      <c r="BI12" s="57">
        <v>79.791568670644821</v>
      </c>
      <c r="BJ12" s="57">
        <v>80.52947124854272</v>
      </c>
      <c r="BK12" s="57">
        <v>82.190475061183065</v>
      </c>
      <c r="BL12" s="57">
        <v>87.993211184466247</v>
      </c>
      <c r="BM12" s="57">
        <v>96.559584925051965</v>
      </c>
      <c r="BN12" s="57">
        <v>97.088799073119944</v>
      </c>
      <c r="BO12" s="57">
        <v>97.769384340098497</v>
      </c>
      <c r="BP12" s="57">
        <v>98.079006030095059</v>
      </c>
      <c r="BQ12" s="57">
        <v>94.801752110459162</v>
      </c>
      <c r="BR12" s="57">
        <v>94.157038737978809</v>
      </c>
      <c r="BS12" s="57">
        <v>92.628995673981322</v>
      </c>
      <c r="BT12" s="57">
        <v>92.819469868508591</v>
      </c>
      <c r="BU12" s="57">
        <v>93.712845221791895</v>
      </c>
      <c r="BV12" s="57">
        <v>95.231184698550294</v>
      </c>
      <c r="BW12" s="57">
        <v>96.25728927612569</v>
      </c>
    </row>
    <row r="13" spans="1:75" s="15" customFormat="1" x14ac:dyDescent="0.2">
      <c r="B13" s="56" t="s">
        <v>110</v>
      </c>
      <c r="AH13" s="57">
        <v>41.258579378461427</v>
      </c>
      <c r="AI13" s="57">
        <v>40.907526553858425</v>
      </c>
      <c r="AJ13" s="57">
        <v>41.157613078033478</v>
      </c>
      <c r="AK13" s="57">
        <v>44.150382321042109</v>
      </c>
      <c r="AL13" s="57">
        <v>46.342148017292743</v>
      </c>
      <c r="AM13" s="57">
        <v>48.062618702414376</v>
      </c>
      <c r="AN13" s="57">
        <v>48.128400619673158</v>
      </c>
      <c r="AO13" s="57">
        <v>49.528062169112843</v>
      </c>
      <c r="AP13" s="57">
        <v>51.122344185032581</v>
      </c>
      <c r="AQ13" s="57">
        <v>51.085808231008464</v>
      </c>
      <c r="AR13" s="57">
        <v>50.185291865179138</v>
      </c>
      <c r="AS13" s="57">
        <v>50.401774913702745</v>
      </c>
      <c r="AT13" s="57">
        <v>51.511657878004584</v>
      </c>
      <c r="AU13" s="57">
        <v>55.204347124175428</v>
      </c>
      <c r="AV13" s="57">
        <v>58.353084150547794</v>
      </c>
      <c r="AW13" s="57">
        <v>60.976018835405874</v>
      </c>
      <c r="AX13" s="57">
        <v>62.080870122491554</v>
      </c>
      <c r="AY13" s="57">
        <v>63.149049662404217</v>
      </c>
      <c r="AZ13" s="57">
        <v>64.033876208548534</v>
      </c>
      <c r="BA13" s="57">
        <v>65.747266544320667</v>
      </c>
      <c r="BB13" s="57">
        <v>67.773004093666074</v>
      </c>
      <c r="BC13" s="57">
        <v>71.538900424643842</v>
      </c>
      <c r="BD13" s="57">
        <v>74.058215717215361</v>
      </c>
      <c r="BE13" s="57">
        <v>78.676938285623493</v>
      </c>
      <c r="BF13" s="57">
        <v>81.318546981152338</v>
      </c>
      <c r="BG13" s="57">
        <v>83.878073206710781</v>
      </c>
      <c r="BH13" s="57">
        <v>87.355683876659072</v>
      </c>
      <c r="BI13" s="57">
        <v>90.193917130544705</v>
      </c>
      <c r="BJ13" s="57">
        <v>90.644809936179129</v>
      </c>
      <c r="BK13" s="57">
        <v>94.159490012311906</v>
      </c>
      <c r="BL13" s="57">
        <v>99.824204037115379</v>
      </c>
      <c r="BM13" s="57">
        <v>104.08916445102827</v>
      </c>
      <c r="BN13" s="57">
        <v>105.25804903122723</v>
      </c>
      <c r="BO13" s="57">
        <v>107.53295761783653</v>
      </c>
      <c r="BP13" s="57">
        <v>111.73576486929197</v>
      </c>
      <c r="BQ13" s="57">
        <v>112.71889682816996</v>
      </c>
      <c r="BR13" s="57">
        <v>114.1313311657986</v>
      </c>
      <c r="BS13" s="57">
        <v>114.57007680887196</v>
      </c>
      <c r="BT13" s="57">
        <v>114.87135364538463</v>
      </c>
      <c r="BU13" s="57">
        <v>115.95129436126807</v>
      </c>
      <c r="BV13" s="57">
        <v>116.98349339690786</v>
      </c>
      <c r="BW13" s="57">
        <v>117.87779074227896</v>
      </c>
    </row>
    <row r="14" spans="1:75" s="15" customFormat="1" x14ac:dyDescent="0.2">
      <c r="B14" s="38" t="s">
        <v>267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24">
        <v>70.139157004501428</v>
      </c>
      <c r="AI14" s="124">
        <v>71.231481756888428</v>
      </c>
      <c r="AJ14" s="124">
        <v>72.253155351340709</v>
      </c>
      <c r="AK14" s="124">
        <v>80.134411366695574</v>
      </c>
      <c r="AL14" s="124">
        <v>85.6168854316698</v>
      </c>
      <c r="AM14" s="124">
        <v>91.466053813968458</v>
      </c>
      <c r="AN14" s="124">
        <v>93.357361691769356</v>
      </c>
      <c r="AO14" s="124">
        <v>95.822062306368309</v>
      </c>
      <c r="AP14" s="124">
        <v>98.820208148659219</v>
      </c>
      <c r="AQ14" s="124">
        <v>97.052261620066702</v>
      </c>
      <c r="AR14" s="124">
        <v>92.54908257885873</v>
      </c>
      <c r="AS14" s="124">
        <v>90.504408907735112</v>
      </c>
      <c r="AT14" s="124">
        <v>93.223422189848193</v>
      </c>
      <c r="AU14" s="124">
        <v>104.99481181151394</v>
      </c>
      <c r="AV14" s="124">
        <v>115.76606170748185</v>
      </c>
      <c r="AW14" s="124">
        <v>123.5545451864562</v>
      </c>
      <c r="AX14" s="124">
        <v>125.91753530636367</v>
      </c>
      <c r="AY14" s="124">
        <v>128.2444399572486</v>
      </c>
      <c r="AZ14" s="124">
        <v>128.00025658313589</v>
      </c>
      <c r="BA14" s="124">
        <v>127.50803042052722</v>
      </c>
      <c r="BB14" s="124">
        <v>128.78972187927738</v>
      </c>
      <c r="BC14" s="124">
        <v>133.9117232326935</v>
      </c>
      <c r="BD14" s="124">
        <v>138.41678056888279</v>
      </c>
      <c r="BE14" s="124">
        <v>145.27874459271834</v>
      </c>
      <c r="BF14" s="124">
        <v>150.06321810268622</v>
      </c>
      <c r="BG14" s="124">
        <v>161.65397467174691</v>
      </c>
      <c r="BH14" s="124">
        <v>166.56744230256882</v>
      </c>
      <c r="BI14" s="124">
        <v>169.9854858011895</v>
      </c>
      <c r="BJ14" s="124">
        <v>171.17428118472185</v>
      </c>
      <c r="BK14" s="124">
        <v>176.34996507349499</v>
      </c>
      <c r="BL14" s="124">
        <v>187.81741522158163</v>
      </c>
      <c r="BM14" s="124">
        <v>200.64874937608025</v>
      </c>
      <c r="BN14" s="124">
        <v>202.34684810434715</v>
      </c>
      <c r="BO14" s="124">
        <v>205.30234195793503</v>
      </c>
      <c r="BP14" s="124">
        <v>209.81477089938701</v>
      </c>
      <c r="BQ14" s="124">
        <v>207.52064893862911</v>
      </c>
      <c r="BR14" s="124">
        <v>208.28836990377741</v>
      </c>
      <c r="BS14" s="124">
        <v>207.19907248285327</v>
      </c>
      <c r="BT14" s="124">
        <v>207.69082351389321</v>
      </c>
      <c r="BU14" s="124">
        <v>209.66413958305998</v>
      </c>
      <c r="BV14" s="124">
        <v>212.21467809545814</v>
      </c>
      <c r="BW14" s="124">
        <v>214.13508001840466</v>
      </c>
    </row>
    <row r="15" spans="1:75" s="15" customFormat="1" x14ac:dyDescent="0.2">
      <c r="B15" s="40" t="s">
        <v>329</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57">
        <v>1.4424497751566212</v>
      </c>
      <c r="AI15" s="57">
        <v>1.3061130067048601</v>
      </c>
      <c r="AJ15" s="57">
        <v>1.4635949392598278</v>
      </c>
      <c r="AK15" s="57">
        <v>1.9202633419915649</v>
      </c>
      <c r="AL15" s="57">
        <v>2.4241230456351057</v>
      </c>
      <c r="AM15" s="57">
        <v>2.7477531292382791</v>
      </c>
      <c r="AN15" s="57">
        <v>2.961283981816015</v>
      </c>
      <c r="AO15" s="57">
        <v>3.1700103160934896</v>
      </c>
      <c r="AP15" s="57">
        <v>3.2943667526569467</v>
      </c>
      <c r="AQ15" s="57">
        <v>3.2646828248680455</v>
      </c>
      <c r="AR15" s="57">
        <v>3.5729920284390677</v>
      </c>
      <c r="AS15" s="57">
        <v>3.5577423943318349</v>
      </c>
      <c r="AT15" s="57">
        <v>3.7376366589395396</v>
      </c>
      <c r="AU15" s="57">
        <v>4.5658881364586783</v>
      </c>
      <c r="AV15" s="57">
        <v>5.7835742958227279</v>
      </c>
      <c r="AW15" s="57">
        <v>6.5531785864794045</v>
      </c>
      <c r="AX15" s="57">
        <v>6.7162499839721139</v>
      </c>
      <c r="AY15" s="57">
        <v>6.9340942881335437</v>
      </c>
      <c r="AZ15" s="57">
        <v>7.0471253127538587</v>
      </c>
      <c r="BA15" s="57">
        <v>7.04378552456423</v>
      </c>
      <c r="BB15" s="57">
        <v>7.063001275586795</v>
      </c>
      <c r="BC15" s="57">
        <v>8.0024618451083942</v>
      </c>
      <c r="BD15" s="57">
        <v>10.435866891587267</v>
      </c>
      <c r="BE15" s="57">
        <v>12.342488477512395</v>
      </c>
      <c r="BF15" s="57">
        <v>13.71498373324239</v>
      </c>
      <c r="BG15" s="57">
        <v>22.048758986850178</v>
      </c>
      <c r="BH15" s="57">
        <v>23.632960350594548</v>
      </c>
      <c r="BI15" s="57">
        <v>23.620819249930715</v>
      </c>
      <c r="BJ15" s="57">
        <v>23.989153392460643</v>
      </c>
      <c r="BK15" s="57">
        <v>24.453257003652634</v>
      </c>
      <c r="BL15" s="57">
        <v>27.9771547028156</v>
      </c>
      <c r="BM15" s="57">
        <v>30.365339323790668</v>
      </c>
      <c r="BN15" s="57">
        <v>30.602243119431311</v>
      </c>
      <c r="BO15" s="57">
        <v>30.82532490905071</v>
      </c>
      <c r="BP15" s="57">
        <v>30.206745959936896</v>
      </c>
      <c r="BQ15" s="57">
        <v>29.362814381288164</v>
      </c>
      <c r="BR15" s="57">
        <v>29.147487887514281</v>
      </c>
      <c r="BS15" s="57">
        <v>28.256469830311879</v>
      </c>
      <c r="BT15" s="57">
        <v>28.584704077396079</v>
      </c>
      <c r="BU15" s="57">
        <v>29.220869501426382</v>
      </c>
      <c r="BV15" s="57">
        <v>29.821840135823994</v>
      </c>
      <c r="BW15" s="57">
        <v>30.025244488606667</v>
      </c>
    </row>
    <row r="16" spans="1:75" s="15" customFormat="1" ht="13.5" thickBot="1" x14ac:dyDescent="0.25">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row>
    <row r="17" spans="2:75" s="15" customFormat="1" ht="39" customHeight="1" x14ac:dyDescent="0.2">
      <c r="B17" s="123" t="s">
        <v>331</v>
      </c>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row>
    <row r="18" spans="2:75" s="15" customFormat="1" x14ac:dyDescent="0.2">
      <c r="B18" s="56" t="s">
        <v>328</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31">
        <v>1465.3797574439086</v>
      </c>
      <c r="AI18" s="31">
        <v>1526.636595866717</v>
      </c>
      <c r="AJ18" s="31">
        <v>1553.3874532496843</v>
      </c>
      <c r="AK18" s="31">
        <v>1783.8125018293906</v>
      </c>
      <c r="AL18" s="31">
        <v>1926.4164623855518</v>
      </c>
      <c r="AM18" s="31">
        <v>2106.7195945137214</v>
      </c>
      <c r="AN18" s="31">
        <v>2172.6624001618134</v>
      </c>
      <c r="AO18" s="31">
        <v>2201.099333303564</v>
      </c>
      <c r="AP18" s="31">
        <v>2244.9078181039945</v>
      </c>
      <c r="AQ18" s="31">
        <v>2141.7543842191312</v>
      </c>
      <c r="AR18" s="31">
        <v>1954.3220006583942</v>
      </c>
      <c r="AS18" s="31">
        <v>1831.8484364949998</v>
      </c>
      <c r="AT18" s="31">
        <v>1886.8283407888</v>
      </c>
      <c r="AU18" s="31">
        <v>2230.5822964890863</v>
      </c>
      <c r="AV18" s="31">
        <v>2555.4470107598299</v>
      </c>
      <c r="AW18" s="31">
        <v>2768.7762269987311</v>
      </c>
      <c r="AX18" s="31">
        <v>2808.2711594257576</v>
      </c>
      <c r="AY18" s="31">
        <v>2843.250886824896</v>
      </c>
      <c r="AZ18" s="31">
        <v>2775.8837764773457</v>
      </c>
      <c r="BA18" s="31">
        <v>2663.7797279901588</v>
      </c>
      <c r="BB18" s="31">
        <v>2614.6672892845459</v>
      </c>
      <c r="BC18" s="31">
        <v>2652.6887936370713</v>
      </c>
      <c r="BD18" s="31">
        <v>2713.8574460896566</v>
      </c>
      <c r="BE18" s="31">
        <v>2783.1338267910919</v>
      </c>
      <c r="BF18" s="31">
        <v>2850.33819102198</v>
      </c>
      <c r="BG18" s="31">
        <v>3199.9113434275596</v>
      </c>
      <c r="BH18" s="31">
        <v>3234.0292982958408</v>
      </c>
      <c r="BI18" s="31">
        <v>3232.9439232831305</v>
      </c>
      <c r="BJ18" s="31">
        <v>3238.2320925521499</v>
      </c>
      <c r="BK18" s="31">
        <v>3280.2827419428854</v>
      </c>
      <c r="BL18" s="31">
        <v>3485.779865599678</v>
      </c>
      <c r="BM18" s="31">
        <v>3796.9174923550145</v>
      </c>
      <c r="BN18" s="31">
        <v>3789.7756767814485</v>
      </c>
      <c r="BO18" s="31">
        <v>3788.6033714209202</v>
      </c>
      <c r="BP18" s="31">
        <v>3762.0782820206064</v>
      </c>
      <c r="BQ18" s="31">
        <v>3600.1755436870631</v>
      </c>
      <c r="BR18" s="31">
        <v>3540.2787898550537</v>
      </c>
      <c r="BS18" s="31">
        <v>3448.6869129822535</v>
      </c>
      <c r="BT18" s="31">
        <v>3422.085877168116</v>
      </c>
      <c r="BU18" s="31">
        <v>3422.1893050388317</v>
      </c>
      <c r="BV18" s="31">
        <v>3445.3951886973591</v>
      </c>
      <c r="BW18" s="31">
        <v>3450.464324779698</v>
      </c>
    </row>
    <row r="19" spans="2:75" s="15" customFormat="1" x14ac:dyDescent="0.2">
      <c r="B19" s="56" t="s">
        <v>110</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31">
        <v>2093.4306725076412</v>
      </c>
      <c r="AI19" s="31">
        <v>2059.4584929761927</v>
      </c>
      <c r="AJ19" s="31">
        <v>2056.0413193373934</v>
      </c>
      <c r="AK19" s="31">
        <v>2188.6377382839296</v>
      </c>
      <c r="AL19" s="31">
        <v>2273.0712595455984</v>
      </c>
      <c r="AM19" s="31">
        <v>2332.8674406478917</v>
      </c>
      <c r="AN19" s="31">
        <v>2311.9427005985417</v>
      </c>
      <c r="AO19" s="31">
        <v>2354.8663821884788</v>
      </c>
      <c r="AP19" s="31">
        <v>2406.0815433642938</v>
      </c>
      <c r="AQ19" s="31">
        <v>2380.2848747992516</v>
      </c>
      <c r="AR19" s="31">
        <v>2315.1426807967905</v>
      </c>
      <c r="AS19" s="31">
        <v>2302.3029506236066</v>
      </c>
      <c r="AT19" s="31">
        <v>2330.125746746191</v>
      </c>
      <c r="AU19" s="31">
        <v>2473.1209109550105</v>
      </c>
      <c r="AV19" s="31">
        <v>2597.2910795866646</v>
      </c>
      <c r="AW19" s="31">
        <v>2697.8735552417652</v>
      </c>
      <c r="AX19" s="31">
        <v>2731.0310871485653</v>
      </c>
      <c r="AY19" s="31">
        <v>2758.2381892408839</v>
      </c>
      <c r="AZ19" s="31">
        <v>2778.812824351799</v>
      </c>
      <c r="BA19" s="31">
        <v>2835.7200397095235</v>
      </c>
      <c r="BB19" s="31">
        <v>2904.1853336470963</v>
      </c>
      <c r="BC19" s="31">
        <v>3042.5180538899658</v>
      </c>
      <c r="BD19" s="31">
        <v>3122.8701359562992</v>
      </c>
      <c r="BE19" s="31">
        <v>3287.7253707118753</v>
      </c>
      <c r="BF19" s="31">
        <v>3371.6847621398856</v>
      </c>
      <c r="BG19" s="31">
        <v>3450.971224546468</v>
      </c>
      <c r="BH19" s="31">
        <v>3566.5265693354095</v>
      </c>
      <c r="BI19" s="31">
        <v>3654.4196481197009</v>
      </c>
      <c r="BJ19" s="31">
        <v>3644.9877045968688</v>
      </c>
      <c r="BK19" s="31">
        <v>3757.9749946402644</v>
      </c>
      <c r="BL19" s="31">
        <v>3954.4550749787663</v>
      </c>
      <c r="BM19" s="31">
        <v>4092.9957349701631</v>
      </c>
      <c r="BN19" s="31">
        <v>4108.6551467547706</v>
      </c>
      <c r="BO19" s="31">
        <v>4166.9458033265955</v>
      </c>
      <c r="BP19" s="31">
        <v>4285.919192642913</v>
      </c>
      <c r="BQ19" s="31">
        <v>4280.5940463983397</v>
      </c>
      <c r="BR19" s="31">
        <v>4291.3066978307706</v>
      </c>
      <c r="BS19" s="31">
        <v>4265.579278229322</v>
      </c>
      <c r="BT19" s="31">
        <v>4235.0989243736685</v>
      </c>
      <c r="BU19" s="31">
        <v>4234.2891044382441</v>
      </c>
      <c r="BV19" s="31">
        <v>4232.3779398793022</v>
      </c>
      <c r="BW19" s="31">
        <v>4225.4785554298851</v>
      </c>
    </row>
    <row r="20" spans="2:75" s="15" customFormat="1" x14ac:dyDescent="0.2">
      <c r="B20" s="38" t="s">
        <v>267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39">
        <v>3558.8104299515503</v>
      </c>
      <c r="AI20" s="39">
        <v>3586.0950888429102</v>
      </c>
      <c r="AJ20" s="39">
        <v>3609.4287725870772</v>
      </c>
      <c r="AK20" s="39">
        <v>3972.4502401133204</v>
      </c>
      <c r="AL20" s="39">
        <v>4199.4877219311493</v>
      </c>
      <c r="AM20" s="39">
        <v>4439.5870351616131</v>
      </c>
      <c r="AN20" s="39">
        <v>4484.6051007603555</v>
      </c>
      <c r="AO20" s="39">
        <v>4555.9657154920424</v>
      </c>
      <c r="AP20" s="39">
        <v>4650.9893614682878</v>
      </c>
      <c r="AQ20" s="39">
        <v>4522.0392590183819</v>
      </c>
      <c r="AR20" s="39">
        <v>4269.4646814551852</v>
      </c>
      <c r="AS20" s="39">
        <v>4134.1513871186053</v>
      </c>
      <c r="AT20" s="39">
        <v>4216.9540875349921</v>
      </c>
      <c r="AU20" s="39">
        <v>4703.7032074440967</v>
      </c>
      <c r="AV20" s="39">
        <v>5152.7380903464946</v>
      </c>
      <c r="AW20" s="39">
        <v>5466.6497822404963</v>
      </c>
      <c r="AX20" s="39">
        <v>5539.3022465743225</v>
      </c>
      <c r="AY20" s="39">
        <v>5601.48907606578</v>
      </c>
      <c r="AZ20" s="39">
        <v>5554.6966008291447</v>
      </c>
      <c r="BA20" s="39">
        <v>5499.4997676996818</v>
      </c>
      <c r="BB20" s="39">
        <v>5518.8526229316421</v>
      </c>
      <c r="BC20" s="39">
        <v>5695.2068475270362</v>
      </c>
      <c r="BD20" s="39">
        <v>5836.7275820459563</v>
      </c>
      <c r="BE20" s="39">
        <v>6070.8591975029676</v>
      </c>
      <c r="BF20" s="39">
        <v>6222.0229531618652</v>
      </c>
      <c r="BG20" s="39">
        <v>6650.8825679740285</v>
      </c>
      <c r="BH20" s="39">
        <v>6800.5558676312512</v>
      </c>
      <c r="BI20" s="39">
        <v>6887.3635714028305</v>
      </c>
      <c r="BJ20" s="39">
        <v>6883.2197971490186</v>
      </c>
      <c r="BK20" s="39">
        <v>7038.2577365831503</v>
      </c>
      <c r="BL20" s="39">
        <v>7440.2349405784453</v>
      </c>
      <c r="BM20" s="39">
        <v>7889.9132273251771</v>
      </c>
      <c r="BN20" s="39">
        <v>7898.4308235362178</v>
      </c>
      <c r="BO20" s="39">
        <v>7955.5491747475162</v>
      </c>
      <c r="BP20" s="39">
        <v>8047.997474663518</v>
      </c>
      <c r="BQ20" s="39">
        <v>7880.7695900854033</v>
      </c>
      <c r="BR20" s="39">
        <v>7831.5854876858239</v>
      </c>
      <c r="BS20" s="39">
        <v>7714.2661912115755</v>
      </c>
      <c r="BT20" s="39">
        <v>7657.1848015417845</v>
      </c>
      <c r="BU20" s="39">
        <v>7656.4784094770757</v>
      </c>
      <c r="BV20" s="39">
        <v>7677.7731285766613</v>
      </c>
      <c r="BW20" s="39">
        <v>7675.9428802095836</v>
      </c>
    </row>
    <row r="21" spans="2:75" s="15" customFormat="1" x14ac:dyDescent="0.2">
      <c r="B21" s="40" t="s">
        <v>329</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31">
        <v>73.188865160999825</v>
      </c>
      <c r="AI21" s="31">
        <v>65.755271732294048</v>
      </c>
      <c r="AJ21" s="31">
        <v>73.11433887543339</v>
      </c>
      <c r="AK21" s="31">
        <v>95.191946179884383</v>
      </c>
      <c r="AL21" s="31">
        <v>118.90265471896443</v>
      </c>
      <c r="AM21" s="31">
        <v>133.3706731592703</v>
      </c>
      <c r="AN21" s="31">
        <v>142.25111987952479</v>
      </c>
      <c r="AO21" s="31">
        <v>150.72163936215125</v>
      </c>
      <c r="AP21" s="31">
        <v>155.04991343807629</v>
      </c>
      <c r="AQ21" s="31">
        <v>152.11416669597637</v>
      </c>
      <c r="AR21" s="31">
        <v>164.82889778559743</v>
      </c>
      <c r="AS21" s="31">
        <v>162.51413419573817</v>
      </c>
      <c r="AT21" s="31">
        <v>169.07169696621696</v>
      </c>
      <c r="AU21" s="31">
        <v>204.5489896286139</v>
      </c>
      <c r="AV21" s="31">
        <v>257.42642647494199</v>
      </c>
      <c r="AW21" s="31">
        <v>289.94426905702915</v>
      </c>
      <c r="AX21" s="31">
        <v>295.4579640893852</v>
      </c>
      <c r="AY21" s="31">
        <v>302.86890737983055</v>
      </c>
      <c r="AZ21" s="31">
        <v>305.81691056960125</v>
      </c>
      <c r="BA21" s="31">
        <v>303.80280150442303</v>
      </c>
      <c r="BB21" s="31">
        <v>302.66128808073506</v>
      </c>
      <c r="BC21" s="31">
        <v>340.34119192193486</v>
      </c>
      <c r="BD21" s="31">
        <v>440.05728119341154</v>
      </c>
      <c r="BE21" s="31">
        <v>515.76374715958377</v>
      </c>
      <c r="BF21" s="31">
        <v>568.65995991157683</v>
      </c>
      <c r="BG21" s="31">
        <v>907.14569245127404</v>
      </c>
      <c r="BH21" s="31">
        <v>964.87803954983258</v>
      </c>
      <c r="BI21" s="31">
        <v>957.0532993560156</v>
      </c>
      <c r="BJ21" s="31">
        <v>964.64617467643063</v>
      </c>
      <c r="BK21" s="31">
        <v>975.94760066375409</v>
      </c>
      <c r="BL21" s="31">
        <v>1108.2923471834597</v>
      </c>
      <c r="BM21" s="31">
        <v>1194.0263426907468</v>
      </c>
      <c r="BN21" s="31">
        <v>1194.5315807401134</v>
      </c>
      <c r="BO21" s="31">
        <v>1194.4938659870172</v>
      </c>
      <c r="BP21" s="31">
        <v>1158.6592028830551</v>
      </c>
      <c r="BQ21" s="31">
        <v>1115.0773469478277</v>
      </c>
      <c r="BR21" s="31">
        <v>1095.9375372125153</v>
      </c>
      <c r="BS21" s="31">
        <v>1052.0217454786316</v>
      </c>
      <c r="BT21" s="31">
        <v>1053.8663091360179</v>
      </c>
      <c r="BU21" s="31">
        <v>1067.0826059655585</v>
      </c>
      <c r="BV21" s="31">
        <v>1078.9325455449671</v>
      </c>
      <c r="BW21" s="31">
        <v>1076.2928784908272</v>
      </c>
    </row>
    <row r="22" spans="2:75" s="15" customFormat="1" ht="13.5" thickBot="1" x14ac:dyDescent="0.25">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row>
    <row r="23" spans="2:75" s="15" customFormat="1" ht="48.75" customHeight="1" x14ac:dyDescent="0.2">
      <c r="B23" s="123" t="s">
        <v>332</v>
      </c>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row>
    <row r="24" spans="2:75" s="15" customFormat="1" x14ac:dyDescent="0.2">
      <c r="B24" s="56" t="s">
        <v>328</v>
      </c>
      <c r="AH24" s="126">
        <v>3.449599914582694E-2</v>
      </c>
      <c r="AI24" s="126">
        <v>3.5030275422890549E-2</v>
      </c>
      <c r="AJ24" s="126">
        <v>3.7266793887640821E-2</v>
      </c>
      <c r="AK24" s="126">
        <v>4.277308314102346E-2</v>
      </c>
      <c r="AL24" s="126">
        <v>4.5619120100042085E-2</v>
      </c>
      <c r="AM24" s="126">
        <v>4.8263438128910992E-2</v>
      </c>
      <c r="AN24" s="126">
        <v>4.9408232118028209E-2</v>
      </c>
      <c r="AO24" s="126">
        <v>4.8803800293764091E-2</v>
      </c>
      <c r="AP24" s="126">
        <v>4.8695797712944244E-2</v>
      </c>
      <c r="AQ24" s="126">
        <v>4.4082663742262607E-2</v>
      </c>
      <c r="AR24" s="126">
        <v>3.8749875043618889E-2</v>
      </c>
      <c r="AS24" s="126">
        <v>3.5875552964236168E-2</v>
      </c>
      <c r="AT24" s="126">
        <v>3.7478533610381046E-2</v>
      </c>
      <c r="AU24" s="126">
        <v>4.4978573072140163E-2</v>
      </c>
      <c r="AV24" s="126">
        <v>5.1549894659876035E-2</v>
      </c>
      <c r="AW24" s="126">
        <v>5.4290954082931067E-2</v>
      </c>
      <c r="AX24" s="126">
        <v>5.3415553226452632E-2</v>
      </c>
      <c r="AY24" s="126">
        <v>5.3175542277350357E-2</v>
      </c>
      <c r="AZ24" s="126">
        <v>5.1066652641312334E-2</v>
      </c>
      <c r="BA24" s="126">
        <v>4.779260237554412E-2</v>
      </c>
      <c r="BB24" s="126">
        <v>4.5748582046745916E-2</v>
      </c>
      <c r="BC24" s="126">
        <v>4.504207221453297E-2</v>
      </c>
      <c r="BD24" s="126">
        <v>4.5016708900160712E-2</v>
      </c>
      <c r="BE24" s="126">
        <v>4.5589135310526684E-2</v>
      </c>
      <c r="BF24" s="126">
        <v>4.5618080082295134E-2</v>
      </c>
      <c r="BG24" s="126">
        <v>4.9463313094765121E-2</v>
      </c>
      <c r="BH24" s="126">
        <v>4.9500000938583699E-2</v>
      </c>
      <c r="BI24" s="126">
        <v>4.8197172212965746E-2</v>
      </c>
      <c r="BJ24" s="126">
        <v>4.7354953467340213E-2</v>
      </c>
      <c r="BK24" s="126">
        <v>4.7281782449243651E-2</v>
      </c>
      <c r="BL24" s="126">
        <v>5.1762043686486424E-2</v>
      </c>
      <c r="BM24" s="126">
        <v>5.8294988252796234E-2</v>
      </c>
      <c r="BN24" s="126">
        <v>5.73871562645119E-2</v>
      </c>
      <c r="BO24" s="126">
        <v>5.6936127873445166E-2</v>
      </c>
      <c r="BP24" s="126">
        <v>5.6857807721186246E-2</v>
      </c>
      <c r="BQ24" s="126">
        <v>5.3718139535514353E-2</v>
      </c>
      <c r="BR24" s="126">
        <v>5.1686358202765993E-2</v>
      </c>
      <c r="BS24" s="126">
        <v>5.008978974770012E-2</v>
      </c>
      <c r="BT24" s="126">
        <v>4.9118810520978509E-2</v>
      </c>
      <c r="BU24" s="126">
        <v>4.8232096325383486E-2</v>
      </c>
      <c r="BV24" s="126">
        <v>4.7828352828490364E-2</v>
      </c>
      <c r="BW24" s="126">
        <v>4.7223239725058069E-2</v>
      </c>
    </row>
    <row r="25" spans="2:75" s="15" customFormat="1" x14ac:dyDescent="0.2">
      <c r="B25" s="56" t="s">
        <v>110</v>
      </c>
      <c r="AH25" s="126">
        <v>4.9280728987711395E-2</v>
      </c>
      <c r="AI25" s="126">
        <v>4.7256431836031801E-2</v>
      </c>
      <c r="AJ25" s="126">
        <v>4.9325793067226391E-2</v>
      </c>
      <c r="AK25" s="126">
        <v>5.2480170336957135E-2</v>
      </c>
      <c r="AL25" s="126">
        <v>5.3828189703463522E-2</v>
      </c>
      <c r="AM25" s="126">
        <v>5.3444323429596846E-2</v>
      </c>
      <c r="AN25" s="126">
        <v>5.25755872547186E-2</v>
      </c>
      <c r="AO25" s="126">
        <v>5.2213194968504968E-2</v>
      </c>
      <c r="AP25" s="126">
        <v>5.2191924840580987E-2</v>
      </c>
      <c r="AQ25" s="126">
        <v>4.8992218024489088E-2</v>
      </c>
      <c r="AR25" s="126">
        <v>4.5904149653333205E-2</v>
      </c>
      <c r="AS25" s="126">
        <v>4.508909678294766E-2</v>
      </c>
      <c r="AT25" s="126">
        <v>4.628385859379909E-2</v>
      </c>
      <c r="AU25" s="126">
        <v>4.9869242567160327E-2</v>
      </c>
      <c r="AV25" s="126">
        <v>5.2393996428013477E-2</v>
      </c>
      <c r="AW25" s="126">
        <v>5.2900674269351779E-2</v>
      </c>
      <c r="AX25" s="126">
        <v>5.1946385557907017E-2</v>
      </c>
      <c r="AY25" s="126">
        <v>5.1585602987983446E-2</v>
      </c>
      <c r="AZ25" s="126">
        <v>5.1120536983172024E-2</v>
      </c>
      <c r="BA25" s="126">
        <v>5.087749519306356E-2</v>
      </c>
      <c r="BB25" s="126">
        <v>5.0814251419218089E-2</v>
      </c>
      <c r="BC25" s="126">
        <v>5.1661287304432112E-2</v>
      </c>
      <c r="BD25" s="126">
        <v>5.1801297096835675E-2</v>
      </c>
      <c r="BE25" s="126">
        <v>5.3854599209858925E-2</v>
      </c>
      <c r="BF25" s="126">
        <v>5.3961942472659181E-2</v>
      </c>
      <c r="BG25" s="126">
        <v>5.3344124833760775E-2</v>
      </c>
      <c r="BH25" s="126">
        <v>5.4589198874176924E-2</v>
      </c>
      <c r="BI25" s="126">
        <v>5.4480590229354801E-2</v>
      </c>
      <c r="BJ25" s="126">
        <v>5.3303227874619108E-2</v>
      </c>
      <c r="BK25" s="126">
        <v>5.4167207562430389E-2</v>
      </c>
      <c r="BL25" s="126">
        <v>5.8721630234697793E-2</v>
      </c>
      <c r="BM25" s="126">
        <v>6.2840748783519085E-2</v>
      </c>
      <c r="BN25" s="126">
        <v>6.2215828865114238E-2</v>
      </c>
      <c r="BO25" s="126">
        <v>6.2621957444687043E-2</v>
      </c>
      <c r="BP25" s="126">
        <v>6.4774826863237975E-2</v>
      </c>
      <c r="BQ25" s="126">
        <v>6.387064894169657E-2</v>
      </c>
      <c r="BR25" s="126">
        <v>6.2651002451445684E-2</v>
      </c>
      <c r="BS25" s="126">
        <v>6.195458578577924E-2</v>
      </c>
      <c r="BT25" s="126">
        <v>6.0788369746014606E-2</v>
      </c>
      <c r="BU25" s="126">
        <v>5.9677774006856053E-2</v>
      </c>
      <c r="BV25" s="126">
        <v>5.8753105036000432E-2</v>
      </c>
      <c r="BW25" s="126">
        <v>5.783012603351511E-2</v>
      </c>
    </row>
    <row r="26" spans="2:75" s="15" customFormat="1" x14ac:dyDescent="0.2">
      <c r="B26" s="38" t="s">
        <v>267</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27">
        <v>8.3776728133538328E-2</v>
      </c>
      <c r="AI26" s="127">
        <v>8.2286707258922343E-2</v>
      </c>
      <c r="AJ26" s="127">
        <v>8.6592586954867198E-2</v>
      </c>
      <c r="AK26" s="127">
        <v>9.5253253477980609E-2</v>
      </c>
      <c r="AL26" s="127">
        <v>9.9447309803505621E-2</v>
      </c>
      <c r="AM26" s="127">
        <v>0.10170776155850783</v>
      </c>
      <c r="AN26" s="127">
        <v>0.10198381937274681</v>
      </c>
      <c r="AO26" s="127">
        <v>0.10101699526226905</v>
      </c>
      <c r="AP26" s="127">
        <v>0.10088772255352522</v>
      </c>
      <c r="AQ26" s="127">
        <v>9.3074881766751674E-2</v>
      </c>
      <c r="AR26" s="127">
        <v>8.4654024696952088E-2</v>
      </c>
      <c r="AS26" s="127">
        <v>8.0964649747183828E-2</v>
      </c>
      <c r="AT26" s="127">
        <v>8.3762392204180136E-2</v>
      </c>
      <c r="AU26" s="127">
        <v>9.484781563930049E-2</v>
      </c>
      <c r="AV26" s="127">
        <v>0.10394389108788953</v>
      </c>
      <c r="AW26" s="127">
        <v>0.10719162835228284</v>
      </c>
      <c r="AX26" s="127">
        <v>0.10536193878435965</v>
      </c>
      <c r="AY26" s="127">
        <v>0.10476114526533381</v>
      </c>
      <c r="AZ26" s="127">
        <v>0.10218718962448436</v>
      </c>
      <c r="BA26" s="127">
        <v>9.8670097568607687E-2</v>
      </c>
      <c r="BB26" s="127">
        <v>9.6562833465964004E-2</v>
      </c>
      <c r="BC26" s="127">
        <v>9.6703359518965068E-2</v>
      </c>
      <c r="BD26" s="127">
        <v>9.6818005996996387E-2</v>
      </c>
      <c r="BE26" s="127">
        <v>9.9443734520385615E-2</v>
      </c>
      <c r="BF26" s="127">
        <v>9.9580022554954309E-2</v>
      </c>
      <c r="BG26" s="127">
        <v>0.10280743792852588</v>
      </c>
      <c r="BH26" s="127">
        <v>0.10408919981276063</v>
      </c>
      <c r="BI26" s="127">
        <v>0.10267776244232053</v>
      </c>
      <c r="BJ26" s="127">
        <v>0.10065818134195931</v>
      </c>
      <c r="BK26" s="127">
        <v>0.10144899001167405</v>
      </c>
      <c r="BL26" s="127">
        <v>0.11048367392118422</v>
      </c>
      <c r="BM26" s="127">
        <v>0.12113573703631533</v>
      </c>
      <c r="BN26" s="127">
        <v>0.11960298512962614</v>
      </c>
      <c r="BO26" s="127">
        <v>0.11955808531813221</v>
      </c>
      <c r="BP26" s="127">
        <v>0.12163263458442422</v>
      </c>
      <c r="BQ26" s="127">
        <v>0.11758878847721092</v>
      </c>
      <c r="BR26" s="127">
        <v>0.11433736065421167</v>
      </c>
      <c r="BS26" s="127">
        <v>0.11204437553347936</v>
      </c>
      <c r="BT26" s="127">
        <v>0.10990718026699312</v>
      </c>
      <c r="BU26" s="127">
        <v>0.10790987033223956</v>
      </c>
      <c r="BV26" s="127">
        <v>0.10658145786449079</v>
      </c>
      <c r="BW26" s="127">
        <v>0.10505336575857319</v>
      </c>
    </row>
    <row r="27" spans="2:75" s="15" customFormat="1" x14ac:dyDescent="0.2">
      <c r="B27" s="40" t="s">
        <v>329</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26">
        <v>1.7229138161986206E-3</v>
      </c>
      <c r="AI27" s="126">
        <v>1.5088235704067785E-3</v>
      </c>
      <c r="AJ27" s="126">
        <v>1.7540614168099237E-3</v>
      </c>
      <c r="AK27" s="126">
        <v>2.2825566163104795E-3</v>
      </c>
      <c r="AL27" s="126">
        <v>2.8157122780819921E-3</v>
      </c>
      <c r="AM27" s="126">
        <v>3.0554266685498027E-3</v>
      </c>
      <c r="AN27" s="126">
        <v>3.2349141539585557E-3</v>
      </c>
      <c r="AO27" s="126">
        <v>3.3418704354151434E-3</v>
      </c>
      <c r="AP27" s="126">
        <v>3.3632914275147814E-3</v>
      </c>
      <c r="AQ27" s="126">
        <v>3.1308901292797032E-3</v>
      </c>
      <c r="AR27" s="126">
        <v>3.2681918284794267E-3</v>
      </c>
      <c r="AS27" s="126">
        <v>3.1827329775882922E-3</v>
      </c>
      <c r="AT27" s="126">
        <v>3.3583125397954779E-3</v>
      </c>
      <c r="AU27" s="126">
        <v>4.1246277670742137E-3</v>
      </c>
      <c r="AV27" s="126">
        <v>5.1929486745670482E-3</v>
      </c>
      <c r="AW27" s="126">
        <v>5.6853099374691331E-3</v>
      </c>
      <c r="AX27" s="126">
        <v>5.6198457025862973E-3</v>
      </c>
      <c r="AY27" s="126">
        <v>5.6643676657236698E-3</v>
      </c>
      <c r="AZ27" s="126">
        <v>5.6259725555640738E-3</v>
      </c>
      <c r="BA27" s="126">
        <v>5.4507233989021823E-3</v>
      </c>
      <c r="BB27" s="126">
        <v>5.2956354435152991E-3</v>
      </c>
      <c r="BC27" s="126">
        <v>5.7789185753333991E-3</v>
      </c>
      <c r="BD27" s="126">
        <v>7.2995472018707944E-3</v>
      </c>
      <c r="BE27" s="126">
        <v>8.4484702212947113E-3</v>
      </c>
      <c r="BF27" s="126">
        <v>9.1010869070031041E-3</v>
      </c>
      <c r="BG27" s="126">
        <v>1.4022398308142579E-2</v>
      </c>
      <c r="BH27" s="126">
        <v>1.4768407907900908E-2</v>
      </c>
      <c r="BI27" s="126">
        <v>1.426788208537982E-2</v>
      </c>
      <c r="BJ27" s="126">
        <v>1.4106701869614198E-2</v>
      </c>
      <c r="BK27" s="126">
        <v>1.4067245346391663E-2</v>
      </c>
      <c r="BL27" s="126">
        <v>1.6457573083846926E-2</v>
      </c>
      <c r="BM27" s="126">
        <v>1.8332173864940581E-2</v>
      </c>
      <c r="BN27" s="126">
        <v>1.8088345151089674E-2</v>
      </c>
      <c r="BO27" s="126">
        <v>1.7951167971530235E-2</v>
      </c>
      <c r="BP27" s="126">
        <v>1.7511284251247494E-2</v>
      </c>
      <c r="BQ27" s="126">
        <v>1.6638044392382329E-2</v>
      </c>
      <c r="BR27" s="126">
        <v>1.6000158032340277E-2</v>
      </c>
      <c r="BS27" s="126">
        <v>1.5279887496503606E-2</v>
      </c>
      <c r="BT27" s="126">
        <v>1.5126639544105166E-2</v>
      </c>
      <c r="BU27" s="126">
        <v>1.5039387494517359E-2</v>
      </c>
      <c r="BV27" s="126">
        <v>1.4977546446849337E-2</v>
      </c>
      <c r="BW27" s="126">
        <v>1.4730202034066886E-2</v>
      </c>
    </row>
    <row r="28" spans="2:75" s="15" customFormat="1" ht="13.5" thickBot="1" x14ac:dyDescent="0.25">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row>
    <row r="29" spans="2:75" s="15" customFormat="1" ht="48.75" customHeight="1" x14ac:dyDescent="0.2">
      <c r="B29" s="123" t="s">
        <v>333</v>
      </c>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row>
    <row r="30" spans="2:75" s="15" customFormat="1" x14ac:dyDescent="0.2">
      <c r="B30" s="56" t="s">
        <v>328</v>
      </c>
      <c r="AH30" s="126">
        <v>7.8255277761151862E-2</v>
      </c>
      <c r="AI30" s="126">
        <v>8.0170442715992885E-2</v>
      </c>
      <c r="AJ30" s="126">
        <v>8.1110023477807686E-2</v>
      </c>
      <c r="AK30" s="126">
        <v>9.2140961612510813E-2</v>
      </c>
      <c r="AL30" s="126">
        <v>9.7194499327270464E-2</v>
      </c>
      <c r="AM30" s="126">
        <v>0.10358642661464405</v>
      </c>
      <c r="AN30" s="126">
        <v>0.10673442699193642</v>
      </c>
      <c r="AO30" s="126">
        <v>0.11100884494373413</v>
      </c>
      <c r="AP30" s="126">
        <v>0.11415506919686808</v>
      </c>
      <c r="AQ30" s="126">
        <v>0.10941116870936191</v>
      </c>
      <c r="AR30" s="126">
        <v>0.10389614914260178</v>
      </c>
      <c r="AS30" s="126">
        <v>9.5791532400295504E-2</v>
      </c>
      <c r="AT30" s="126">
        <v>9.9478964090533473E-2</v>
      </c>
      <c r="AU30" s="126">
        <v>0.11328290656515697</v>
      </c>
      <c r="AV30" s="126">
        <v>0.12414862765721378</v>
      </c>
      <c r="AW30" s="126">
        <v>0.1328797442551739</v>
      </c>
      <c r="AX30" s="126">
        <v>0.13185651169740842</v>
      </c>
      <c r="AY30" s="126">
        <v>0.13235332537969574</v>
      </c>
      <c r="AZ30" s="126">
        <v>0.13368064044861228</v>
      </c>
      <c r="BA30" s="126">
        <v>0.12909672212855905</v>
      </c>
      <c r="BB30" s="126">
        <v>0.12593663190063137</v>
      </c>
      <c r="BC30" s="126">
        <v>0.12538173945719785</v>
      </c>
      <c r="BD30" s="126">
        <v>0.12445561693919679</v>
      </c>
      <c r="BE30" s="126">
        <v>0.12258689968031651</v>
      </c>
      <c r="BF30" s="126">
        <v>0.12024678180968483</v>
      </c>
      <c r="BG30" s="126">
        <v>0.12916226457039656</v>
      </c>
      <c r="BH30" s="126">
        <v>0.12443663107234991</v>
      </c>
      <c r="BI30" s="126">
        <v>0.12112589972445173</v>
      </c>
      <c r="BJ30" s="126">
        <v>0.11961437998881747</v>
      </c>
      <c r="BK30" s="126">
        <v>0.11838963322930968</v>
      </c>
      <c r="BL30" s="126">
        <v>0.11998619032093027</v>
      </c>
      <c r="BM30" s="126">
        <v>0.12862156187125554</v>
      </c>
      <c r="BN30" s="126">
        <v>0.12905609174770702</v>
      </c>
      <c r="BO30" s="126">
        <v>0.13222993468338184</v>
      </c>
      <c r="BP30" s="126">
        <v>0.13172280549239629</v>
      </c>
      <c r="BQ30" s="126">
        <v>0.12930812064876554</v>
      </c>
      <c r="BR30" s="126">
        <v>0.12773984362770155</v>
      </c>
      <c r="BS30" s="126">
        <v>0.12674153313137576</v>
      </c>
      <c r="BT30" s="126">
        <v>0.1286943094994541</v>
      </c>
      <c r="BU30" s="126">
        <v>0.13081664139788893</v>
      </c>
      <c r="BV30" s="126">
        <v>0.13272321037745327</v>
      </c>
      <c r="BW30" s="126">
        <v>0.13414330720206905</v>
      </c>
    </row>
    <row r="31" spans="2:75" s="15" customFormat="1" x14ac:dyDescent="0.2">
      <c r="B31" s="56" t="s">
        <v>110</v>
      </c>
      <c r="AH31" s="126">
        <v>0.11179491044461977</v>
      </c>
      <c r="AI31" s="126">
        <v>0.10815127816543421</v>
      </c>
      <c r="AJ31" s="126">
        <v>0.10735606196247134</v>
      </c>
      <c r="AK31" s="126">
        <v>0.11305178409731752</v>
      </c>
      <c r="AL31" s="126">
        <v>0.11468445547498943</v>
      </c>
      <c r="AM31" s="126">
        <v>0.11470601145576015</v>
      </c>
      <c r="AN31" s="126">
        <v>0.11357672474480947</v>
      </c>
      <c r="AO31" s="126">
        <v>0.11876383456589806</v>
      </c>
      <c r="AP31" s="126">
        <v>0.12235086129640547</v>
      </c>
      <c r="AQ31" s="126">
        <v>0.12159645939417753</v>
      </c>
      <c r="AR31" s="126">
        <v>0.1230781873045651</v>
      </c>
      <c r="AS31" s="126">
        <v>0.12039267184785958</v>
      </c>
      <c r="AT31" s="126">
        <v>0.12285086590870642</v>
      </c>
      <c r="AU31" s="126">
        <v>0.12560053288373396</v>
      </c>
      <c r="AV31" s="126">
        <v>0.12618149458756772</v>
      </c>
      <c r="AW31" s="126">
        <v>0.12947696695659577</v>
      </c>
      <c r="AX31" s="126">
        <v>0.12822986529627922</v>
      </c>
      <c r="AY31" s="126">
        <v>0.12839598440887928</v>
      </c>
      <c r="AZ31" s="126">
        <v>0.13382169714525052</v>
      </c>
      <c r="BA31" s="126">
        <v>0.13742959230228036</v>
      </c>
      <c r="BB31" s="126">
        <v>0.13988139937865876</v>
      </c>
      <c r="BC31" s="126">
        <v>0.14380737267096255</v>
      </c>
      <c r="BD31" s="126">
        <v>0.14321265472195127</v>
      </c>
      <c r="BE31" s="126">
        <v>0.14481231779665352</v>
      </c>
      <c r="BF31" s="126">
        <v>0.14224074995771177</v>
      </c>
      <c r="BG31" s="126">
        <v>0.1392961274521595</v>
      </c>
      <c r="BH31" s="126">
        <v>0.13723021963715243</v>
      </c>
      <c r="BI31" s="126">
        <v>0.13691696433747502</v>
      </c>
      <c r="BJ31" s="126">
        <v>0.13463918949941539</v>
      </c>
      <c r="BK31" s="126">
        <v>0.13563016248924448</v>
      </c>
      <c r="BL31" s="126">
        <v>0.136118750333175</v>
      </c>
      <c r="BM31" s="126">
        <v>0.13865128890059819</v>
      </c>
      <c r="BN31" s="126">
        <v>0.13991513503764857</v>
      </c>
      <c r="BO31" s="126">
        <v>0.14543485220951397</v>
      </c>
      <c r="BP31" s="126">
        <v>0.15006420862284922</v>
      </c>
      <c r="BQ31" s="126">
        <v>0.15374682836526071</v>
      </c>
      <c r="BR31" s="126">
        <v>0.15483832745326087</v>
      </c>
      <c r="BS31" s="126">
        <v>0.15676286976967271</v>
      </c>
      <c r="BT31" s="126">
        <v>0.15926927356515733</v>
      </c>
      <c r="BU31" s="126">
        <v>0.16185997616633913</v>
      </c>
      <c r="BV31" s="126">
        <v>0.16303929068986556</v>
      </c>
      <c r="BW31" s="126">
        <v>0.1642734468709442</v>
      </c>
    </row>
    <row r="32" spans="2:75" s="15" customFormat="1" x14ac:dyDescent="0.2">
      <c r="B32" s="38" t="s">
        <v>267</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27">
        <v>0.19005018820577163</v>
      </c>
      <c r="AI32" s="127">
        <v>0.1883217208814271</v>
      </c>
      <c r="AJ32" s="127">
        <v>0.18846608544027901</v>
      </c>
      <c r="AK32" s="127">
        <v>0.20519274570982834</v>
      </c>
      <c r="AL32" s="127">
        <v>0.21187895480225988</v>
      </c>
      <c r="AM32" s="127">
        <v>0.21829243807040416</v>
      </c>
      <c r="AN32" s="127">
        <v>0.22031115173674587</v>
      </c>
      <c r="AO32" s="127">
        <v>0.22977267950963218</v>
      </c>
      <c r="AP32" s="127">
        <v>0.23650593049327356</v>
      </c>
      <c r="AQ32" s="127">
        <v>0.23100762810353939</v>
      </c>
      <c r="AR32" s="127">
        <v>0.22697433644716689</v>
      </c>
      <c r="AS32" s="127">
        <v>0.21618420424815507</v>
      </c>
      <c r="AT32" s="127">
        <v>0.22232982999923992</v>
      </c>
      <c r="AU32" s="127">
        <v>0.2388834394488909</v>
      </c>
      <c r="AV32" s="127">
        <v>0.25033012224478152</v>
      </c>
      <c r="AW32" s="127">
        <v>0.26235671121176968</v>
      </c>
      <c r="AX32" s="127">
        <v>0.26008637699368764</v>
      </c>
      <c r="AY32" s="127">
        <v>0.26074930978857508</v>
      </c>
      <c r="AZ32" s="127">
        <v>0.26750233759386283</v>
      </c>
      <c r="BA32" s="127">
        <v>0.26652631443083941</v>
      </c>
      <c r="BB32" s="127">
        <v>0.2658180312792901</v>
      </c>
      <c r="BC32" s="127">
        <v>0.26918911212816043</v>
      </c>
      <c r="BD32" s="127">
        <v>0.26766827166114809</v>
      </c>
      <c r="BE32" s="127">
        <v>0.26739921747696999</v>
      </c>
      <c r="BF32" s="127">
        <v>0.26248753176739664</v>
      </c>
      <c r="BG32" s="127">
        <v>0.26845839202255606</v>
      </c>
      <c r="BH32" s="127">
        <v>0.26166685070950235</v>
      </c>
      <c r="BI32" s="127">
        <v>0.25804286406192678</v>
      </c>
      <c r="BJ32" s="127">
        <v>0.25425356948823286</v>
      </c>
      <c r="BK32" s="127">
        <v>0.25401979571855415</v>
      </c>
      <c r="BL32" s="127">
        <v>0.25610494065410527</v>
      </c>
      <c r="BM32" s="127">
        <v>0.2672728507718537</v>
      </c>
      <c r="BN32" s="127">
        <v>0.26897122678535557</v>
      </c>
      <c r="BO32" s="127">
        <v>0.27766478689289581</v>
      </c>
      <c r="BP32" s="127">
        <v>0.28178701411524554</v>
      </c>
      <c r="BQ32" s="127">
        <v>0.28305494901402617</v>
      </c>
      <c r="BR32" s="127">
        <v>0.28257817108096245</v>
      </c>
      <c r="BS32" s="127">
        <v>0.2835044029010485</v>
      </c>
      <c r="BT32" s="127">
        <v>0.28796358306461145</v>
      </c>
      <c r="BU32" s="127">
        <v>0.29267661756422808</v>
      </c>
      <c r="BV32" s="127">
        <v>0.29576250106731877</v>
      </c>
      <c r="BW32" s="127">
        <v>0.29841675407301327</v>
      </c>
    </row>
    <row r="33" spans="1:75" s="15" customFormat="1" x14ac:dyDescent="0.2">
      <c r="B33" s="40" t="s">
        <v>329</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26">
        <v>3.9084851166416943E-3</v>
      </c>
      <c r="AI33" s="126">
        <v>3.4531002728226657E-3</v>
      </c>
      <c r="AJ33" s="126">
        <v>3.8176603849507072E-3</v>
      </c>
      <c r="AK33" s="126">
        <v>4.9170400195007805E-3</v>
      </c>
      <c r="AL33" s="126">
        <v>5.9990579502118653E-3</v>
      </c>
      <c r="AM33" s="126">
        <v>6.5577742209908729E-3</v>
      </c>
      <c r="AN33" s="126">
        <v>6.9882425213284582E-3</v>
      </c>
      <c r="AO33" s="126">
        <v>7.6013993736969388E-3</v>
      </c>
      <c r="AP33" s="126">
        <v>7.8843921584454413E-3</v>
      </c>
      <c r="AQ33" s="126">
        <v>7.7707270628631806E-3</v>
      </c>
      <c r="AR33" s="126">
        <v>8.7626745958822548E-3</v>
      </c>
      <c r="AS33" s="126">
        <v>8.4982347017220142E-3</v>
      </c>
      <c r="AT33" s="126">
        <v>8.9139414050758529E-3</v>
      </c>
      <c r="AU33" s="126">
        <v>1.038827579532388E-2</v>
      </c>
      <c r="AV33" s="126">
        <v>1.2506280676139727E-2</v>
      </c>
      <c r="AW33" s="126">
        <v>1.3915071916922025E-2</v>
      </c>
      <c r="AX33" s="126">
        <v>1.387261211129296E-2</v>
      </c>
      <c r="AY33" s="126">
        <v>1.4098547276142768E-2</v>
      </c>
      <c r="AZ33" s="126">
        <v>1.4727489966038902E-2</v>
      </c>
      <c r="BA33" s="126">
        <v>1.4723419296116504E-2</v>
      </c>
      <c r="BB33" s="126">
        <v>1.4577817752875259E-2</v>
      </c>
      <c r="BC33" s="126">
        <v>1.6086534822503752E-2</v>
      </c>
      <c r="BD33" s="126">
        <v>2.0180721171786375E-2</v>
      </c>
      <c r="BE33" s="126">
        <v>2.2717512942844874E-2</v>
      </c>
      <c r="BF33" s="126">
        <v>2.3989970852853162E-2</v>
      </c>
      <c r="BG33" s="126">
        <v>3.6616324440658529E-2</v>
      </c>
      <c r="BH33" s="126">
        <v>3.7125876596276718E-2</v>
      </c>
      <c r="BI33" s="126">
        <v>3.5857084044634127E-2</v>
      </c>
      <c r="BJ33" s="126">
        <v>3.5632268100204909E-2</v>
      </c>
      <c r="BK33" s="126">
        <v>3.5223207138898024E-2</v>
      </c>
      <c r="BL33" s="126">
        <v>3.8149218145623748E-2</v>
      </c>
      <c r="BM33" s="126">
        <v>4.0447951113378379E-2</v>
      </c>
      <c r="BN33" s="126">
        <v>4.067828558403086E-2</v>
      </c>
      <c r="BO33" s="126">
        <v>4.1690256380658035E-2</v>
      </c>
      <c r="BP33" s="126">
        <v>4.0568491501821333E-2</v>
      </c>
      <c r="BQ33" s="126">
        <v>4.0050423753550266E-2</v>
      </c>
      <c r="BR33" s="126">
        <v>3.9543464777525815E-2</v>
      </c>
      <c r="BS33" s="126">
        <v>3.8662497429842478E-2</v>
      </c>
      <c r="BT33" s="126">
        <v>3.9632727472997648E-2</v>
      </c>
      <c r="BU33" s="126">
        <v>4.07903099927832E-2</v>
      </c>
      <c r="BV33" s="126">
        <v>4.1562544608877483E-2</v>
      </c>
      <c r="BW33" s="126">
        <v>4.1842915227941764E-2</v>
      </c>
    </row>
    <row r="34" spans="1:75" s="15" customFormat="1" ht="13.5" thickBot="1" x14ac:dyDescent="0.25">
      <c r="A34" s="107"/>
      <c r="B34" s="107"/>
      <c r="C34" s="107"/>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row>
  </sheetData>
  <phoneticPr fontId="5" type="noConversion"/>
  <hyperlinks>
    <hyperlink ref="B1" location="Contents!A1" display="&lt; Return to Contents"/>
  </hyperlink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6"/>
  <sheetViews>
    <sheetView zoomScaleNormal="100" workbookViewId="0">
      <pane xSplit="2" ySplit="1" topLeftCell="BN2" activePane="bottomRight" state="frozen"/>
      <selection pane="topRight"/>
      <selection pane="bottomLeft"/>
      <selection pane="bottomRight"/>
    </sheetView>
  </sheetViews>
  <sheetFormatPr defaultColWidth="10.7109375" defaultRowHeight="12.75" x14ac:dyDescent="0.2"/>
  <cols>
    <col min="1" max="1" width="16" style="95" customWidth="1"/>
    <col min="2" max="2" width="75.7109375" style="95" customWidth="1"/>
    <col min="3" max="3" width="12.7109375" style="95" customWidth="1"/>
    <col min="4" max="33" width="10.7109375" style="95" customWidth="1"/>
    <col min="34" max="73" width="10.7109375" style="97" customWidth="1"/>
    <col min="74" max="16384" width="10.7109375" style="96"/>
  </cols>
  <sheetData>
    <row r="1" spans="1:75" s="132" customFormat="1" ht="13.5" thickBot="1" x14ac:dyDescent="0.25">
      <c r="A1" s="129"/>
      <c r="B1" s="377" t="s">
        <v>20</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29"/>
      <c r="BW1" s="129"/>
    </row>
    <row r="2" spans="1:75" s="132" customFormat="1" x14ac:dyDescent="0.2">
      <c r="A2" s="133" t="s">
        <v>195</v>
      </c>
      <c r="B2" s="116" t="s">
        <v>334</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5" t="s">
        <v>51</v>
      </c>
      <c r="AI2" s="135" t="s">
        <v>52</v>
      </c>
      <c r="AJ2" s="135" t="s">
        <v>53</v>
      </c>
      <c r="AK2" s="135" t="s">
        <v>54</v>
      </c>
      <c r="AL2" s="135" t="s">
        <v>55</v>
      </c>
      <c r="AM2" s="135" t="s">
        <v>56</v>
      </c>
      <c r="AN2" s="135" t="s">
        <v>57</v>
      </c>
      <c r="AO2" s="135" t="s">
        <v>58</v>
      </c>
      <c r="AP2" s="135" t="s">
        <v>59</v>
      </c>
      <c r="AQ2" s="135" t="s">
        <v>60</v>
      </c>
      <c r="AR2" s="135" t="s">
        <v>61</v>
      </c>
      <c r="AS2" s="135" t="s">
        <v>62</v>
      </c>
      <c r="AT2" s="135" t="s">
        <v>63</v>
      </c>
      <c r="AU2" s="135" t="s">
        <v>64</v>
      </c>
      <c r="AV2" s="135" t="s">
        <v>65</v>
      </c>
      <c r="AW2" s="135" t="s">
        <v>66</v>
      </c>
      <c r="AX2" s="135" t="s">
        <v>67</v>
      </c>
      <c r="AY2" s="135" t="s">
        <v>68</v>
      </c>
      <c r="AZ2" s="135" t="s">
        <v>69</v>
      </c>
      <c r="BA2" s="135" t="s">
        <v>70</v>
      </c>
      <c r="BB2" s="135" t="s">
        <v>71</v>
      </c>
      <c r="BC2" s="135" t="s">
        <v>72</v>
      </c>
      <c r="BD2" s="135" t="s">
        <v>73</v>
      </c>
      <c r="BE2" s="135" t="s">
        <v>74</v>
      </c>
      <c r="BF2" s="135" t="s">
        <v>75</v>
      </c>
      <c r="BG2" s="135" t="s">
        <v>76</v>
      </c>
      <c r="BH2" s="135" t="s">
        <v>77</v>
      </c>
      <c r="BI2" s="135" t="s">
        <v>78</v>
      </c>
      <c r="BJ2" s="135" t="s">
        <v>79</v>
      </c>
      <c r="BK2" s="135" t="s">
        <v>80</v>
      </c>
      <c r="BL2" s="135" t="s">
        <v>81</v>
      </c>
      <c r="BM2" s="135" t="s">
        <v>82</v>
      </c>
      <c r="BN2" s="135" t="s">
        <v>83</v>
      </c>
      <c r="BO2" s="135" t="s">
        <v>84</v>
      </c>
      <c r="BP2" s="135" t="s">
        <v>85</v>
      </c>
      <c r="BQ2" s="135" t="s">
        <v>86</v>
      </c>
      <c r="BR2" s="135" t="s">
        <v>87</v>
      </c>
      <c r="BS2" s="135" t="s">
        <v>88</v>
      </c>
      <c r="BT2" s="135" t="s">
        <v>89</v>
      </c>
      <c r="BU2" s="136" t="s">
        <v>90</v>
      </c>
      <c r="BV2" s="136" t="s">
        <v>100</v>
      </c>
      <c r="BW2" s="136" t="s">
        <v>120</v>
      </c>
    </row>
    <row r="3" spans="1:75" s="132" customFormat="1" ht="15" customHeight="1" x14ac:dyDescent="0.2">
      <c r="A3" s="137"/>
      <c r="B3" s="38" t="s">
        <v>335</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9" t="s">
        <v>91</v>
      </c>
      <c r="AI3" s="139" t="s">
        <v>91</v>
      </c>
      <c r="AJ3" s="139" t="s">
        <v>91</v>
      </c>
      <c r="AK3" s="139" t="s">
        <v>91</v>
      </c>
      <c r="AL3" s="139" t="s">
        <v>91</v>
      </c>
      <c r="AM3" s="139" t="s">
        <v>91</v>
      </c>
      <c r="AN3" s="139" t="s">
        <v>91</v>
      </c>
      <c r="AO3" s="139" t="s">
        <v>91</v>
      </c>
      <c r="AP3" s="139" t="s">
        <v>91</v>
      </c>
      <c r="AQ3" s="139" t="s">
        <v>91</v>
      </c>
      <c r="AR3" s="139" t="s">
        <v>91</v>
      </c>
      <c r="AS3" s="139" t="s">
        <v>91</v>
      </c>
      <c r="AT3" s="139" t="s">
        <v>91</v>
      </c>
      <c r="AU3" s="139" t="s">
        <v>91</v>
      </c>
      <c r="AV3" s="139" t="s">
        <v>91</v>
      </c>
      <c r="AW3" s="139" t="s">
        <v>91</v>
      </c>
      <c r="AX3" s="139" t="s">
        <v>91</v>
      </c>
      <c r="AY3" s="139" t="s">
        <v>91</v>
      </c>
      <c r="AZ3" s="139" t="s">
        <v>91</v>
      </c>
      <c r="BA3" s="139" t="s">
        <v>91</v>
      </c>
      <c r="BB3" s="139" t="s">
        <v>91</v>
      </c>
      <c r="BC3" s="139" t="s">
        <v>91</v>
      </c>
      <c r="BD3" s="139" t="s">
        <v>91</v>
      </c>
      <c r="BE3" s="139" t="s">
        <v>91</v>
      </c>
      <c r="BF3" s="139" t="s">
        <v>91</v>
      </c>
      <c r="BG3" s="139" t="s">
        <v>91</v>
      </c>
      <c r="BH3" s="139" t="s">
        <v>91</v>
      </c>
      <c r="BI3" s="139" t="s">
        <v>91</v>
      </c>
      <c r="BJ3" s="139" t="s">
        <v>91</v>
      </c>
      <c r="BK3" s="139" t="s">
        <v>91</v>
      </c>
      <c r="BL3" s="139" t="s">
        <v>91</v>
      </c>
      <c r="BM3" s="139" t="s">
        <v>91</v>
      </c>
      <c r="BN3" s="139" t="s">
        <v>91</v>
      </c>
      <c r="BO3" s="139" t="s">
        <v>91</v>
      </c>
      <c r="BP3" s="139" t="s">
        <v>91</v>
      </c>
      <c r="BQ3" s="139" t="s">
        <v>91</v>
      </c>
      <c r="BR3" s="139" t="s">
        <v>121</v>
      </c>
      <c r="BS3" s="139" t="s">
        <v>121</v>
      </c>
      <c r="BT3" s="140" t="s">
        <v>121</v>
      </c>
      <c r="BU3" s="140" t="s">
        <v>121</v>
      </c>
      <c r="BV3" s="140" t="s">
        <v>121</v>
      </c>
      <c r="BW3" s="140" t="s">
        <v>121</v>
      </c>
    </row>
    <row r="4" spans="1:75" s="47" customFormat="1" ht="25.5" customHeight="1" x14ac:dyDescent="0.2">
      <c r="A4" s="141"/>
      <c r="B4" s="142" t="s">
        <v>267</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143">
        <v>2111.5062637963429</v>
      </c>
      <c r="AI4" s="143">
        <v>3161.0804560000001</v>
      </c>
      <c r="AJ4" s="143">
        <v>3444.8856461538462</v>
      </c>
      <c r="AK4" s="143">
        <v>4080.3645305</v>
      </c>
      <c r="AL4" s="143">
        <v>4602.4666057499999</v>
      </c>
      <c r="AM4" s="143">
        <v>5102.9625655</v>
      </c>
      <c r="AN4" s="143">
        <v>5544.77059775</v>
      </c>
      <c r="AO4" s="143">
        <v>5905.1197127142859</v>
      </c>
      <c r="AP4" s="143">
        <v>6069.5755610666665</v>
      </c>
      <c r="AQ4" s="143">
        <v>6232.6336330000004</v>
      </c>
      <c r="AR4" s="143">
        <v>6411.6289533333329</v>
      </c>
      <c r="AS4" s="143">
        <v>6580.5892833333328</v>
      </c>
      <c r="AT4" s="143">
        <v>6916.8506243333341</v>
      </c>
      <c r="AU4" s="143">
        <v>8149.3117297970839</v>
      </c>
      <c r="AV4" s="143">
        <v>9475.6990103333337</v>
      </c>
      <c r="AW4" s="143">
        <v>10419.255622000001</v>
      </c>
      <c r="AX4" s="143">
        <v>10642.777</v>
      </c>
      <c r="AY4" s="143">
        <v>11147.022000000001</v>
      </c>
      <c r="AZ4" s="143">
        <v>11713.101000000001</v>
      </c>
      <c r="BA4" s="143">
        <v>11942.684000000001</v>
      </c>
      <c r="BB4" s="143">
        <v>12240.063999999998</v>
      </c>
      <c r="BC4" s="143">
        <v>13943.945950556819</v>
      </c>
      <c r="BD4" s="143">
        <v>16210.604790365282</v>
      </c>
      <c r="BE4" s="143">
        <v>17861.120389863565</v>
      </c>
      <c r="BF4" s="143">
        <v>19283.975570154427</v>
      </c>
      <c r="BG4" s="143">
        <v>26071.67503891631</v>
      </c>
      <c r="BH4" s="143">
        <v>28027.043433736624</v>
      </c>
      <c r="BI4" s="143">
        <v>29144.840167593447</v>
      </c>
      <c r="BJ4" s="143">
        <v>30165.291914545149</v>
      </c>
      <c r="BK4" s="143">
        <v>31546.308357822112</v>
      </c>
      <c r="BL4" s="143">
        <v>35909.956965708428</v>
      </c>
      <c r="BM4" s="143">
        <v>39477.195042457155</v>
      </c>
      <c r="BN4" s="143">
        <v>40711.690256266229</v>
      </c>
      <c r="BO4" s="143">
        <v>41102.669498114738</v>
      </c>
      <c r="BP4" s="143">
        <v>40900.623986790772</v>
      </c>
      <c r="BQ4" s="143">
        <v>39893.408093354905</v>
      </c>
      <c r="BR4" s="143">
        <v>40368.443942528684</v>
      </c>
      <c r="BS4" s="143">
        <v>40174.018850556167</v>
      </c>
      <c r="BT4" s="143">
        <v>41032.650820207447</v>
      </c>
      <c r="BU4" s="143">
        <v>42313.846123589625</v>
      </c>
      <c r="BV4" s="143">
        <v>43736.055070476694</v>
      </c>
      <c r="BW4" s="143">
        <v>44878.370548415514</v>
      </c>
    </row>
    <row r="5" spans="1:75" s="132" customFormat="1" ht="25.5" customHeight="1" x14ac:dyDescent="0.2">
      <c r="A5" s="134"/>
      <c r="B5" s="142" t="s">
        <v>336</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143">
        <v>311.50626379634298</v>
      </c>
      <c r="AI5" s="143">
        <v>329.08045600000003</v>
      </c>
      <c r="AJ5" s="143">
        <v>437.88564615384615</v>
      </c>
      <c r="AK5" s="143">
        <v>630.3645305</v>
      </c>
      <c r="AL5" s="143">
        <v>849.4666057500001</v>
      </c>
      <c r="AM5" s="143">
        <v>1005.9625654999999</v>
      </c>
      <c r="AN5" s="143">
        <v>1146.77059775</v>
      </c>
      <c r="AO5" s="143">
        <v>1302.1197127142857</v>
      </c>
      <c r="AP5" s="143">
        <v>1406.5755610666668</v>
      </c>
      <c r="AQ5" s="143">
        <v>1470.9986329999999</v>
      </c>
      <c r="AR5" s="143">
        <v>1716.6079533333336</v>
      </c>
      <c r="AS5" s="143">
        <v>1842.417283333333</v>
      </c>
      <c r="AT5" s="143">
        <v>2095.6676243333332</v>
      </c>
      <c r="AU5" s="143">
        <v>2710.3011549999997</v>
      </c>
      <c r="AV5" s="143">
        <v>3520.5180103333332</v>
      </c>
      <c r="AW5" s="143">
        <v>4086.8566219999993</v>
      </c>
      <c r="AX5" s="143">
        <v>4238.0829999999996</v>
      </c>
      <c r="AY5" s="143">
        <v>4503.076</v>
      </c>
      <c r="AZ5" s="143">
        <v>4770.2340000000004</v>
      </c>
      <c r="BA5" s="143">
        <v>4852.8389999999999</v>
      </c>
      <c r="BB5" s="143">
        <v>4943.3379999999997</v>
      </c>
      <c r="BC5" s="143">
        <v>5659.2429505568198</v>
      </c>
      <c r="BD5" s="143">
        <v>7549.6077903652822</v>
      </c>
      <c r="BE5" s="143">
        <v>9064.2876641951043</v>
      </c>
      <c r="BF5" s="143">
        <v>10337.278440494429</v>
      </c>
      <c r="BG5" s="143">
        <v>16957.019848468968</v>
      </c>
      <c r="BH5" s="143">
        <v>18748.567681119741</v>
      </c>
      <c r="BI5" s="143">
        <v>19262.425548777454</v>
      </c>
      <c r="BJ5" s="143">
        <v>20093.035981705547</v>
      </c>
      <c r="BK5" s="143">
        <v>21081.089472630465</v>
      </c>
      <c r="BL5" s="143">
        <v>24724.50828017875</v>
      </c>
      <c r="BM5" s="143">
        <v>27528.875527765325</v>
      </c>
      <c r="BN5" s="143">
        <v>28511.41036584723</v>
      </c>
      <c r="BO5" s="143">
        <v>29233.207774117414</v>
      </c>
      <c r="BP5" s="143">
        <v>29124.120049157536</v>
      </c>
      <c r="BQ5" s="143">
        <v>28832.300060180834</v>
      </c>
      <c r="BR5" s="143">
        <v>29147.487887514282</v>
      </c>
      <c r="BS5" s="143">
        <v>28849.955582148457</v>
      </c>
      <c r="BT5" s="143">
        <v>29593.757604087346</v>
      </c>
      <c r="BU5" s="143">
        <v>30645.75989757802</v>
      </c>
      <c r="BV5" s="143">
        <v>31807.815389173938</v>
      </c>
      <c r="BW5" s="143">
        <v>32633.289586271781</v>
      </c>
    </row>
    <row r="6" spans="1:75" s="132" customFormat="1" ht="12.75" customHeight="1" x14ac:dyDescent="0.2">
      <c r="A6" s="134"/>
      <c r="B6" s="144" t="s">
        <v>337</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31">
        <v>0</v>
      </c>
      <c r="AI6" s="31">
        <v>0</v>
      </c>
      <c r="AJ6" s="31">
        <v>0</v>
      </c>
      <c r="AK6" s="31">
        <v>0</v>
      </c>
      <c r="AL6" s="31">
        <v>0</v>
      </c>
      <c r="AM6" s="31">
        <v>0</v>
      </c>
      <c r="AN6" s="31">
        <v>0</v>
      </c>
      <c r="AO6" s="31">
        <v>0</v>
      </c>
      <c r="AP6" s="31">
        <v>0</v>
      </c>
      <c r="AQ6" s="31">
        <v>0</v>
      </c>
      <c r="AR6" s="31">
        <v>0</v>
      </c>
      <c r="AS6" s="31">
        <v>0</v>
      </c>
      <c r="AT6" s="31">
        <v>0</v>
      </c>
      <c r="AU6" s="31">
        <v>0</v>
      </c>
      <c r="AV6" s="31">
        <v>2.8769999999999998</v>
      </c>
      <c r="AW6" s="31">
        <v>7.2039999999999997</v>
      </c>
      <c r="AX6" s="31">
        <v>11.369</v>
      </c>
      <c r="AY6" s="31">
        <v>19.163</v>
      </c>
      <c r="AZ6" s="31">
        <v>34.027000000000001</v>
      </c>
      <c r="BA6" s="31">
        <v>42.026000000000003</v>
      </c>
      <c r="BB6" s="31">
        <v>48.832000000000001</v>
      </c>
      <c r="BC6" s="31">
        <v>39.287999999999997</v>
      </c>
      <c r="BD6" s="31">
        <v>-6.0999999999999999E-2</v>
      </c>
      <c r="BE6" s="31">
        <v>-8.6436562195121955E-2</v>
      </c>
      <c r="BF6" s="31">
        <v>-0.14737339999999999</v>
      </c>
      <c r="BG6" s="31">
        <v>8.5208560000000017E-2</v>
      </c>
      <c r="BH6" s="31">
        <v>-2.9000000000000001E-2</v>
      </c>
      <c r="BI6" s="31">
        <v>0</v>
      </c>
      <c r="BJ6" s="31">
        <v>0</v>
      </c>
      <c r="BK6" s="31">
        <v>0</v>
      </c>
      <c r="BL6" s="31">
        <v>0</v>
      </c>
      <c r="BM6" s="31">
        <v>0</v>
      </c>
      <c r="BN6" s="31">
        <v>0</v>
      </c>
      <c r="BO6" s="31">
        <v>0</v>
      </c>
      <c r="BP6" s="31">
        <v>0</v>
      </c>
      <c r="BQ6" s="31">
        <v>0</v>
      </c>
      <c r="BR6" s="31">
        <v>0</v>
      </c>
      <c r="BS6" s="31">
        <v>0</v>
      </c>
      <c r="BT6" s="31">
        <v>0</v>
      </c>
      <c r="BU6" s="31">
        <v>0</v>
      </c>
      <c r="BV6" s="31">
        <v>0</v>
      </c>
      <c r="BW6" s="31">
        <v>0</v>
      </c>
    </row>
    <row r="7" spans="1:75" s="132" customFormat="1" x14ac:dyDescent="0.2">
      <c r="A7" s="134"/>
      <c r="B7" s="144" t="s">
        <v>338</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31">
        <v>24</v>
      </c>
      <c r="AI7" s="31">
        <v>27</v>
      </c>
      <c r="AJ7" s="31">
        <v>42</v>
      </c>
      <c r="AK7" s="31">
        <v>66</v>
      </c>
      <c r="AL7" s="31">
        <v>94</v>
      </c>
      <c r="AM7" s="31">
        <v>123</v>
      </c>
      <c r="AN7" s="31">
        <v>126</v>
      </c>
      <c r="AO7" s="31">
        <v>130</v>
      </c>
      <c r="AP7" s="31">
        <v>161</v>
      </c>
      <c r="AQ7" s="31">
        <v>179.708</v>
      </c>
      <c r="AR7" s="31">
        <v>394.245</v>
      </c>
      <c r="AS7" s="31">
        <v>425.16500000000002</v>
      </c>
      <c r="AT7" s="31">
        <v>494.35300000000001</v>
      </c>
      <c r="AU7" s="31">
        <v>626.245</v>
      </c>
      <c r="AV7" s="31">
        <v>928.67899999999997</v>
      </c>
      <c r="AW7" s="31">
        <v>1207.7750000000001</v>
      </c>
      <c r="AX7" s="31">
        <v>1440.797</v>
      </c>
      <c r="AY7" s="31">
        <v>1739.5630000000001</v>
      </c>
      <c r="AZ7" s="31">
        <v>2083.6799999999998</v>
      </c>
      <c r="BA7" s="31">
        <v>2326.3319999999999</v>
      </c>
      <c r="BB7" s="31">
        <v>2428.9789999999998</v>
      </c>
      <c r="BC7" s="31">
        <v>1895.7190000000001</v>
      </c>
      <c r="BD7" s="31">
        <v>1.71</v>
      </c>
      <c r="BE7" s="31">
        <v>-0.81900222</v>
      </c>
      <c r="BF7" s="31">
        <v>-0.73990369000000011</v>
      </c>
      <c r="BG7" s="31">
        <v>8.5208560000000017E-2</v>
      </c>
      <c r="BH7" s="31">
        <v>-2.9000000000000001E-2</v>
      </c>
      <c r="BI7" s="31">
        <v>0</v>
      </c>
      <c r="BJ7" s="31">
        <v>0</v>
      </c>
      <c r="BK7" s="31">
        <v>0</v>
      </c>
      <c r="BL7" s="31">
        <v>0</v>
      </c>
      <c r="BM7" s="31">
        <v>0</v>
      </c>
      <c r="BN7" s="31">
        <v>0</v>
      </c>
      <c r="BO7" s="31">
        <v>0</v>
      </c>
      <c r="BP7" s="31">
        <v>0</v>
      </c>
      <c r="BQ7" s="31">
        <v>0</v>
      </c>
      <c r="BR7" s="31">
        <v>0</v>
      </c>
      <c r="BS7" s="31">
        <v>0</v>
      </c>
      <c r="BT7" s="31">
        <v>0</v>
      </c>
      <c r="BU7" s="31">
        <v>0</v>
      </c>
      <c r="BV7" s="31">
        <v>0</v>
      </c>
      <c r="BW7" s="31">
        <v>0</v>
      </c>
    </row>
    <row r="8" spans="1:75" s="132" customFormat="1" ht="12.75" customHeight="1" x14ac:dyDescent="0.2">
      <c r="A8" s="134"/>
      <c r="B8" s="145" t="s">
        <v>339</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31">
        <v>287.50626379634298</v>
      </c>
      <c r="AI8" s="31">
        <v>302.08045600000003</v>
      </c>
      <c r="AJ8" s="31">
        <v>395.88564615384615</v>
      </c>
      <c r="AK8" s="31">
        <v>564.3645305</v>
      </c>
      <c r="AL8" s="31">
        <v>755.4666057500001</v>
      </c>
      <c r="AM8" s="31">
        <v>882.96256549999987</v>
      </c>
      <c r="AN8" s="31">
        <v>1020.7705977499999</v>
      </c>
      <c r="AO8" s="31">
        <v>1172.1197127142857</v>
      </c>
      <c r="AP8" s="31">
        <v>1245.5755610666668</v>
      </c>
      <c r="AQ8" s="31">
        <v>1291.2906329999998</v>
      </c>
      <c r="AR8" s="31">
        <v>1322.3629533333335</v>
      </c>
      <c r="AS8" s="31">
        <v>1417.252283333333</v>
      </c>
      <c r="AT8" s="31">
        <v>1601.3146243333333</v>
      </c>
      <c r="AU8" s="31">
        <v>2084.0561549999998</v>
      </c>
      <c r="AV8" s="31">
        <v>2588.9620103333332</v>
      </c>
      <c r="AW8" s="31">
        <v>2871.8776219999995</v>
      </c>
      <c r="AX8" s="31">
        <v>2785.9169999999999</v>
      </c>
      <c r="AY8" s="31">
        <v>2744.35</v>
      </c>
      <c r="AZ8" s="31">
        <v>2438.2424801734269</v>
      </c>
      <c r="BA8" s="31">
        <v>2154.4810000000002</v>
      </c>
      <c r="BB8" s="31">
        <v>2160.527</v>
      </c>
      <c r="BC8" s="31">
        <v>2384.0059999999999</v>
      </c>
      <c r="BD8" s="31">
        <v>2944.4639999999999</v>
      </c>
      <c r="BE8" s="31">
        <v>3325.067</v>
      </c>
      <c r="BF8" s="31">
        <v>3655.0069999999996</v>
      </c>
      <c r="BG8" s="31">
        <v>3752.7889999999998</v>
      </c>
      <c r="BH8" s="31">
        <v>3278.0000000000005</v>
      </c>
      <c r="BI8" s="31">
        <v>2525.9999999999995</v>
      </c>
      <c r="BJ8" s="31">
        <v>2050</v>
      </c>
      <c r="BK8" s="31">
        <v>1737.5119804834528</v>
      </c>
      <c r="BL8" s="31">
        <v>1455.6900798477316</v>
      </c>
      <c r="BM8" s="31">
        <v>877.14850322825873</v>
      </c>
      <c r="BN8" s="31">
        <v>633.219714059539</v>
      </c>
      <c r="BO8" s="31">
        <v>451.05771460709826</v>
      </c>
      <c r="BP8" s="31">
        <v>292.27523465753882</v>
      </c>
      <c r="BQ8" s="31">
        <v>172.26712169076438</v>
      </c>
      <c r="BR8" s="31">
        <v>116.31548338469776</v>
      </c>
      <c r="BS8" s="31">
        <v>87.830142999776029</v>
      </c>
      <c r="BT8" s="31">
        <v>68.768751399296917</v>
      </c>
      <c r="BU8" s="31">
        <v>54.331898495838878</v>
      </c>
      <c r="BV8" s="31">
        <v>43.445287173442239</v>
      </c>
      <c r="BW8" s="31">
        <v>34.470729113036896</v>
      </c>
    </row>
    <row r="9" spans="1:75" s="132" customFormat="1" ht="12.75" customHeight="1" x14ac:dyDescent="0.2">
      <c r="A9" s="134"/>
      <c r="B9" s="145" t="s">
        <v>340</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31">
        <v>0</v>
      </c>
      <c r="AI9" s="31">
        <v>0</v>
      </c>
      <c r="AJ9" s="31">
        <v>0</v>
      </c>
      <c r="AK9" s="31">
        <v>0</v>
      </c>
      <c r="AL9" s="31">
        <v>0</v>
      </c>
      <c r="AM9" s="31">
        <v>0</v>
      </c>
      <c r="AN9" s="31">
        <v>0</v>
      </c>
      <c r="AO9" s="31">
        <v>0</v>
      </c>
      <c r="AP9" s="31">
        <v>0</v>
      </c>
      <c r="AQ9" s="31">
        <v>0</v>
      </c>
      <c r="AR9" s="31">
        <v>0</v>
      </c>
      <c r="AS9" s="31">
        <v>0</v>
      </c>
      <c r="AT9" s="31">
        <v>0</v>
      </c>
      <c r="AU9" s="31">
        <v>0</v>
      </c>
      <c r="AV9" s="31">
        <v>0</v>
      </c>
      <c r="AW9" s="31">
        <v>0</v>
      </c>
      <c r="AX9" s="31">
        <v>0</v>
      </c>
      <c r="AY9" s="31">
        <v>0</v>
      </c>
      <c r="AZ9" s="31">
        <v>214.28451982657336</v>
      </c>
      <c r="BA9" s="31">
        <v>330</v>
      </c>
      <c r="BB9" s="31">
        <v>305</v>
      </c>
      <c r="BC9" s="31">
        <v>285</v>
      </c>
      <c r="BD9" s="31">
        <v>305</v>
      </c>
      <c r="BE9" s="31">
        <v>284</v>
      </c>
      <c r="BF9" s="31">
        <v>289.81299999999999</v>
      </c>
      <c r="BG9" s="31">
        <v>255.8872903330878</v>
      </c>
      <c r="BH9" s="31">
        <v>142.881</v>
      </c>
      <c r="BI9" s="31">
        <v>24.123565300067376</v>
      </c>
      <c r="BJ9" s="31">
        <v>12.22461096189574</v>
      </c>
      <c r="BK9" s="31">
        <v>0</v>
      </c>
      <c r="BL9" s="31">
        <v>0</v>
      </c>
      <c r="BM9" s="31">
        <v>0</v>
      </c>
      <c r="BN9" s="31">
        <v>0</v>
      </c>
      <c r="BO9" s="31">
        <v>0</v>
      </c>
      <c r="BP9" s="31">
        <v>0</v>
      </c>
      <c r="BQ9" s="31">
        <v>0</v>
      </c>
      <c r="BR9" s="31">
        <v>0</v>
      </c>
      <c r="BS9" s="31">
        <v>0</v>
      </c>
      <c r="BT9" s="31">
        <v>0</v>
      </c>
      <c r="BU9" s="31">
        <v>0</v>
      </c>
      <c r="BV9" s="31">
        <v>0</v>
      </c>
      <c r="BW9" s="31">
        <v>0</v>
      </c>
    </row>
    <row r="10" spans="1:75" s="132" customFormat="1" ht="12.75" customHeight="1" x14ac:dyDescent="0.2">
      <c r="A10" s="134"/>
      <c r="B10" s="145" t="s">
        <v>341</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12872.196881024243</v>
      </c>
      <c r="BH10" s="31">
        <v>15327.744681119742</v>
      </c>
      <c r="BI10" s="31">
        <v>16712.301983477388</v>
      </c>
      <c r="BJ10" s="31">
        <v>18030.81137074365</v>
      </c>
      <c r="BK10" s="31">
        <v>19343.577492147011</v>
      </c>
      <c r="BL10" s="31">
        <v>23268.818200331018</v>
      </c>
      <c r="BM10" s="31">
        <v>26651.727024537067</v>
      </c>
      <c r="BN10" s="31">
        <v>27878.190651787692</v>
      </c>
      <c r="BO10" s="31">
        <v>28782.150059510317</v>
      </c>
      <c r="BP10" s="31">
        <v>28831.844814499997</v>
      </c>
      <c r="BQ10" s="31">
        <v>28660.032938490069</v>
      </c>
      <c r="BR10" s="31">
        <v>29031.172404129586</v>
      </c>
      <c r="BS10" s="31">
        <v>28762.12543914868</v>
      </c>
      <c r="BT10" s="31">
        <v>29524.98885268805</v>
      </c>
      <c r="BU10" s="31">
        <v>30591.427999082181</v>
      </c>
      <c r="BV10" s="31">
        <v>31764.370102000496</v>
      </c>
      <c r="BW10" s="31">
        <v>32598.818857158745</v>
      </c>
    </row>
    <row r="11" spans="1:75" s="132" customFormat="1" x14ac:dyDescent="0.2">
      <c r="A11" s="134"/>
      <c r="B11" s="145" t="s">
        <v>342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31">
        <v>0</v>
      </c>
      <c r="AI11" s="31">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1055.2299505568199</v>
      </c>
      <c r="BD11" s="31">
        <v>4298.4947903652828</v>
      </c>
      <c r="BE11" s="31">
        <v>5456.1261029772995</v>
      </c>
      <c r="BF11" s="31">
        <v>6393.3457175844296</v>
      </c>
      <c r="BG11" s="31">
        <v>75.976259991636823</v>
      </c>
      <c r="BH11" s="31">
        <v>0</v>
      </c>
      <c r="BI11" s="31">
        <v>0</v>
      </c>
      <c r="BJ11" s="31">
        <v>0</v>
      </c>
      <c r="BK11" s="31">
        <v>0</v>
      </c>
      <c r="BL11" s="31">
        <v>0</v>
      </c>
      <c r="BM11" s="31">
        <v>0</v>
      </c>
      <c r="BN11" s="31">
        <v>0</v>
      </c>
      <c r="BO11" s="31">
        <v>0</v>
      </c>
      <c r="BP11" s="31">
        <v>0</v>
      </c>
      <c r="BQ11" s="31">
        <v>0</v>
      </c>
      <c r="BR11" s="31">
        <v>0</v>
      </c>
      <c r="BS11" s="31">
        <v>0</v>
      </c>
      <c r="BT11" s="31">
        <v>0</v>
      </c>
      <c r="BU11" s="31">
        <v>0</v>
      </c>
      <c r="BV11" s="31">
        <v>0</v>
      </c>
      <c r="BW11" s="31">
        <v>0</v>
      </c>
    </row>
    <row r="12" spans="1:75" s="132" customFormat="1" ht="25.5" customHeight="1" x14ac:dyDescent="0.2">
      <c r="A12" s="134"/>
      <c r="B12" s="146" t="s">
        <v>343</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39">
        <v>1800</v>
      </c>
      <c r="AI12" s="39">
        <v>2832</v>
      </c>
      <c r="AJ12" s="39">
        <v>3007</v>
      </c>
      <c r="AK12" s="39">
        <v>3450</v>
      </c>
      <c r="AL12" s="39">
        <v>3753</v>
      </c>
      <c r="AM12" s="39">
        <v>4097</v>
      </c>
      <c r="AN12" s="39">
        <v>4398</v>
      </c>
      <c r="AO12" s="39">
        <v>4603</v>
      </c>
      <c r="AP12" s="39">
        <v>4663</v>
      </c>
      <c r="AQ12" s="39">
        <v>4761.6350000000002</v>
      </c>
      <c r="AR12" s="39">
        <v>4695.0209999999997</v>
      </c>
      <c r="AS12" s="39">
        <v>4738.1719999999996</v>
      </c>
      <c r="AT12" s="39">
        <v>4821.1830000000009</v>
      </c>
      <c r="AU12" s="39">
        <v>5439.0105747970838</v>
      </c>
      <c r="AV12" s="39">
        <v>5955.1810000000005</v>
      </c>
      <c r="AW12" s="39">
        <v>6332.3990000000003</v>
      </c>
      <c r="AX12" s="39">
        <v>6404.6940000000004</v>
      </c>
      <c r="AY12" s="39">
        <v>6643.9459999999999</v>
      </c>
      <c r="AZ12" s="39">
        <v>6942.8670000000002</v>
      </c>
      <c r="BA12" s="39">
        <v>7089.8450000000003</v>
      </c>
      <c r="BB12" s="39">
        <v>7296.7259999999997</v>
      </c>
      <c r="BC12" s="39">
        <v>8284.7029999999995</v>
      </c>
      <c r="BD12" s="39">
        <v>8660.9969999999994</v>
      </c>
      <c r="BE12" s="39">
        <v>8796.8327256684606</v>
      </c>
      <c r="BF12" s="39">
        <v>8946.6971296600004</v>
      </c>
      <c r="BG12" s="39">
        <v>9114.6551904473417</v>
      </c>
      <c r="BH12" s="39">
        <v>9278.4757526168814</v>
      </c>
      <c r="BI12" s="39">
        <v>9452.2916174868951</v>
      </c>
      <c r="BJ12" s="39">
        <v>9824.2132661729338</v>
      </c>
      <c r="BK12" s="39">
        <v>10259.807845191646</v>
      </c>
      <c r="BL12" s="39">
        <v>10898.648365529678</v>
      </c>
      <c r="BM12" s="39">
        <v>11444.043737294875</v>
      </c>
      <c r="BN12" s="39">
        <v>11769.228328714855</v>
      </c>
      <c r="BO12" s="39">
        <v>11786.136457734005</v>
      </c>
      <c r="BP12" s="39">
        <v>11776.503937633235</v>
      </c>
      <c r="BQ12" s="39">
        <v>11061.108033174072</v>
      </c>
      <c r="BR12" s="39">
        <v>11220.956055014398</v>
      </c>
      <c r="BS12" s="39">
        <v>11324.063268407706</v>
      </c>
      <c r="BT12" s="39">
        <v>11438.893216120101</v>
      </c>
      <c r="BU12" s="39">
        <v>11668.086226011605</v>
      </c>
      <c r="BV12" s="39">
        <v>11928.239681302755</v>
      </c>
      <c r="BW12" s="39">
        <v>12245.080962143733</v>
      </c>
    </row>
    <row r="13" spans="1:75" s="132" customFormat="1" ht="12.75" customHeight="1" x14ac:dyDescent="0.2">
      <c r="A13" s="134"/>
      <c r="B13" s="43" t="s">
        <v>344</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8">
        <v>1800</v>
      </c>
      <c r="AI13" s="148">
        <v>2832</v>
      </c>
      <c r="AJ13" s="148">
        <v>3007</v>
      </c>
      <c r="AK13" s="148">
        <v>3450</v>
      </c>
      <c r="AL13" s="148">
        <v>3753</v>
      </c>
      <c r="AM13" s="148">
        <v>4097</v>
      </c>
      <c r="AN13" s="148">
        <v>4398</v>
      </c>
      <c r="AO13" s="148">
        <v>4603</v>
      </c>
      <c r="AP13" s="148">
        <v>4663</v>
      </c>
      <c r="AQ13" s="148">
        <v>4761.6350000000002</v>
      </c>
      <c r="AR13" s="148">
        <v>4695.0209999999997</v>
      </c>
      <c r="AS13" s="148">
        <v>4738.1719999999996</v>
      </c>
      <c r="AT13" s="148">
        <v>4821.1830000000009</v>
      </c>
      <c r="AU13" s="148">
        <v>5439.0105747970838</v>
      </c>
      <c r="AV13" s="148">
        <v>5955.1810000000005</v>
      </c>
      <c r="AW13" s="148">
        <v>6332.3990000000003</v>
      </c>
      <c r="AX13" s="148">
        <v>6404.6940000000004</v>
      </c>
      <c r="AY13" s="148">
        <v>6643.9459999999999</v>
      </c>
      <c r="AZ13" s="148">
        <v>6942.8670000000002</v>
      </c>
      <c r="BA13" s="148">
        <v>7089.8450000000003</v>
      </c>
      <c r="BB13" s="148">
        <v>7296.7259999999997</v>
      </c>
      <c r="BC13" s="148">
        <v>8284.7029999999995</v>
      </c>
      <c r="BD13" s="148">
        <v>8660.9969999999994</v>
      </c>
      <c r="BE13" s="148">
        <v>8796.8327256684606</v>
      </c>
      <c r="BF13" s="148">
        <v>8946.6971296600004</v>
      </c>
      <c r="BG13" s="148">
        <v>0</v>
      </c>
      <c r="BH13" s="148">
        <v>0</v>
      </c>
      <c r="BI13" s="148">
        <v>0</v>
      </c>
      <c r="BJ13" s="148">
        <v>0</v>
      </c>
      <c r="BK13" s="148">
        <v>0</v>
      </c>
      <c r="BL13" s="148">
        <v>0</v>
      </c>
      <c r="BM13" s="148">
        <v>0</v>
      </c>
      <c r="BN13" s="148">
        <v>0</v>
      </c>
      <c r="BO13" s="148">
        <v>0</v>
      </c>
      <c r="BP13" s="148">
        <v>0</v>
      </c>
      <c r="BQ13" s="148">
        <v>0</v>
      </c>
      <c r="BR13" s="148">
        <v>0</v>
      </c>
      <c r="BS13" s="148">
        <v>0</v>
      </c>
      <c r="BT13" s="148">
        <v>0</v>
      </c>
      <c r="BU13" s="148">
        <v>0</v>
      </c>
      <c r="BV13" s="148">
        <v>0</v>
      </c>
      <c r="BW13" s="148">
        <v>0</v>
      </c>
    </row>
    <row r="14" spans="1:75" s="132" customFormat="1" ht="12.75" customHeight="1" x14ac:dyDescent="0.2">
      <c r="A14" s="134"/>
      <c r="B14" s="149" t="s">
        <v>345</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8">
        <v>0</v>
      </c>
      <c r="AI14" s="148">
        <v>0</v>
      </c>
      <c r="AJ14" s="148">
        <v>0</v>
      </c>
      <c r="AK14" s="148">
        <v>0</v>
      </c>
      <c r="AL14" s="148">
        <v>0</v>
      </c>
      <c r="AM14" s="148">
        <v>0</v>
      </c>
      <c r="AN14" s="148">
        <v>0</v>
      </c>
      <c r="AO14" s="148">
        <v>0</v>
      </c>
      <c r="AP14" s="148">
        <v>0</v>
      </c>
      <c r="AQ14" s="148">
        <v>0</v>
      </c>
      <c r="AR14" s="148">
        <v>0</v>
      </c>
      <c r="AS14" s="148">
        <v>0</v>
      </c>
      <c r="AT14" s="148">
        <v>0</v>
      </c>
      <c r="AU14" s="148">
        <v>0</v>
      </c>
      <c r="AV14" s="148">
        <v>0</v>
      </c>
      <c r="AW14" s="148">
        <v>0</v>
      </c>
      <c r="AX14" s="148">
        <v>0</v>
      </c>
      <c r="AY14" s="148">
        <v>0</v>
      </c>
      <c r="AZ14" s="148">
        <v>0</v>
      </c>
      <c r="BA14" s="148">
        <v>0</v>
      </c>
      <c r="BB14" s="148">
        <v>0</v>
      </c>
      <c r="BC14" s="148">
        <v>0</v>
      </c>
      <c r="BD14" s="148">
        <v>0</v>
      </c>
      <c r="BE14" s="148">
        <v>0</v>
      </c>
      <c r="BF14" s="148">
        <v>0</v>
      </c>
      <c r="BG14" s="148">
        <v>9114.6551904473417</v>
      </c>
      <c r="BH14" s="148">
        <v>9278.4757526168814</v>
      </c>
      <c r="BI14" s="148">
        <v>9452.2916174868951</v>
      </c>
      <c r="BJ14" s="148">
        <v>9824.2132661729338</v>
      </c>
      <c r="BK14" s="148">
        <v>10259.807845191646</v>
      </c>
      <c r="BL14" s="148">
        <v>10898.648365529678</v>
      </c>
      <c r="BM14" s="148">
        <v>11444.043737294875</v>
      </c>
      <c r="BN14" s="148">
        <v>11769.228328714855</v>
      </c>
      <c r="BO14" s="148">
        <v>11786.136457734005</v>
      </c>
      <c r="BP14" s="148">
        <v>11776.503937633235</v>
      </c>
      <c r="BQ14" s="148">
        <v>11061.108033174072</v>
      </c>
      <c r="BR14" s="148">
        <v>11220.956055014398</v>
      </c>
      <c r="BS14" s="148">
        <v>11324.063268407706</v>
      </c>
      <c r="BT14" s="148">
        <v>11438.893216120101</v>
      </c>
      <c r="BU14" s="148">
        <v>11668.086226011605</v>
      </c>
      <c r="BV14" s="148">
        <v>11928.239681302755</v>
      </c>
      <c r="BW14" s="148">
        <v>12245.080962143733</v>
      </c>
    </row>
    <row r="15" spans="1:75" s="132" customFormat="1" ht="25.5" customHeight="1" x14ac:dyDescent="0.2">
      <c r="A15" s="134"/>
      <c r="B15" s="150" t="s">
        <v>346</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430.12300132909712</v>
      </c>
      <c r="BJ15" s="31">
        <v>248.04266666666666</v>
      </c>
      <c r="BK15" s="31">
        <v>205.41104000000001</v>
      </c>
      <c r="BL15" s="31">
        <v>286.80032</v>
      </c>
      <c r="BM15" s="31">
        <v>374.97</v>
      </c>
      <c r="BN15" s="31">
        <v>330.3943697184859</v>
      </c>
      <c r="BO15" s="31">
        <v>83.325266263313168</v>
      </c>
      <c r="BP15" s="31">
        <v>0</v>
      </c>
      <c r="BQ15" s="31">
        <v>0</v>
      </c>
      <c r="BR15" s="31">
        <v>0</v>
      </c>
      <c r="BS15" s="31">
        <v>0</v>
      </c>
      <c r="BT15" s="31">
        <v>0</v>
      </c>
      <c r="BU15" s="31">
        <v>0</v>
      </c>
      <c r="BV15" s="31">
        <v>0</v>
      </c>
      <c r="BW15" s="31">
        <v>0</v>
      </c>
    </row>
    <row r="16" spans="1:75" s="132" customFormat="1" ht="25.5" customHeight="1" thickBot="1" x14ac:dyDescent="0.25">
      <c r="A16" s="134"/>
      <c r="B16" s="151" t="s">
        <v>347</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52">
        <v>0</v>
      </c>
      <c r="AI16" s="152">
        <v>0</v>
      </c>
      <c r="AJ16" s="152">
        <v>0</v>
      </c>
      <c r="AK16" s="152">
        <v>0</v>
      </c>
      <c r="AL16" s="152">
        <v>0</v>
      </c>
      <c r="AM16" s="152">
        <v>0</v>
      </c>
      <c r="AN16" s="152">
        <v>0</v>
      </c>
      <c r="AO16" s="152">
        <v>0</v>
      </c>
      <c r="AP16" s="152">
        <v>0</v>
      </c>
      <c r="AQ16" s="152">
        <v>0</v>
      </c>
      <c r="AR16" s="152">
        <v>0</v>
      </c>
      <c r="AS16" s="152">
        <v>0</v>
      </c>
      <c r="AT16" s="152">
        <v>0</v>
      </c>
      <c r="AU16" s="152">
        <v>0</v>
      </c>
      <c r="AV16" s="152">
        <v>0</v>
      </c>
      <c r="AW16" s="152">
        <v>0</v>
      </c>
      <c r="AX16" s="152">
        <v>0</v>
      </c>
      <c r="AY16" s="152">
        <v>0</v>
      </c>
      <c r="AZ16" s="152">
        <v>0</v>
      </c>
      <c r="BA16" s="152">
        <v>0</v>
      </c>
      <c r="BB16" s="152">
        <v>0</v>
      </c>
      <c r="BC16" s="152">
        <v>0</v>
      </c>
      <c r="BD16" s="152">
        <v>0</v>
      </c>
      <c r="BE16" s="152">
        <v>0</v>
      </c>
      <c r="BF16" s="152">
        <v>0</v>
      </c>
      <c r="BG16" s="152">
        <v>0</v>
      </c>
      <c r="BH16" s="152">
        <v>0</v>
      </c>
      <c r="BI16" s="152">
        <v>0</v>
      </c>
      <c r="BJ16" s="152">
        <v>0</v>
      </c>
      <c r="BK16" s="152">
        <v>0</v>
      </c>
      <c r="BL16" s="152">
        <v>0</v>
      </c>
      <c r="BM16" s="152">
        <v>129.30577739695983</v>
      </c>
      <c r="BN16" s="152">
        <v>100.65719198565735</v>
      </c>
      <c r="BO16" s="152">
        <v>0</v>
      </c>
      <c r="BP16" s="152">
        <v>0</v>
      </c>
      <c r="BQ16" s="152">
        <v>0</v>
      </c>
      <c r="BR16" s="152">
        <v>0</v>
      </c>
      <c r="BS16" s="152">
        <v>0</v>
      </c>
      <c r="BT16" s="152">
        <v>0</v>
      </c>
      <c r="BU16" s="152">
        <v>0</v>
      </c>
      <c r="BV16" s="152">
        <v>0</v>
      </c>
      <c r="BW16" s="152">
        <v>0</v>
      </c>
    </row>
    <row r="17" spans="1:75" s="132" customFormat="1" ht="26.1" customHeight="1" x14ac:dyDescent="0.2">
      <c r="A17" s="390"/>
      <c r="B17" s="116" t="s">
        <v>334</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5" t="s">
        <v>51</v>
      </c>
      <c r="AI17" s="135" t="s">
        <v>52</v>
      </c>
      <c r="AJ17" s="135" t="s">
        <v>53</v>
      </c>
      <c r="AK17" s="135" t="s">
        <v>54</v>
      </c>
      <c r="AL17" s="135" t="s">
        <v>55</v>
      </c>
      <c r="AM17" s="135" t="s">
        <v>56</v>
      </c>
      <c r="AN17" s="135" t="s">
        <v>57</v>
      </c>
      <c r="AO17" s="135" t="s">
        <v>58</v>
      </c>
      <c r="AP17" s="135" t="s">
        <v>59</v>
      </c>
      <c r="AQ17" s="135" t="s">
        <v>60</v>
      </c>
      <c r="AR17" s="135" t="s">
        <v>61</v>
      </c>
      <c r="AS17" s="135" t="s">
        <v>62</v>
      </c>
      <c r="AT17" s="135" t="s">
        <v>63</v>
      </c>
      <c r="AU17" s="135" t="s">
        <v>64</v>
      </c>
      <c r="AV17" s="135" t="s">
        <v>65</v>
      </c>
      <c r="AW17" s="135" t="s">
        <v>66</v>
      </c>
      <c r="AX17" s="135" t="s">
        <v>67</v>
      </c>
      <c r="AY17" s="135" t="s">
        <v>68</v>
      </c>
      <c r="AZ17" s="135" t="s">
        <v>69</v>
      </c>
      <c r="BA17" s="135" t="s">
        <v>70</v>
      </c>
      <c r="BB17" s="135" t="s">
        <v>71</v>
      </c>
      <c r="BC17" s="135" t="s">
        <v>72</v>
      </c>
      <c r="BD17" s="135" t="s">
        <v>73</v>
      </c>
      <c r="BE17" s="135" t="s">
        <v>74</v>
      </c>
      <c r="BF17" s="135" t="s">
        <v>75</v>
      </c>
      <c r="BG17" s="135" t="s">
        <v>76</v>
      </c>
      <c r="BH17" s="135" t="s">
        <v>77</v>
      </c>
      <c r="BI17" s="135" t="s">
        <v>78</v>
      </c>
      <c r="BJ17" s="135" t="s">
        <v>79</v>
      </c>
      <c r="BK17" s="135" t="s">
        <v>80</v>
      </c>
      <c r="BL17" s="135" t="s">
        <v>81</v>
      </c>
      <c r="BM17" s="135" t="s">
        <v>82</v>
      </c>
      <c r="BN17" s="135" t="s">
        <v>83</v>
      </c>
      <c r="BO17" s="135" t="s">
        <v>84</v>
      </c>
      <c r="BP17" s="135" t="s">
        <v>85</v>
      </c>
      <c r="BQ17" s="135" t="s">
        <v>86</v>
      </c>
      <c r="BR17" s="135" t="s">
        <v>87</v>
      </c>
      <c r="BS17" s="135" t="s">
        <v>88</v>
      </c>
      <c r="BT17" s="135" t="s">
        <v>89</v>
      </c>
      <c r="BU17" s="136" t="s">
        <v>90</v>
      </c>
      <c r="BV17" s="136" t="s">
        <v>100</v>
      </c>
      <c r="BW17" s="136" t="s">
        <v>120</v>
      </c>
    </row>
    <row r="18" spans="1:75" s="132" customFormat="1" ht="15" customHeight="1" x14ac:dyDescent="0.2">
      <c r="A18" s="390"/>
      <c r="B18" s="38" t="s">
        <v>348</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9" t="s">
        <v>91</v>
      </c>
      <c r="AI18" s="139" t="s">
        <v>91</v>
      </c>
      <c r="AJ18" s="139" t="s">
        <v>91</v>
      </c>
      <c r="AK18" s="139" t="s">
        <v>91</v>
      </c>
      <c r="AL18" s="139" t="s">
        <v>91</v>
      </c>
      <c r="AM18" s="139" t="s">
        <v>91</v>
      </c>
      <c r="AN18" s="139" t="s">
        <v>91</v>
      </c>
      <c r="AO18" s="139" t="s">
        <v>91</v>
      </c>
      <c r="AP18" s="139" t="s">
        <v>91</v>
      </c>
      <c r="AQ18" s="139" t="s">
        <v>91</v>
      </c>
      <c r="AR18" s="139" t="s">
        <v>91</v>
      </c>
      <c r="AS18" s="139" t="s">
        <v>91</v>
      </c>
      <c r="AT18" s="139" t="s">
        <v>91</v>
      </c>
      <c r="AU18" s="139" t="s">
        <v>91</v>
      </c>
      <c r="AV18" s="139" t="s">
        <v>91</v>
      </c>
      <c r="AW18" s="139" t="s">
        <v>91</v>
      </c>
      <c r="AX18" s="139" t="s">
        <v>91</v>
      </c>
      <c r="AY18" s="139" t="s">
        <v>91</v>
      </c>
      <c r="AZ18" s="139" t="s">
        <v>91</v>
      </c>
      <c r="BA18" s="139" t="s">
        <v>91</v>
      </c>
      <c r="BB18" s="139" t="s">
        <v>91</v>
      </c>
      <c r="BC18" s="139" t="s">
        <v>91</v>
      </c>
      <c r="BD18" s="139" t="s">
        <v>91</v>
      </c>
      <c r="BE18" s="139" t="s">
        <v>91</v>
      </c>
      <c r="BF18" s="139" t="s">
        <v>91</v>
      </c>
      <c r="BG18" s="139" t="s">
        <v>91</v>
      </c>
      <c r="BH18" s="139" t="s">
        <v>91</v>
      </c>
      <c r="BI18" s="139" t="s">
        <v>91</v>
      </c>
      <c r="BJ18" s="139" t="s">
        <v>91</v>
      </c>
      <c r="BK18" s="139" t="s">
        <v>91</v>
      </c>
      <c r="BL18" s="139" t="s">
        <v>91</v>
      </c>
      <c r="BM18" s="139" t="s">
        <v>91</v>
      </c>
      <c r="BN18" s="139" t="s">
        <v>91</v>
      </c>
      <c r="BO18" s="139" t="s">
        <v>91</v>
      </c>
      <c r="BP18" s="139" t="s">
        <v>91</v>
      </c>
      <c r="BQ18" s="139" t="s">
        <v>91</v>
      </c>
      <c r="BR18" s="139" t="s">
        <v>121</v>
      </c>
      <c r="BS18" s="139" t="s">
        <v>121</v>
      </c>
      <c r="BT18" s="140" t="s">
        <v>121</v>
      </c>
      <c r="BU18" s="140" t="s">
        <v>121</v>
      </c>
      <c r="BV18" s="140" t="s">
        <v>121</v>
      </c>
      <c r="BW18" s="140" t="s">
        <v>121</v>
      </c>
    </row>
    <row r="19" spans="1:75" s="47" customFormat="1" ht="25.5" customHeight="1" x14ac:dyDescent="0.2">
      <c r="A19" s="141"/>
      <c r="B19" s="142" t="s">
        <v>267</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143">
        <v>9777.4654619660596</v>
      </c>
      <c r="AI19" s="143">
        <v>12546.257985075024</v>
      </c>
      <c r="AJ19" s="143">
        <v>11514.232636591541</v>
      </c>
      <c r="AK19" s="143">
        <v>12429.910077057822</v>
      </c>
      <c r="AL19" s="143">
        <v>13134.059997466306</v>
      </c>
      <c r="AM19" s="143">
        <v>13938.571710935521</v>
      </c>
      <c r="AN19" s="143">
        <v>14318.156034151327</v>
      </c>
      <c r="AO19" s="143">
        <v>14376.013375951972</v>
      </c>
      <c r="AP19" s="143">
        <v>14215.665680949112</v>
      </c>
      <c r="AQ19" s="143">
        <v>13832.488704528952</v>
      </c>
      <c r="AR19" s="143">
        <v>13345.329721375627</v>
      </c>
      <c r="AS19" s="143">
        <v>12707.241559655409</v>
      </c>
      <c r="AT19" s="143">
        <v>12336.247483968875</v>
      </c>
      <c r="AU19" s="143">
        <v>13728.675752043524</v>
      </c>
      <c r="AV19" s="143">
        <v>15566.859499158698</v>
      </c>
      <c r="AW19" s="143">
        <v>16707.031624645424</v>
      </c>
      <c r="AX19" s="143">
        <v>16866.010140827537</v>
      </c>
      <c r="AY19" s="143">
        <v>17164.822796661429</v>
      </c>
      <c r="AZ19" s="143">
        <v>17303.908057328536</v>
      </c>
      <c r="BA19" s="143">
        <v>17334.534420706073</v>
      </c>
      <c r="BB19" s="143">
        <v>17488.504254668405</v>
      </c>
      <c r="BC19" s="143">
        <v>19717.459811228917</v>
      </c>
      <c r="BD19" s="143">
        <v>22408.013571284308</v>
      </c>
      <c r="BE19" s="143">
        <v>24320.793952530461</v>
      </c>
      <c r="BF19" s="143">
        <v>25585.013771212845</v>
      </c>
      <c r="BG19" s="143">
        <v>33900.301140972362</v>
      </c>
      <c r="BH19" s="143">
        <v>35328.672434049637</v>
      </c>
      <c r="BI19" s="143">
        <v>35739.268656669155</v>
      </c>
      <c r="BJ19" s="143">
        <v>36014.458717201385</v>
      </c>
      <c r="BK19" s="143">
        <v>36592.510400936306</v>
      </c>
      <c r="BL19" s="143">
        <v>40634.111304308295</v>
      </c>
      <c r="BM19" s="143">
        <v>43544.765270439166</v>
      </c>
      <c r="BN19" s="143">
        <v>43697.208487364856</v>
      </c>
      <c r="BO19" s="143">
        <v>43341.228636239444</v>
      </c>
      <c r="BP19" s="143">
        <v>42421.015855125494</v>
      </c>
      <c r="BQ19" s="143">
        <v>40627.446802272636</v>
      </c>
      <c r="BR19" s="143">
        <v>40368.443942528684</v>
      </c>
      <c r="BS19" s="143">
        <v>39347.580566659039</v>
      </c>
      <c r="BT19" s="143">
        <v>39633.567217052463</v>
      </c>
      <c r="BU19" s="143">
        <v>40346.442046573866</v>
      </c>
      <c r="BV19" s="143">
        <v>41005.319809774686</v>
      </c>
      <c r="BW19" s="143">
        <v>41291.701359256236</v>
      </c>
    </row>
    <row r="20" spans="1:75" s="132" customFormat="1" ht="25.5" customHeight="1" x14ac:dyDescent="0.2">
      <c r="A20" s="134"/>
      <c r="B20" s="142" t="s">
        <v>336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43">
        <v>1442.4497751566212</v>
      </c>
      <c r="AI20" s="143">
        <v>1306.11300670486</v>
      </c>
      <c r="AJ20" s="143">
        <v>1463.5949392598277</v>
      </c>
      <c r="AK20" s="143">
        <v>1920.2633419915651</v>
      </c>
      <c r="AL20" s="143">
        <v>2424.1230456351059</v>
      </c>
      <c r="AM20" s="143">
        <v>2747.7531292382787</v>
      </c>
      <c r="AN20" s="143">
        <v>2961.2839818160151</v>
      </c>
      <c r="AO20" s="143">
        <v>3170.0103160934896</v>
      </c>
      <c r="AP20" s="143">
        <v>3294.3667526569466</v>
      </c>
      <c r="AQ20" s="143">
        <v>3264.6828248680454</v>
      </c>
      <c r="AR20" s="143">
        <v>3572.9920284390678</v>
      </c>
      <c r="AS20" s="143">
        <v>3557.7423943318349</v>
      </c>
      <c r="AT20" s="143">
        <v>3737.6366589395393</v>
      </c>
      <c r="AU20" s="143">
        <v>4565.8881364586778</v>
      </c>
      <c r="AV20" s="143">
        <v>5783.5742958227274</v>
      </c>
      <c r="AW20" s="143">
        <v>6553.1785864794047</v>
      </c>
      <c r="AX20" s="143">
        <v>6716.249983972114</v>
      </c>
      <c r="AY20" s="143">
        <v>6934.0942881335432</v>
      </c>
      <c r="AZ20" s="143">
        <v>7047.1253127538585</v>
      </c>
      <c r="BA20" s="143">
        <v>7043.7855245642295</v>
      </c>
      <c r="BB20" s="143">
        <v>7063.0012755867956</v>
      </c>
      <c r="BC20" s="143">
        <v>8002.4618451083943</v>
      </c>
      <c r="BD20" s="143">
        <v>10435.866891587268</v>
      </c>
      <c r="BE20" s="143">
        <v>12342.488477512394</v>
      </c>
      <c r="BF20" s="143">
        <v>13714.98373324239</v>
      </c>
      <c r="BG20" s="143">
        <v>22048.758986850182</v>
      </c>
      <c r="BH20" s="143">
        <v>23632.960350594545</v>
      </c>
      <c r="BI20" s="143">
        <v>23620.819249930712</v>
      </c>
      <c r="BJ20" s="143">
        <v>23989.153392460645</v>
      </c>
      <c r="BK20" s="143">
        <v>24453.25700365263</v>
      </c>
      <c r="BL20" s="143">
        <v>27977.154702815598</v>
      </c>
      <c r="BM20" s="143">
        <v>30365.339323790668</v>
      </c>
      <c r="BN20" s="143">
        <v>30602.243119431314</v>
      </c>
      <c r="BO20" s="143">
        <v>30825.324909050712</v>
      </c>
      <c r="BP20" s="143">
        <v>30206.745959936896</v>
      </c>
      <c r="BQ20" s="143">
        <v>29362.814381288164</v>
      </c>
      <c r="BR20" s="143">
        <v>29147.487887514282</v>
      </c>
      <c r="BS20" s="143">
        <v>28256.469830311878</v>
      </c>
      <c r="BT20" s="143">
        <v>28584.704077396076</v>
      </c>
      <c r="BU20" s="143">
        <v>29220.869501426379</v>
      </c>
      <c r="BV20" s="143">
        <v>29821.840135823993</v>
      </c>
      <c r="BW20" s="143">
        <v>30025.24448860667</v>
      </c>
    </row>
    <row r="21" spans="1:75" s="132" customFormat="1" ht="12.75" customHeight="1" x14ac:dyDescent="0.2">
      <c r="A21" s="134"/>
      <c r="B21" s="144" t="s">
        <v>337</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31">
        <v>0</v>
      </c>
      <c r="AI21" s="31">
        <v>0</v>
      </c>
      <c r="AJ21" s="31">
        <v>0</v>
      </c>
      <c r="AK21" s="31">
        <v>0</v>
      </c>
      <c r="AL21" s="31">
        <v>0</v>
      </c>
      <c r="AM21" s="31">
        <v>0</v>
      </c>
      <c r="AN21" s="31">
        <v>0</v>
      </c>
      <c r="AO21" s="31">
        <v>0</v>
      </c>
      <c r="AP21" s="31">
        <v>0</v>
      </c>
      <c r="AQ21" s="31">
        <v>0</v>
      </c>
      <c r="AR21" s="31">
        <v>0</v>
      </c>
      <c r="AS21" s="31">
        <v>0</v>
      </c>
      <c r="AT21" s="31">
        <v>0</v>
      </c>
      <c r="AU21" s="31">
        <v>0</v>
      </c>
      <c r="AV21" s="31">
        <v>4.7263906050878353</v>
      </c>
      <c r="AW21" s="31">
        <v>11.551444766343369</v>
      </c>
      <c r="AX21" s="31">
        <v>18.016883120924948</v>
      </c>
      <c r="AY21" s="31">
        <v>29.508284746582802</v>
      </c>
      <c r="AZ21" s="31">
        <v>50.268505280259944</v>
      </c>
      <c r="BA21" s="31">
        <v>60.999783931701899</v>
      </c>
      <c r="BB21" s="31">
        <v>69.770765885208419</v>
      </c>
      <c r="BC21" s="31">
        <v>55.555261316301028</v>
      </c>
      <c r="BD21" s="31">
        <v>-8.4320655862312341E-2</v>
      </c>
      <c r="BE21" s="31">
        <v>-0.1176973097558693</v>
      </c>
      <c r="BF21" s="31">
        <v>-0.19552765221016427</v>
      </c>
      <c r="BG21" s="31">
        <v>0.11079440962181765</v>
      </c>
      <c r="BH21" s="31">
        <v>-3.6555104465788697E-2</v>
      </c>
      <c r="BI21" s="31">
        <v>0</v>
      </c>
      <c r="BJ21" s="31">
        <v>0</v>
      </c>
      <c r="BK21" s="31">
        <v>0</v>
      </c>
      <c r="BL21" s="31">
        <v>0</v>
      </c>
      <c r="BM21" s="31">
        <v>0</v>
      </c>
      <c r="BN21" s="31">
        <v>0</v>
      </c>
      <c r="BO21" s="31">
        <v>0</v>
      </c>
      <c r="BP21" s="31">
        <v>0</v>
      </c>
      <c r="BQ21" s="31">
        <v>0</v>
      </c>
      <c r="BR21" s="31">
        <v>0</v>
      </c>
      <c r="BS21" s="31">
        <v>0</v>
      </c>
      <c r="BT21" s="31">
        <v>0</v>
      </c>
      <c r="BU21" s="31">
        <v>0</v>
      </c>
      <c r="BV21" s="31">
        <v>0</v>
      </c>
      <c r="BW21" s="31">
        <v>0</v>
      </c>
    </row>
    <row r="22" spans="1:75" s="132" customFormat="1" x14ac:dyDescent="0.2">
      <c r="A22" s="134"/>
      <c r="B22" s="144" t="s">
        <v>338</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31">
        <v>111.13354249079254</v>
      </c>
      <c r="AI22" s="31">
        <v>107.16239915819011</v>
      </c>
      <c r="AJ22" s="31">
        <v>140.38137122977452</v>
      </c>
      <c r="AK22" s="31">
        <v>201.05411145344146</v>
      </c>
      <c r="AL22" s="31">
        <v>268.24782133550036</v>
      </c>
      <c r="AM22" s="31">
        <v>335.9703894431928</v>
      </c>
      <c r="AN22" s="31">
        <v>325.36741214057508</v>
      </c>
      <c r="AO22" s="31">
        <v>316.48498756932491</v>
      </c>
      <c r="AP22" s="31">
        <v>377.08109102617175</v>
      </c>
      <c r="AQ22" s="31">
        <v>398.83763854686509</v>
      </c>
      <c r="AR22" s="31">
        <v>820.59170209287129</v>
      </c>
      <c r="AS22" s="31">
        <v>821.00160412597893</v>
      </c>
      <c r="AT22" s="31">
        <v>881.68174848076217</v>
      </c>
      <c r="AU22" s="31">
        <v>1054.9988552901477</v>
      </c>
      <c r="AV22" s="31">
        <v>1525.6516165249795</v>
      </c>
      <c r="AW22" s="31">
        <v>1936.6388399042703</v>
      </c>
      <c r="AX22" s="31">
        <v>2283.2853505127368</v>
      </c>
      <c r="AY22" s="31">
        <v>2678.6787214225237</v>
      </c>
      <c r="AZ22" s="31">
        <v>3078.246071718695</v>
      </c>
      <c r="BA22" s="31">
        <v>3376.6180305859211</v>
      </c>
      <c r="BB22" s="31">
        <v>3470.5055117359034</v>
      </c>
      <c r="BC22" s="31">
        <v>2680.644584282144</v>
      </c>
      <c r="BD22" s="31">
        <v>2.3637429758123623</v>
      </c>
      <c r="BE22" s="31">
        <v>-1.1152035149255928</v>
      </c>
      <c r="BF22" s="31">
        <v>-0.98166718937974717</v>
      </c>
      <c r="BG22" s="31">
        <v>0.11079440962181765</v>
      </c>
      <c r="BH22" s="31">
        <v>-3.6555104465788697E-2</v>
      </c>
      <c r="BI22" s="31">
        <v>0</v>
      </c>
      <c r="BJ22" s="31">
        <v>0</v>
      </c>
      <c r="BK22" s="31">
        <v>0</v>
      </c>
      <c r="BL22" s="31">
        <v>0</v>
      </c>
      <c r="BM22" s="31">
        <v>0</v>
      </c>
      <c r="BN22" s="31">
        <v>0</v>
      </c>
      <c r="BO22" s="31">
        <v>0</v>
      </c>
      <c r="BP22" s="31">
        <v>0</v>
      </c>
      <c r="BQ22" s="31">
        <v>0</v>
      </c>
      <c r="BR22" s="31">
        <v>0</v>
      </c>
      <c r="BS22" s="31">
        <v>0</v>
      </c>
      <c r="BT22" s="31">
        <v>0</v>
      </c>
      <c r="BU22" s="31">
        <v>0</v>
      </c>
      <c r="BV22" s="31">
        <v>0</v>
      </c>
      <c r="BW22" s="31">
        <v>0</v>
      </c>
    </row>
    <row r="23" spans="1:75" s="132" customFormat="1" ht="12.75" customHeight="1" x14ac:dyDescent="0.2">
      <c r="A23" s="134"/>
      <c r="B23" s="145" t="s">
        <v>339</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31">
        <v>1331.3162326658287</v>
      </c>
      <c r="AI23" s="31">
        <v>1198.95060754667</v>
      </c>
      <c r="AJ23" s="31">
        <v>1323.2135680300532</v>
      </c>
      <c r="AK23" s="31">
        <v>1719.2092305381236</v>
      </c>
      <c r="AL23" s="31">
        <v>2155.8752242996056</v>
      </c>
      <c r="AM23" s="31">
        <v>2411.7827397950859</v>
      </c>
      <c r="AN23" s="31">
        <v>2635.9165696754399</v>
      </c>
      <c r="AO23" s="31">
        <v>2853.5253285241647</v>
      </c>
      <c r="AP23" s="31">
        <v>2917.2856616307745</v>
      </c>
      <c r="AQ23" s="31">
        <v>2865.8451863211799</v>
      </c>
      <c r="AR23" s="31">
        <v>2752.4003263461964</v>
      </c>
      <c r="AS23" s="31">
        <v>2736.7407902058558</v>
      </c>
      <c r="AT23" s="31">
        <v>2855.9549104587777</v>
      </c>
      <c r="AU23" s="31">
        <v>3510.8892811685305</v>
      </c>
      <c r="AV23" s="31">
        <v>4253.1962886926594</v>
      </c>
      <c r="AW23" s="31">
        <v>4604.9883018087912</v>
      </c>
      <c r="AX23" s="31">
        <v>4414.9477503384524</v>
      </c>
      <c r="AY23" s="31">
        <v>4225.9072819644371</v>
      </c>
      <c r="AZ23" s="31">
        <v>3602.0455811312199</v>
      </c>
      <c r="BA23" s="31">
        <v>3127.1802095121366</v>
      </c>
      <c r="BB23" s="31">
        <v>3086.9434695624118</v>
      </c>
      <c r="BC23" s="31">
        <v>3371.1076234379339</v>
      </c>
      <c r="BD23" s="31">
        <v>4070.1497646388138</v>
      </c>
      <c r="BE23" s="31">
        <v>4527.6145964086591</v>
      </c>
      <c r="BF23" s="31">
        <v>4849.2803824958628</v>
      </c>
      <c r="BG23" s="31">
        <v>4879.6510783687854</v>
      </c>
      <c r="BH23" s="31">
        <v>4131.9873254777713</v>
      </c>
      <c r="BI23" s="31">
        <v>3097.5428963623876</v>
      </c>
      <c r="BJ23" s="31">
        <v>2447.5029308323565</v>
      </c>
      <c r="BK23" s="31">
        <v>2015.4474018455833</v>
      </c>
      <c r="BL23" s="31">
        <v>1647.1941970188109</v>
      </c>
      <c r="BM23" s="31">
        <v>967.52633107071472</v>
      </c>
      <c r="BN23" s="31">
        <v>679.65573744043604</v>
      </c>
      <c r="BO23" s="31">
        <v>475.62350026492948</v>
      </c>
      <c r="BP23" s="31">
        <v>303.13993173972659</v>
      </c>
      <c r="BQ23" s="31">
        <v>175.43683672987444</v>
      </c>
      <c r="BR23" s="31">
        <v>116.31548338469776</v>
      </c>
      <c r="BS23" s="31">
        <v>86.02334859055378</v>
      </c>
      <c r="BT23" s="31">
        <v>66.423954498073684</v>
      </c>
      <c r="BU23" s="31">
        <v>51.805708881675486</v>
      </c>
      <c r="BV23" s="31">
        <v>40.732706502765161</v>
      </c>
      <c r="BW23" s="31">
        <v>31.715836265396501</v>
      </c>
    </row>
    <row r="24" spans="1:75" s="132" customFormat="1" ht="12.75" customHeight="1" x14ac:dyDescent="0.2">
      <c r="A24" s="134"/>
      <c r="B24" s="145" t="s">
        <v>340</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316.56515462368327</v>
      </c>
      <c r="BA24" s="31">
        <v>478.98750053446975</v>
      </c>
      <c r="BB24" s="31">
        <v>435.78152840327175</v>
      </c>
      <c r="BC24" s="31">
        <v>403.00472091085811</v>
      </c>
      <c r="BD24" s="31">
        <v>421.60327931156172</v>
      </c>
      <c r="BE24" s="31">
        <v>386.71177013277003</v>
      </c>
      <c r="BF24" s="31">
        <v>384.50938547922721</v>
      </c>
      <c r="BG24" s="31">
        <v>332.72339377852535</v>
      </c>
      <c r="BH24" s="31">
        <v>180.10447866125361</v>
      </c>
      <c r="BI24" s="31">
        <v>29.581859988186029</v>
      </c>
      <c r="BJ24" s="31">
        <v>14.595010320743988</v>
      </c>
      <c r="BK24" s="31">
        <v>0</v>
      </c>
      <c r="BL24" s="31">
        <v>0</v>
      </c>
      <c r="BM24" s="31">
        <v>0</v>
      </c>
      <c r="BN24" s="31">
        <v>0</v>
      </c>
      <c r="BO24" s="31">
        <v>0</v>
      </c>
      <c r="BP24" s="31">
        <v>0</v>
      </c>
      <c r="BQ24" s="31">
        <v>0</v>
      </c>
      <c r="BR24" s="31">
        <v>0</v>
      </c>
      <c r="BS24" s="31">
        <v>0</v>
      </c>
      <c r="BT24" s="31">
        <v>0</v>
      </c>
      <c r="BU24" s="31">
        <v>0</v>
      </c>
      <c r="BV24" s="31">
        <v>0</v>
      </c>
      <c r="BW24" s="31">
        <v>0</v>
      </c>
    </row>
    <row r="25" spans="1:75" s="132" customFormat="1" ht="12.75" customHeight="1" x14ac:dyDescent="0.2">
      <c r="A25" s="134"/>
      <c r="B25" s="145" t="s">
        <v>341</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16737.373028823433</v>
      </c>
      <c r="BH25" s="31">
        <v>19320.941656664454</v>
      </c>
      <c r="BI25" s="31">
        <v>20493.69449358014</v>
      </c>
      <c r="BJ25" s="31">
        <v>21527.05545130754</v>
      </c>
      <c r="BK25" s="31">
        <v>22437.809601807046</v>
      </c>
      <c r="BL25" s="31">
        <v>26329.960505796789</v>
      </c>
      <c r="BM25" s="31">
        <v>29397.812992719952</v>
      </c>
      <c r="BN25" s="31">
        <v>29922.587381990877</v>
      </c>
      <c r="BO25" s="31">
        <v>30349.701408785782</v>
      </c>
      <c r="BP25" s="31">
        <v>29903.60602819717</v>
      </c>
      <c r="BQ25" s="31">
        <v>29187.377544558287</v>
      </c>
      <c r="BR25" s="31">
        <v>29031.172404129586</v>
      </c>
      <c r="BS25" s="31">
        <v>28170.446481721323</v>
      </c>
      <c r="BT25" s="31">
        <v>28518.280122898002</v>
      </c>
      <c r="BU25" s="31">
        <v>29169.063792544704</v>
      </c>
      <c r="BV25" s="31">
        <v>29781.107429321226</v>
      </c>
      <c r="BW25" s="31">
        <v>29993.528652341276</v>
      </c>
    </row>
    <row r="26" spans="1:75" s="132" customFormat="1" x14ac:dyDescent="0.2">
      <c r="A26" s="134"/>
      <c r="B26" s="145" t="s">
        <v>342</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1492.1496551611572</v>
      </c>
      <c r="BD26" s="31">
        <v>5941.8344253169416</v>
      </c>
      <c r="BE26" s="31">
        <v>7429.3950117956474</v>
      </c>
      <c r="BF26" s="31">
        <v>8482.3711601088908</v>
      </c>
      <c r="BG26" s="31">
        <v>98.789897060191194</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row>
    <row r="27" spans="1:75" s="132" customFormat="1" ht="25.5" customHeight="1" x14ac:dyDescent="0.2">
      <c r="A27" s="134"/>
      <c r="B27" s="146" t="s">
        <v>343</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39">
        <v>8335.01568680944</v>
      </c>
      <c r="AI27" s="39">
        <v>11240.144978370163</v>
      </c>
      <c r="AJ27" s="39">
        <v>10050.637697331715</v>
      </c>
      <c r="AK27" s="39">
        <v>10509.646735066257</v>
      </c>
      <c r="AL27" s="39">
        <v>10709.9369518312</v>
      </c>
      <c r="AM27" s="39">
        <v>11190.818581697242</v>
      </c>
      <c r="AN27" s="39">
        <v>11356.872052335311</v>
      </c>
      <c r="AO27" s="39">
        <v>11206.003059858482</v>
      </c>
      <c r="AP27" s="39">
        <v>10921.298928292166</v>
      </c>
      <c r="AQ27" s="39">
        <v>10567.805879660906</v>
      </c>
      <c r="AR27" s="39">
        <v>9772.3376929365604</v>
      </c>
      <c r="AS27" s="39">
        <v>9149.4991653235738</v>
      </c>
      <c r="AT27" s="39">
        <v>8598.6108250293346</v>
      </c>
      <c r="AU27" s="39">
        <v>9162.7876155848462</v>
      </c>
      <c r="AV27" s="39">
        <v>9783.2852033359704</v>
      </c>
      <c r="AW27" s="39">
        <v>10153.853038166017</v>
      </c>
      <c r="AX27" s="39">
        <v>10149.760156855422</v>
      </c>
      <c r="AY27" s="39">
        <v>10230.728508527882</v>
      </c>
      <c r="AZ27" s="39">
        <v>10256.782744574677</v>
      </c>
      <c r="BA27" s="39">
        <v>10290.748896141842</v>
      </c>
      <c r="BB27" s="39">
        <v>10425.502979081612</v>
      </c>
      <c r="BC27" s="39">
        <v>11714.997966120522</v>
      </c>
      <c r="BD27" s="39">
        <v>11972.146679697042</v>
      </c>
      <c r="BE27" s="39">
        <v>11978.305475018065</v>
      </c>
      <c r="BF27" s="39">
        <v>11870.030037970459</v>
      </c>
      <c r="BG27" s="39">
        <v>11851.54215412218</v>
      </c>
      <c r="BH27" s="39">
        <v>11695.712083455086</v>
      </c>
      <c r="BI27" s="39">
        <v>11591.005049126003</v>
      </c>
      <c r="BJ27" s="39">
        <v>11729.166225405061</v>
      </c>
      <c r="BK27" s="39">
        <v>11900.984452074323</v>
      </c>
      <c r="BL27" s="39">
        <v>12332.426106061583</v>
      </c>
      <c r="BM27" s="39">
        <v>12623.191636315596</v>
      </c>
      <c r="BN27" s="39">
        <v>12632.303418944803</v>
      </c>
      <c r="BO27" s="39">
        <v>12428.040348474125</v>
      </c>
      <c r="BP27" s="39">
        <v>12214.269895188601</v>
      </c>
      <c r="BQ27" s="39">
        <v>11264.632420984475</v>
      </c>
      <c r="BR27" s="39">
        <v>11220.956055014398</v>
      </c>
      <c r="BS27" s="39">
        <v>11091.110736347155</v>
      </c>
      <c r="BT27" s="39">
        <v>11048.863139656387</v>
      </c>
      <c r="BU27" s="39">
        <v>11125.572545147483</v>
      </c>
      <c r="BV27" s="39">
        <v>11183.479673950696</v>
      </c>
      <c r="BW27" s="39">
        <v>11266.456870649565</v>
      </c>
    </row>
    <row r="28" spans="1:75" s="132" customFormat="1" ht="12.75" customHeight="1" x14ac:dyDescent="0.2">
      <c r="A28" s="134"/>
      <c r="B28" s="43" t="s">
        <v>344</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8">
        <v>8335.01568680944</v>
      </c>
      <c r="AI28" s="148">
        <v>11240.144978370163</v>
      </c>
      <c r="AJ28" s="148">
        <v>10050.637697331715</v>
      </c>
      <c r="AK28" s="148">
        <v>10509.646735066257</v>
      </c>
      <c r="AL28" s="148">
        <v>10709.9369518312</v>
      </c>
      <c r="AM28" s="148">
        <v>11190.818581697242</v>
      </c>
      <c r="AN28" s="148">
        <v>11356.872052335311</v>
      </c>
      <c r="AO28" s="148">
        <v>11206.003059858482</v>
      </c>
      <c r="AP28" s="148">
        <v>10921.298928292166</v>
      </c>
      <c r="AQ28" s="148">
        <v>10567.805879660906</v>
      </c>
      <c r="AR28" s="148">
        <v>9772.3376929365604</v>
      </c>
      <c r="AS28" s="148">
        <v>9149.4991653235738</v>
      </c>
      <c r="AT28" s="148">
        <v>8598.6108250293346</v>
      </c>
      <c r="AU28" s="148">
        <v>9162.7876155848462</v>
      </c>
      <c r="AV28" s="148">
        <v>9783.2852033359704</v>
      </c>
      <c r="AW28" s="148">
        <v>10153.853038166017</v>
      </c>
      <c r="AX28" s="148">
        <v>10149.760156855422</v>
      </c>
      <c r="AY28" s="148">
        <v>10230.728508527882</v>
      </c>
      <c r="AZ28" s="148">
        <v>10256.782744574677</v>
      </c>
      <c r="BA28" s="148">
        <v>10290.748896141842</v>
      </c>
      <c r="BB28" s="148">
        <v>10425.502979081612</v>
      </c>
      <c r="BC28" s="148">
        <v>11714.997966120522</v>
      </c>
      <c r="BD28" s="148">
        <v>11972.146679697042</v>
      </c>
      <c r="BE28" s="148">
        <v>11978.305475018065</v>
      </c>
      <c r="BF28" s="148">
        <v>11870.030037970459</v>
      </c>
      <c r="BG28" s="148">
        <v>0</v>
      </c>
      <c r="BH28" s="148">
        <v>0</v>
      </c>
      <c r="BI28" s="148">
        <v>0</v>
      </c>
      <c r="BJ28" s="148">
        <v>0</v>
      </c>
      <c r="BK28" s="148">
        <v>0</v>
      </c>
      <c r="BL28" s="148">
        <v>0</v>
      </c>
      <c r="BM28" s="148">
        <v>0</v>
      </c>
      <c r="BN28" s="148">
        <v>0</v>
      </c>
      <c r="BO28" s="148">
        <v>0</v>
      </c>
      <c r="BP28" s="148">
        <v>0</v>
      </c>
      <c r="BQ28" s="148">
        <v>0</v>
      </c>
      <c r="BR28" s="148">
        <v>0</v>
      </c>
      <c r="BS28" s="148">
        <v>0</v>
      </c>
      <c r="BT28" s="148">
        <v>0</v>
      </c>
      <c r="BU28" s="148">
        <v>0</v>
      </c>
      <c r="BV28" s="148">
        <v>0</v>
      </c>
      <c r="BW28" s="148">
        <v>0</v>
      </c>
    </row>
    <row r="29" spans="1:75" s="132" customFormat="1" ht="12.75" customHeight="1" x14ac:dyDescent="0.2">
      <c r="A29" s="134"/>
      <c r="B29" s="149" t="s">
        <v>345</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8">
        <v>0</v>
      </c>
      <c r="AI29" s="148">
        <v>0</v>
      </c>
      <c r="AJ29" s="148">
        <v>0</v>
      </c>
      <c r="AK29" s="148">
        <v>0</v>
      </c>
      <c r="AL29" s="148">
        <v>0</v>
      </c>
      <c r="AM29" s="148">
        <v>0</v>
      </c>
      <c r="AN29" s="148">
        <v>0</v>
      </c>
      <c r="AO29" s="148">
        <v>0</v>
      </c>
      <c r="AP29" s="148">
        <v>0</v>
      </c>
      <c r="AQ29" s="148">
        <v>0</v>
      </c>
      <c r="AR29" s="148">
        <v>0</v>
      </c>
      <c r="AS29" s="148">
        <v>0</v>
      </c>
      <c r="AT29" s="148">
        <v>0</v>
      </c>
      <c r="AU29" s="148">
        <v>0</v>
      </c>
      <c r="AV29" s="148">
        <v>0</v>
      </c>
      <c r="AW29" s="148">
        <v>0</v>
      </c>
      <c r="AX29" s="148">
        <v>0</v>
      </c>
      <c r="AY29" s="148">
        <v>0</v>
      </c>
      <c r="AZ29" s="148">
        <v>0</v>
      </c>
      <c r="BA29" s="148">
        <v>0</v>
      </c>
      <c r="BB29" s="148">
        <v>0</v>
      </c>
      <c r="BC29" s="148">
        <v>0</v>
      </c>
      <c r="BD29" s="148">
        <v>0</v>
      </c>
      <c r="BE29" s="148">
        <v>0</v>
      </c>
      <c r="BF29" s="148">
        <v>0</v>
      </c>
      <c r="BG29" s="148">
        <v>11851.54215412218</v>
      </c>
      <c r="BH29" s="148">
        <v>11695.712083455086</v>
      </c>
      <c r="BI29" s="148">
        <v>11591.005049126003</v>
      </c>
      <c r="BJ29" s="148">
        <v>11729.166225405061</v>
      </c>
      <c r="BK29" s="148">
        <v>11900.984452074323</v>
      </c>
      <c r="BL29" s="148">
        <v>12332.426106061583</v>
      </c>
      <c r="BM29" s="148">
        <v>12623.191636315596</v>
      </c>
      <c r="BN29" s="148">
        <v>12632.303418944803</v>
      </c>
      <c r="BO29" s="148">
        <v>12428.040348474125</v>
      </c>
      <c r="BP29" s="148">
        <v>12214.269895188601</v>
      </c>
      <c r="BQ29" s="148">
        <v>11264.632420984475</v>
      </c>
      <c r="BR29" s="148">
        <v>11220.956055014398</v>
      </c>
      <c r="BS29" s="148">
        <v>11091.110736347155</v>
      </c>
      <c r="BT29" s="148">
        <v>11048.863139656387</v>
      </c>
      <c r="BU29" s="148">
        <v>11125.572545147483</v>
      </c>
      <c r="BV29" s="148">
        <v>11183.479673950696</v>
      </c>
      <c r="BW29" s="148">
        <v>11266.456870649565</v>
      </c>
    </row>
    <row r="30" spans="1:75" s="132" customFormat="1" ht="25.5" customHeight="1" x14ac:dyDescent="0.2">
      <c r="A30" s="134"/>
      <c r="B30" s="150" t="s">
        <v>346</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527.44435761243665</v>
      </c>
      <c r="BJ30" s="31">
        <v>296.139099335678</v>
      </c>
      <c r="BK30" s="31">
        <v>238.26894520934894</v>
      </c>
      <c r="BL30" s="31">
        <v>324.53049543111109</v>
      </c>
      <c r="BM30" s="31">
        <v>413.60538953935475</v>
      </c>
      <c r="BN30" s="31">
        <v>354.62324373569913</v>
      </c>
      <c r="BO30" s="31">
        <v>87.86337871459736</v>
      </c>
      <c r="BP30" s="31">
        <v>0</v>
      </c>
      <c r="BQ30" s="31">
        <v>0</v>
      </c>
      <c r="BR30" s="31">
        <v>0</v>
      </c>
      <c r="BS30" s="31">
        <v>0</v>
      </c>
      <c r="BT30" s="31">
        <v>0</v>
      </c>
      <c r="BU30" s="31">
        <v>0</v>
      </c>
      <c r="BV30" s="31">
        <v>0</v>
      </c>
      <c r="BW30" s="31">
        <v>0</v>
      </c>
    </row>
    <row r="31" spans="1:75" s="132" customFormat="1" ht="25.5" customHeight="1" thickBot="1" x14ac:dyDescent="0.25">
      <c r="A31" s="134"/>
      <c r="B31" s="151" t="s">
        <v>347</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52">
        <v>0</v>
      </c>
      <c r="AI31" s="152">
        <v>0</v>
      </c>
      <c r="AJ31" s="152">
        <v>0</v>
      </c>
      <c r="AK31" s="152">
        <v>0</v>
      </c>
      <c r="AL31" s="152">
        <v>0</v>
      </c>
      <c r="AM31" s="152">
        <v>0</v>
      </c>
      <c r="AN31" s="152">
        <v>0</v>
      </c>
      <c r="AO31" s="152">
        <v>0</v>
      </c>
      <c r="AP31" s="152">
        <v>0</v>
      </c>
      <c r="AQ31" s="152">
        <v>0</v>
      </c>
      <c r="AR31" s="152">
        <v>0</v>
      </c>
      <c r="AS31" s="152">
        <v>0</v>
      </c>
      <c r="AT31" s="152">
        <v>0</v>
      </c>
      <c r="AU31" s="152">
        <v>0</v>
      </c>
      <c r="AV31" s="152">
        <v>0</v>
      </c>
      <c r="AW31" s="152">
        <v>0</v>
      </c>
      <c r="AX31" s="152">
        <v>0</v>
      </c>
      <c r="AY31" s="152">
        <v>0</v>
      </c>
      <c r="AZ31" s="152">
        <v>0</v>
      </c>
      <c r="BA31" s="152">
        <v>0</v>
      </c>
      <c r="BB31" s="152">
        <v>0</v>
      </c>
      <c r="BC31" s="152">
        <v>0</v>
      </c>
      <c r="BD31" s="152">
        <v>0</v>
      </c>
      <c r="BE31" s="152">
        <v>0</v>
      </c>
      <c r="BF31" s="152">
        <v>0</v>
      </c>
      <c r="BG31" s="152">
        <v>0</v>
      </c>
      <c r="BH31" s="152">
        <v>0</v>
      </c>
      <c r="BI31" s="152">
        <v>0</v>
      </c>
      <c r="BJ31" s="152">
        <v>0</v>
      </c>
      <c r="BK31" s="152">
        <v>0</v>
      </c>
      <c r="BL31" s="152">
        <v>0</v>
      </c>
      <c r="BM31" s="152">
        <v>142.62892079355322</v>
      </c>
      <c r="BN31" s="152">
        <v>108.03870525304424</v>
      </c>
      <c r="BO31" s="152">
        <v>0</v>
      </c>
      <c r="BP31" s="152">
        <v>0</v>
      </c>
      <c r="BQ31" s="152">
        <v>0</v>
      </c>
      <c r="BR31" s="152">
        <v>0</v>
      </c>
      <c r="BS31" s="152">
        <v>0</v>
      </c>
      <c r="BT31" s="152">
        <v>0</v>
      </c>
      <c r="BU31" s="152">
        <v>0</v>
      </c>
      <c r="BV31" s="152">
        <v>0</v>
      </c>
      <c r="BW31" s="152">
        <v>0</v>
      </c>
    </row>
    <row r="32" spans="1:75" s="132" customFormat="1" ht="26.1" customHeight="1" x14ac:dyDescent="0.2">
      <c r="A32" s="153"/>
      <c r="B32" s="116" t="s">
        <v>349</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t="s">
        <v>72</v>
      </c>
      <c r="BD32" s="135" t="s">
        <v>73</v>
      </c>
      <c r="BE32" s="135" t="s">
        <v>74</v>
      </c>
      <c r="BF32" s="135" t="s">
        <v>75</v>
      </c>
      <c r="BG32" s="135" t="s">
        <v>76</v>
      </c>
      <c r="BH32" s="135" t="s">
        <v>77</v>
      </c>
      <c r="BI32" s="135" t="s">
        <v>78</v>
      </c>
      <c r="BJ32" s="135" t="s">
        <v>79</v>
      </c>
      <c r="BK32" s="135" t="s">
        <v>80</v>
      </c>
      <c r="BL32" s="135" t="s">
        <v>81</v>
      </c>
      <c r="BM32" s="135" t="s">
        <v>82</v>
      </c>
      <c r="BN32" s="135" t="s">
        <v>83</v>
      </c>
      <c r="BO32" s="135" t="s">
        <v>84</v>
      </c>
      <c r="BP32" s="135" t="s">
        <v>85</v>
      </c>
      <c r="BQ32" s="135" t="s">
        <v>86</v>
      </c>
      <c r="BR32" s="135" t="s">
        <v>87</v>
      </c>
      <c r="BS32" s="135" t="s">
        <v>88</v>
      </c>
      <c r="BT32" s="135" t="s">
        <v>89</v>
      </c>
      <c r="BU32" s="136" t="s">
        <v>90</v>
      </c>
      <c r="BV32" s="136" t="s">
        <v>100</v>
      </c>
      <c r="BW32" s="136" t="s">
        <v>120</v>
      </c>
    </row>
    <row r="33" spans="1:75" s="132" customFormat="1" x14ac:dyDescent="0.2">
      <c r="A33" s="134"/>
      <c r="B33" s="38" t="s">
        <v>335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t="s">
        <v>91</v>
      </c>
      <c r="BD33" s="139" t="s">
        <v>91</v>
      </c>
      <c r="BE33" s="139" t="s">
        <v>91</v>
      </c>
      <c r="BF33" s="139" t="s">
        <v>91</v>
      </c>
      <c r="BG33" s="139" t="s">
        <v>91</v>
      </c>
      <c r="BH33" s="139" t="s">
        <v>91</v>
      </c>
      <c r="BI33" s="139" t="s">
        <v>91</v>
      </c>
      <c r="BJ33" s="139" t="s">
        <v>91</v>
      </c>
      <c r="BK33" s="139" t="s">
        <v>91</v>
      </c>
      <c r="BL33" s="139" t="s">
        <v>91</v>
      </c>
      <c r="BM33" s="139" t="s">
        <v>91</v>
      </c>
      <c r="BN33" s="139" t="s">
        <v>91</v>
      </c>
      <c r="BO33" s="139" t="s">
        <v>91</v>
      </c>
      <c r="BP33" s="139" t="s">
        <v>91</v>
      </c>
      <c r="BQ33" s="139" t="s">
        <v>91</v>
      </c>
      <c r="BR33" s="139" t="s">
        <v>121</v>
      </c>
      <c r="BS33" s="139" t="s">
        <v>121</v>
      </c>
      <c r="BT33" s="140" t="s">
        <v>121</v>
      </c>
      <c r="BU33" s="140" t="s">
        <v>121</v>
      </c>
      <c r="BV33" s="140" t="s">
        <v>121</v>
      </c>
      <c r="BW33" s="140" t="s">
        <v>121</v>
      </c>
    </row>
    <row r="34" spans="1:75" s="47" customFormat="1" ht="25.5" customHeight="1" x14ac:dyDescent="0.2">
      <c r="A34" s="141"/>
      <c r="B34" s="142" t="s">
        <v>350</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143">
        <v>0</v>
      </c>
      <c r="AI34" s="143">
        <v>0</v>
      </c>
      <c r="AJ34" s="143">
        <v>0</v>
      </c>
      <c r="AK34" s="143">
        <v>0</v>
      </c>
      <c r="AL34" s="143">
        <v>0</v>
      </c>
      <c r="AM34" s="143">
        <v>0</v>
      </c>
      <c r="AN34" s="143">
        <v>0</v>
      </c>
      <c r="AO34" s="143">
        <v>0</v>
      </c>
      <c r="AP34" s="143">
        <v>0</v>
      </c>
      <c r="AQ34" s="143">
        <v>0</v>
      </c>
      <c r="AR34" s="143">
        <v>0</v>
      </c>
      <c r="AS34" s="143">
        <v>0</v>
      </c>
      <c r="AT34" s="143">
        <v>0</v>
      </c>
      <c r="AU34" s="143">
        <v>0</v>
      </c>
      <c r="AV34" s="143">
        <v>0</v>
      </c>
      <c r="AW34" s="143">
        <v>0</v>
      </c>
      <c r="AX34" s="143">
        <v>0</v>
      </c>
      <c r="AY34" s="143">
        <v>0</v>
      </c>
      <c r="AZ34" s="143">
        <v>0</v>
      </c>
      <c r="BA34" s="143">
        <v>0</v>
      </c>
      <c r="BB34" s="143">
        <v>0</v>
      </c>
      <c r="BC34" s="143">
        <v>1097</v>
      </c>
      <c r="BD34" s="143">
        <v>4469</v>
      </c>
      <c r="BE34" s="143">
        <v>5673</v>
      </c>
      <c r="BF34" s="143">
        <v>6648</v>
      </c>
      <c r="BG34" s="143">
        <v>22863.058816981473</v>
      </c>
      <c r="BH34" s="143">
        <v>25489.053493243082</v>
      </c>
      <c r="BI34" s="143">
        <v>27545.970534899239</v>
      </c>
      <c r="BJ34" s="143">
        <v>29096.060819001679</v>
      </c>
      <c r="BK34" s="143">
        <v>30846.061995511111</v>
      </c>
      <c r="BL34" s="143">
        <v>35657.194611390332</v>
      </c>
      <c r="BM34" s="143">
        <v>39945.635269999999</v>
      </c>
      <c r="BN34" s="143">
        <v>41484.414883978978</v>
      </c>
      <c r="BO34" s="143">
        <v>42093.417566250006</v>
      </c>
      <c r="BP34" s="143">
        <v>42055.223097399998</v>
      </c>
      <c r="BQ34" s="143">
        <v>41148.043547911133</v>
      </c>
      <c r="BR34" s="143">
        <v>41698.076032017496</v>
      </c>
      <c r="BS34" s="143">
        <v>41525.793958597191</v>
      </c>
      <c r="BT34" s="143">
        <v>42435.348832307223</v>
      </c>
      <c r="BU34" s="143">
        <v>43777.861987884564</v>
      </c>
      <c r="BV34" s="143">
        <v>45262.79555337612</v>
      </c>
      <c r="BW34" s="143">
        <v>46455.454944919125</v>
      </c>
    </row>
    <row r="35" spans="1:75" s="132" customFormat="1" x14ac:dyDescent="0.2">
      <c r="A35" s="134"/>
      <c r="B35" s="145" t="s">
        <v>351</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43">
        <v>0</v>
      </c>
      <c r="AI35" s="143">
        <v>0</v>
      </c>
      <c r="AJ35" s="143">
        <v>0</v>
      </c>
      <c r="AK35" s="143">
        <v>0</v>
      </c>
      <c r="AL35" s="143">
        <v>0</v>
      </c>
      <c r="AM35" s="143">
        <v>0</v>
      </c>
      <c r="AN35" s="143">
        <v>0</v>
      </c>
      <c r="AO35" s="143">
        <v>0</v>
      </c>
      <c r="AP35" s="143">
        <v>0</v>
      </c>
      <c r="AQ35" s="143">
        <v>0</v>
      </c>
      <c r="AR35" s="143">
        <v>0</v>
      </c>
      <c r="AS35" s="143">
        <v>0</v>
      </c>
      <c r="AT35" s="143">
        <v>0</v>
      </c>
      <c r="AU35" s="143">
        <v>0</v>
      </c>
      <c r="AV35" s="143">
        <v>0</v>
      </c>
      <c r="AW35" s="143">
        <v>0</v>
      </c>
      <c r="AX35" s="143">
        <v>0</v>
      </c>
      <c r="AY35" s="143">
        <v>0</v>
      </c>
      <c r="AZ35" s="143">
        <v>0</v>
      </c>
      <c r="BA35" s="143">
        <v>0</v>
      </c>
      <c r="BB35" s="143">
        <v>0</v>
      </c>
      <c r="BC35" s="31">
        <v>0</v>
      </c>
      <c r="BD35" s="31">
        <v>0</v>
      </c>
      <c r="BE35" s="31">
        <v>0</v>
      </c>
      <c r="BF35" s="31">
        <v>0</v>
      </c>
      <c r="BG35" s="31">
        <v>13359</v>
      </c>
      <c r="BH35" s="31">
        <v>15896</v>
      </c>
      <c r="BI35" s="31">
        <v>17332</v>
      </c>
      <c r="BJ35" s="31">
        <v>18684</v>
      </c>
      <c r="BK35" s="31">
        <v>20031</v>
      </c>
      <c r="BL35" s="31">
        <v>24099.162181390333</v>
      </c>
      <c r="BM35" s="31">
        <v>27601</v>
      </c>
      <c r="BN35" s="31">
        <v>28879.49392832</v>
      </c>
      <c r="BO35" s="31">
        <v>29830.088114480004</v>
      </c>
      <c r="BP35" s="31">
        <v>29887.844814499997</v>
      </c>
      <c r="BQ35" s="31">
        <v>29710</v>
      </c>
      <c r="BR35" s="31">
        <v>30094.736247436114</v>
      </c>
      <c r="BS35" s="31">
        <v>29815.832683482156</v>
      </c>
      <c r="BT35" s="31">
        <v>30606.643777973826</v>
      </c>
      <c r="BU35" s="31">
        <v>31712.152173842365</v>
      </c>
      <c r="BV35" s="31">
        <v>32928.065287148755</v>
      </c>
      <c r="BW35" s="31">
        <v>33793.084269121275</v>
      </c>
    </row>
    <row r="36" spans="1:75" s="132" customFormat="1" x14ac:dyDescent="0.2">
      <c r="A36" s="134"/>
      <c r="B36" s="154" t="s">
        <v>352</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43">
        <v>0</v>
      </c>
      <c r="AI36" s="143">
        <v>0</v>
      </c>
      <c r="AJ36" s="143">
        <v>0</v>
      </c>
      <c r="AK36" s="143">
        <v>0</v>
      </c>
      <c r="AL36" s="143">
        <v>0</v>
      </c>
      <c r="AM36" s="143">
        <v>0</v>
      </c>
      <c r="AN36" s="143">
        <v>0</v>
      </c>
      <c r="AO36" s="143">
        <v>0</v>
      </c>
      <c r="AP36" s="143">
        <v>0</v>
      </c>
      <c r="AQ36" s="143">
        <v>0</v>
      </c>
      <c r="AR36" s="143">
        <v>0</v>
      </c>
      <c r="AS36" s="143">
        <v>0</v>
      </c>
      <c r="AT36" s="143">
        <v>0</v>
      </c>
      <c r="AU36" s="143">
        <v>0</v>
      </c>
      <c r="AV36" s="143">
        <v>0</v>
      </c>
      <c r="AW36" s="143">
        <v>0</v>
      </c>
      <c r="AX36" s="143">
        <v>0</v>
      </c>
      <c r="AY36" s="143">
        <v>0</v>
      </c>
      <c r="AZ36" s="143">
        <v>0</v>
      </c>
      <c r="BA36" s="143">
        <v>0</v>
      </c>
      <c r="BB36" s="143">
        <v>0</v>
      </c>
      <c r="BC36" s="31">
        <v>0</v>
      </c>
      <c r="BD36" s="31">
        <v>0</v>
      </c>
      <c r="BE36" s="31">
        <v>0</v>
      </c>
      <c r="BF36" s="31">
        <v>0</v>
      </c>
      <c r="BG36" s="31">
        <v>9411</v>
      </c>
      <c r="BH36" s="31">
        <v>11523</v>
      </c>
      <c r="BI36" s="31">
        <v>12895</v>
      </c>
      <c r="BJ36" s="31">
        <v>14282</v>
      </c>
      <c r="BK36" s="31">
        <v>15617</v>
      </c>
      <c r="BL36" s="31">
        <v>18513</v>
      </c>
      <c r="BM36" s="31">
        <v>22001</v>
      </c>
      <c r="BN36" s="31">
        <v>23337.620634824703</v>
      </c>
      <c r="BO36" s="31">
        <v>25117.950775158941</v>
      </c>
      <c r="BP36" s="31">
        <v>26903.573979693007</v>
      </c>
      <c r="BQ36" s="31">
        <v>26967</v>
      </c>
      <c r="BR36" s="31">
        <v>0</v>
      </c>
      <c r="BS36" s="31">
        <v>0</v>
      </c>
      <c r="BT36" s="31">
        <v>0</v>
      </c>
      <c r="BU36" s="31">
        <v>0</v>
      </c>
      <c r="BV36" s="31">
        <v>0</v>
      </c>
      <c r="BW36" s="31">
        <v>0</v>
      </c>
    </row>
    <row r="37" spans="1:75" s="132" customFormat="1" x14ac:dyDescent="0.2">
      <c r="A37" s="134"/>
      <c r="B37" s="154" t="s">
        <v>353</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43">
        <v>0</v>
      </c>
      <c r="AI37" s="143">
        <v>0</v>
      </c>
      <c r="AJ37" s="143">
        <v>0</v>
      </c>
      <c r="AK37" s="143">
        <v>0</v>
      </c>
      <c r="AL37" s="143">
        <v>0</v>
      </c>
      <c r="AM37" s="143">
        <v>0</v>
      </c>
      <c r="AN37" s="143">
        <v>0</v>
      </c>
      <c r="AO37" s="143">
        <v>0</v>
      </c>
      <c r="AP37" s="143">
        <v>0</v>
      </c>
      <c r="AQ37" s="143">
        <v>0</v>
      </c>
      <c r="AR37" s="143">
        <v>0</v>
      </c>
      <c r="AS37" s="143">
        <v>0</v>
      </c>
      <c r="AT37" s="143">
        <v>0</v>
      </c>
      <c r="AU37" s="143">
        <v>0</v>
      </c>
      <c r="AV37" s="143">
        <v>0</v>
      </c>
      <c r="AW37" s="143">
        <v>0</v>
      </c>
      <c r="AX37" s="143">
        <v>0</v>
      </c>
      <c r="AY37" s="143">
        <v>0</v>
      </c>
      <c r="AZ37" s="143">
        <v>0</v>
      </c>
      <c r="BA37" s="143">
        <v>0</v>
      </c>
      <c r="BB37" s="143">
        <v>0</v>
      </c>
      <c r="BC37" s="31">
        <v>0</v>
      </c>
      <c r="BD37" s="31">
        <v>0</v>
      </c>
      <c r="BE37" s="31">
        <v>0</v>
      </c>
      <c r="BF37" s="31">
        <v>0</v>
      </c>
      <c r="BG37" s="31">
        <v>3948</v>
      </c>
      <c r="BH37" s="31">
        <v>4373</v>
      </c>
      <c r="BI37" s="31">
        <v>4437</v>
      </c>
      <c r="BJ37" s="31">
        <v>4402</v>
      </c>
      <c r="BK37" s="31">
        <v>4414</v>
      </c>
      <c r="BL37" s="31">
        <v>5586.1621813903321</v>
      </c>
      <c r="BM37" s="31">
        <v>5600</v>
      </c>
      <c r="BN37" s="31">
        <v>5541.873293495295</v>
      </c>
      <c r="BO37" s="31">
        <v>4712.1373393210624</v>
      </c>
      <c r="BP37" s="31">
        <v>2984.2708348069914</v>
      </c>
      <c r="BQ37" s="31">
        <v>2743</v>
      </c>
      <c r="BR37" s="31">
        <v>0</v>
      </c>
      <c r="BS37" s="31">
        <v>0</v>
      </c>
      <c r="BT37" s="31">
        <v>0</v>
      </c>
      <c r="BU37" s="31">
        <v>0</v>
      </c>
      <c r="BV37" s="31">
        <v>0</v>
      </c>
      <c r="BW37" s="31">
        <v>0</v>
      </c>
    </row>
    <row r="38" spans="1:75" s="132" customFormat="1" x14ac:dyDescent="0.2">
      <c r="A38" s="134"/>
      <c r="B38" s="15" t="s">
        <v>354</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43">
        <v>0</v>
      </c>
      <c r="AI38" s="143">
        <v>0</v>
      </c>
      <c r="AJ38" s="143">
        <v>0</v>
      </c>
      <c r="AK38" s="143">
        <v>0</v>
      </c>
      <c r="AL38" s="143">
        <v>0</v>
      </c>
      <c r="AM38" s="143">
        <v>0</v>
      </c>
      <c r="AN38" s="143">
        <v>0</v>
      </c>
      <c r="AO38" s="143">
        <v>0</v>
      </c>
      <c r="AP38" s="143">
        <v>0</v>
      </c>
      <c r="AQ38" s="143">
        <v>0</v>
      </c>
      <c r="AR38" s="143">
        <v>0</v>
      </c>
      <c r="AS38" s="143">
        <v>0</v>
      </c>
      <c r="AT38" s="143">
        <v>0</v>
      </c>
      <c r="AU38" s="143">
        <v>0</v>
      </c>
      <c r="AV38" s="143">
        <v>0</v>
      </c>
      <c r="AW38" s="143">
        <v>0</v>
      </c>
      <c r="AX38" s="143">
        <v>0</v>
      </c>
      <c r="AY38" s="143">
        <v>0</v>
      </c>
      <c r="AZ38" s="143">
        <v>0</v>
      </c>
      <c r="BA38" s="143">
        <v>0</v>
      </c>
      <c r="BB38" s="143">
        <v>0</v>
      </c>
      <c r="BC38" s="31">
        <v>1097</v>
      </c>
      <c r="BD38" s="31">
        <v>4469</v>
      </c>
      <c r="BE38" s="31">
        <v>5673</v>
      </c>
      <c r="BF38" s="31">
        <v>6648</v>
      </c>
      <c r="BG38" s="31">
        <v>79</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row>
    <row r="39" spans="1:75" s="132" customFormat="1" x14ac:dyDescent="0.2">
      <c r="A39" s="134"/>
      <c r="B39" s="154" t="s">
        <v>352</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43">
        <v>0</v>
      </c>
      <c r="AI39" s="143">
        <v>0</v>
      </c>
      <c r="AJ39" s="143">
        <v>0</v>
      </c>
      <c r="AK39" s="143">
        <v>0</v>
      </c>
      <c r="AL39" s="143">
        <v>0</v>
      </c>
      <c r="AM39" s="143">
        <v>0</v>
      </c>
      <c r="AN39" s="143">
        <v>0</v>
      </c>
      <c r="AO39" s="143">
        <v>0</v>
      </c>
      <c r="AP39" s="143">
        <v>0</v>
      </c>
      <c r="AQ39" s="143">
        <v>0</v>
      </c>
      <c r="AR39" s="143">
        <v>0</v>
      </c>
      <c r="AS39" s="143">
        <v>0</v>
      </c>
      <c r="AT39" s="143">
        <v>0</v>
      </c>
      <c r="AU39" s="143">
        <v>0</v>
      </c>
      <c r="AV39" s="143">
        <v>0</v>
      </c>
      <c r="AW39" s="143">
        <v>0</v>
      </c>
      <c r="AX39" s="143">
        <v>0</v>
      </c>
      <c r="AY39" s="143">
        <v>0</v>
      </c>
      <c r="AZ39" s="143">
        <v>0</v>
      </c>
      <c r="BA39" s="143">
        <v>0</v>
      </c>
      <c r="BB39" s="143">
        <v>0</v>
      </c>
      <c r="BC39" s="31">
        <v>924</v>
      </c>
      <c r="BD39" s="31">
        <v>3695</v>
      </c>
      <c r="BE39" s="31">
        <v>4969</v>
      </c>
      <c r="BF39" s="31">
        <v>5834</v>
      </c>
      <c r="BG39" s="31">
        <v>79</v>
      </c>
      <c r="BH39" s="31">
        <v>0</v>
      </c>
      <c r="BI39" s="31">
        <v>0</v>
      </c>
      <c r="BJ39" s="31">
        <v>0</v>
      </c>
      <c r="BK39" s="31">
        <v>0</v>
      </c>
      <c r="BL39" s="31">
        <v>0</v>
      </c>
      <c r="BM39" s="31">
        <v>0</v>
      </c>
      <c r="BN39" s="31">
        <v>0</v>
      </c>
      <c r="BO39" s="31">
        <v>0</v>
      </c>
      <c r="BP39" s="31">
        <v>0</v>
      </c>
      <c r="BQ39" s="31">
        <v>0</v>
      </c>
      <c r="BR39" s="31">
        <v>0</v>
      </c>
      <c r="BS39" s="31">
        <v>0</v>
      </c>
      <c r="BT39" s="31">
        <v>0</v>
      </c>
      <c r="BU39" s="31">
        <v>0</v>
      </c>
      <c r="BV39" s="31">
        <v>0</v>
      </c>
      <c r="BW39" s="31">
        <v>0</v>
      </c>
    </row>
    <row r="40" spans="1:75" s="132" customFormat="1" x14ac:dyDescent="0.2">
      <c r="A40" s="134"/>
      <c r="B40" s="154" t="s">
        <v>353</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43">
        <v>0</v>
      </c>
      <c r="AI40" s="143">
        <v>0</v>
      </c>
      <c r="AJ40" s="143">
        <v>0</v>
      </c>
      <c r="AK40" s="143">
        <v>0</v>
      </c>
      <c r="AL40" s="143">
        <v>0</v>
      </c>
      <c r="AM40" s="143">
        <v>0</v>
      </c>
      <c r="AN40" s="143">
        <v>0</v>
      </c>
      <c r="AO40" s="143">
        <v>0</v>
      </c>
      <c r="AP40" s="143">
        <v>0</v>
      </c>
      <c r="AQ40" s="143">
        <v>0</v>
      </c>
      <c r="AR40" s="143">
        <v>0</v>
      </c>
      <c r="AS40" s="143">
        <v>0</v>
      </c>
      <c r="AT40" s="143">
        <v>0</v>
      </c>
      <c r="AU40" s="143">
        <v>0</v>
      </c>
      <c r="AV40" s="143">
        <v>0</v>
      </c>
      <c r="AW40" s="143">
        <v>0</v>
      </c>
      <c r="AX40" s="143">
        <v>0</v>
      </c>
      <c r="AY40" s="143">
        <v>0</v>
      </c>
      <c r="AZ40" s="143">
        <v>0</v>
      </c>
      <c r="BA40" s="143">
        <v>0</v>
      </c>
      <c r="BB40" s="143">
        <v>0</v>
      </c>
      <c r="BC40" s="31">
        <v>173</v>
      </c>
      <c r="BD40" s="31">
        <v>774</v>
      </c>
      <c r="BE40" s="31">
        <v>704</v>
      </c>
      <c r="BF40" s="31">
        <v>814</v>
      </c>
      <c r="BG40" s="31">
        <v>0</v>
      </c>
      <c r="BH40" s="31">
        <v>0</v>
      </c>
      <c r="BI40" s="31">
        <v>0</v>
      </c>
      <c r="BJ40" s="31">
        <v>0</v>
      </c>
      <c r="BK40" s="31">
        <v>0</v>
      </c>
      <c r="BL40" s="31">
        <v>0</v>
      </c>
      <c r="BM40" s="31">
        <v>0</v>
      </c>
      <c r="BN40" s="31">
        <v>0</v>
      </c>
      <c r="BO40" s="31">
        <v>0</v>
      </c>
      <c r="BP40" s="31">
        <v>0</v>
      </c>
      <c r="BQ40" s="31">
        <v>0</v>
      </c>
      <c r="BR40" s="31">
        <v>0</v>
      </c>
      <c r="BS40" s="31">
        <v>0</v>
      </c>
      <c r="BT40" s="31">
        <v>0</v>
      </c>
      <c r="BU40" s="31">
        <v>0</v>
      </c>
      <c r="BV40" s="31">
        <v>0</v>
      </c>
      <c r="BW40" s="31">
        <v>0</v>
      </c>
    </row>
    <row r="41" spans="1:75" s="132" customFormat="1" ht="25.5" customHeight="1" x14ac:dyDescent="0.2">
      <c r="A41" s="134"/>
      <c r="B41" s="144" t="s">
        <v>355</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43">
        <v>0</v>
      </c>
      <c r="AI41" s="143">
        <v>0</v>
      </c>
      <c r="AJ41" s="143">
        <v>0</v>
      </c>
      <c r="AK41" s="143">
        <v>0</v>
      </c>
      <c r="AL41" s="143">
        <v>0</v>
      </c>
      <c r="AM41" s="143">
        <v>0</v>
      </c>
      <c r="AN41" s="143">
        <v>0</v>
      </c>
      <c r="AO41" s="143">
        <v>0</v>
      </c>
      <c r="AP41" s="143">
        <v>0</v>
      </c>
      <c r="AQ41" s="143">
        <v>0</v>
      </c>
      <c r="AR41" s="143">
        <v>0</v>
      </c>
      <c r="AS41" s="143">
        <v>0</v>
      </c>
      <c r="AT41" s="143">
        <v>0</v>
      </c>
      <c r="AU41" s="143">
        <v>0</v>
      </c>
      <c r="AV41" s="143">
        <v>0</v>
      </c>
      <c r="AW41" s="143">
        <v>0</v>
      </c>
      <c r="AX41" s="143">
        <v>0</v>
      </c>
      <c r="AY41" s="143">
        <v>0</v>
      </c>
      <c r="AZ41" s="143">
        <v>0</v>
      </c>
      <c r="BA41" s="143">
        <v>0</v>
      </c>
      <c r="BB41" s="143">
        <v>0</v>
      </c>
      <c r="BC41" s="31">
        <v>0</v>
      </c>
      <c r="BD41" s="31">
        <v>0</v>
      </c>
      <c r="BE41" s="31">
        <v>0</v>
      </c>
      <c r="BF41" s="31">
        <v>0</v>
      </c>
      <c r="BG41" s="31">
        <v>9425.0588169814746</v>
      </c>
      <c r="BH41" s="31">
        <v>9593.0534932430837</v>
      </c>
      <c r="BI41" s="31">
        <v>9770.0525348992396</v>
      </c>
      <c r="BJ41" s="31">
        <v>10156.060819001677</v>
      </c>
      <c r="BK41" s="31">
        <v>10603.061995511112</v>
      </c>
      <c r="BL41" s="31">
        <v>11262.032430000001</v>
      </c>
      <c r="BM41" s="31">
        <v>11824.03527</v>
      </c>
      <c r="BN41" s="31">
        <v>12159.920955658979</v>
      </c>
      <c r="BO41" s="31">
        <v>12177.329451770001</v>
      </c>
      <c r="BP41" s="31">
        <v>12167.378282900001</v>
      </c>
      <c r="BQ41" s="31">
        <v>11438.043547911133</v>
      </c>
      <c r="BR41" s="31">
        <v>11603.339784581383</v>
      </c>
      <c r="BS41" s="31">
        <v>11709.961275115031</v>
      </c>
      <c r="BT41" s="31">
        <v>11828.705054333397</v>
      </c>
      <c r="BU41" s="31">
        <v>12065.709814042197</v>
      </c>
      <c r="BV41" s="31">
        <v>12334.730266227367</v>
      </c>
      <c r="BW41" s="31">
        <v>12662.370675797851</v>
      </c>
    </row>
    <row r="42" spans="1:75" s="132" customFormat="1" x14ac:dyDescent="0.2">
      <c r="A42" s="134"/>
      <c r="B42" s="144" t="s">
        <v>356</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43">
        <v>0</v>
      </c>
      <c r="AI42" s="143">
        <v>0</v>
      </c>
      <c r="AJ42" s="143">
        <v>0</v>
      </c>
      <c r="AK42" s="143">
        <v>0</v>
      </c>
      <c r="AL42" s="143">
        <v>0</v>
      </c>
      <c r="AM42" s="143">
        <v>0</v>
      </c>
      <c r="AN42" s="143">
        <v>0</v>
      </c>
      <c r="AO42" s="143">
        <v>0</v>
      </c>
      <c r="AP42" s="143">
        <v>0</v>
      </c>
      <c r="AQ42" s="143">
        <v>0</v>
      </c>
      <c r="AR42" s="143">
        <v>0</v>
      </c>
      <c r="AS42" s="143">
        <v>0</v>
      </c>
      <c r="AT42" s="143">
        <v>0</v>
      </c>
      <c r="AU42" s="143">
        <v>0</v>
      </c>
      <c r="AV42" s="143">
        <v>0</v>
      </c>
      <c r="AW42" s="143">
        <v>0</v>
      </c>
      <c r="AX42" s="143">
        <v>0</v>
      </c>
      <c r="AY42" s="143">
        <v>0</v>
      </c>
      <c r="AZ42" s="143">
        <v>0</v>
      </c>
      <c r="BA42" s="143">
        <v>0</v>
      </c>
      <c r="BB42" s="143">
        <v>0</v>
      </c>
      <c r="BC42" s="31">
        <v>0</v>
      </c>
      <c r="BD42" s="31">
        <v>0</v>
      </c>
      <c r="BE42" s="31">
        <v>0</v>
      </c>
      <c r="BF42" s="31">
        <v>0</v>
      </c>
      <c r="BG42" s="31">
        <v>0</v>
      </c>
      <c r="BH42" s="31">
        <v>0</v>
      </c>
      <c r="BI42" s="31">
        <v>443.91800000000001</v>
      </c>
      <c r="BJ42" s="31">
        <v>256</v>
      </c>
      <c r="BK42" s="31">
        <v>212</v>
      </c>
      <c r="BL42" s="31">
        <v>296</v>
      </c>
      <c r="BM42" s="31">
        <v>387</v>
      </c>
      <c r="BN42" s="31">
        <v>341</v>
      </c>
      <c r="BO42" s="31">
        <v>86</v>
      </c>
      <c r="BP42" s="31">
        <v>0</v>
      </c>
      <c r="BQ42" s="31">
        <v>0</v>
      </c>
      <c r="BR42" s="31">
        <v>0</v>
      </c>
      <c r="BS42" s="31">
        <v>0</v>
      </c>
      <c r="BT42" s="31">
        <v>0</v>
      </c>
      <c r="BU42" s="31">
        <v>0</v>
      </c>
      <c r="BV42" s="31">
        <v>0</v>
      </c>
      <c r="BW42" s="31">
        <v>0</v>
      </c>
    </row>
    <row r="43" spans="1:75" s="132" customFormat="1" ht="12.75" customHeight="1" x14ac:dyDescent="0.2">
      <c r="A43" s="134"/>
      <c r="B43" s="144" t="s">
        <v>357</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43">
        <v>0</v>
      </c>
      <c r="AI43" s="143">
        <v>0</v>
      </c>
      <c r="AJ43" s="143">
        <v>0</v>
      </c>
      <c r="AK43" s="143">
        <v>0</v>
      </c>
      <c r="AL43" s="143">
        <v>0</v>
      </c>
      <c r="AM43" s="143">
        <v>0</v>
      </c>
      <c r="AN43" s="143">
        <v>0</v>
      </c>
      <c r="AO43" s="143">
        <v>0</v>
      </c>
      <c r="AP43" s="143">
        <v>0</v>
      </c>
      <c r="AQ43" s="143">
        <v>0</v>
      </c>
      <c r="AR43" s="143">
        <v>0</v>
      </c>
      <c r="AS43" s="143">
        <v>0</v>
      </c>
      <c r="AT43" s="143">
        <v>0</v>
      </c>
      <c r="AU43" s="143">
        <v>0</v>
      </c>
      <c r="AV43" s="143">
        <v>0</v>
      </c>
      <c r="AW43" s="143">
        <v>0</v>
      </c>
      <c r="AX43" s="143">
        <v>0</v>
      </c>
      <c r="AY43" s="143">
        <v>0</v>
      </c>
      <c r="AZ43" s="143">
        <v>0</v>
      </c>
      <c r="BA43" s="143">
        <v>0</v>
      </c>
      <c r="BB43" s="143">
        <v>0</v>
      </c>
      <c r="BC43" s="31">
        <v>0</v>
      </c>
      <c r="BD43" s="31">
        <v>0</v>
      </c>
      <c r="BE43" s="31">
        <v>0</v>
      </c>
      <c r="BF43" s="31">
        <v>0</v>
      </c>
      <c r="BG43" s="31">
        <v>0</v>
      </c>
      <c r="BH43" s="31">
        <v>0</v>
      </c>
      <c r="BI43" s="31">
        <v>0</v>
      </c>
      <c r="BJ43" s="31">
        <v>0</v>
      </c>
      <c r="BK43" s="31">
        <v>0</v>
      </c>
      <c r="BL43" s="31">
        <v>0</v>
      </c>
      <c r="BM43" s="31">
        <v>133.6</v>
      </c>
      <c r="BN43" s="31">
        <v>104</v>
      </c>
      <c r="BO43" s="31">
        <v>0</v>
      </c>
      <c r="BP43" s="31">
        <v>0</v>
      </c>
      <c r="BQ43" s="31">
        <v>0</v>
      </c>
      <c r="BR43" s="31">
        <v>0</v>
      </c>
      <c r="BS43" s="31">
        <v>0</v>
      </c>
      <c r="BT43" s="31">
        <v>0</v>
      </c>
      <c r="BU43" s="31">
        <v>0</v>
      </c>
      <c r="BV43" s="31">
        <v>0</v>
      </c>
      <c r="BW43" s="31">
        <v>0</v>
      </c>
    </row>
    <row r="44" spans="1:75" s="47" customFormat="1" ht="25.5" customHeight="1" x14ac:dyDescent="0.2">
      <c r="A44" s="141"/>
      <c r="B44" s="142" t="s">
        <v>358</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143">
        <v>0</v>
      </c>
      <c r="AI44" s="143">
        <v>0</v>
      </c>
      <c r="AJ44" s="143">
        <v>0</v>
      </c>
      <c r="AK44" s="143">
        <v>0</v>
      </c>
      <c r="AL44" s="143">
        <v>0</v>
      </c>
      <c r="AM44" s="143">
        <v>0</v>
      </c>
      <c r="AN44" s="143">
        <v>0</v>
      </c>
      <c r="AO44" s="143">
        <v>0</v>
      </c>
      <c r="AP44" s="143">
        <v>0</v>
      </c>
      <c r="AQ44" s="143">
        <v>0</v>
      </c>
      <c r="AR44" s="143">
        <v>0</v>
      </c>
      <c r="AS44" s="143">
        <v>0</v>
      </c>
      <c r="AT44" s="143">
        <v>0</v>
      </c>
      <c r="AU44" s="143">
        <v>0</v>
      </c>
      <c r="AV44" s="143">
        <v>0</v>
      </c>
      <c r="AW44" s="143">
        <v>0</v>
      </c>
      <c r="AX44" s="143">
        <v>0</v>
      </c>
      <c r="AY44" s="143">
        <v>0</v>
      </c>
      <c r="AZ44" s="143">
        <v>0</v>
      </c>
      <c r="BA44" s="143">
        <v>0</v>
      </c>
      <c r="BB44" s="143">
        <v>0</v>
      </c>
      <c r="BC44" s="143">
        <v>1055.2299505568199</v>
      </c>
      <c r="BD44" s="143">
        <v>4298.4947903652828</v>
      </c>
      <c r="BE44" s="143">
        <v>5456.1261029772995</v>
      </c>
      <c r="BF44" s="143">
        <v>6393.3457175844296</v>
      </c>
      <c r="BG44" s="143">
        <v>22061.03833146322</v>
      </c>
      <c r="BH44" s="143">
        <v>24604.589433736626</v>
      </c>
      <c r="BI44" s="143">
        <v>26593.101602293384</v>
      </c>
      <c r="BJ44" s="143">
        <v>28101.206303583251</v>
      </c>
      <c r="BK44" s="143">
        <v>29806.899377338654</v>
      </c>
      <c r="BL44" s="143">
        <v>34452.417315860694</v>
      </c>
      <c r="BM44" s="143">
        <v>38598.143809228903</v>
      </c>
      <c r="BN44" s="143">
        <v>40076.523922206696</v>
      </c>
      <c r="BO44" s="143">
        <v>40649.68048350764</v>
      </c>
      <c r="BP44" s="143">
        <v>40608.348752133228</v>
      </c>
      <c r="BQ44" s="143">
        <v>39721.140971664143</v>
      </c>
      <c r="BR44" s="143">
        <v>40252.128459143983</v>
      </c>
      <c r="BS44" s="143">
        <v>40086.188707556386</v>
      </c>
      <c r="BT44" s="143">
        <v>40963.882068808147</v>
      </c>
      <c r="BU44" s="143">
        <v>42259.514225093786</v>
      </c>
      <c r="BV44" s="143">
        <v>43692.609783303255</v>
      </c>
      <c r="BW44" s="143">
        <v>44843.899819302474</v>
      </c>
    </row>
    <row r="45" spans="1:75" s="132" customFormat="1" x14ac:dyDescent="0.2">
      <c r="A45" s="134"/>
      <c r="B45" s="145" t="s">
        <v>351</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43">
        <v>0</v>
      </c>
      <c r="AI45" s="143">
        <v>0</v>
      </c>
      <c r="AJ45" s="143">
        <v>0</v>
      </c>
      <c r="AK45" s="143">
        <v>0</v>
      </c>
      <c r="AL45" s="143">
        <v>0</v>
      </c>
      <c r="AM45" s="143">
        <v>0</v>
      </c>
      <c r="AN45" s="143">
        <v>0</v>
      </c>
      <c r="AO45" s="143">
        <v>0</v>
      </c>
      <c r="AP45" s="143">
        <v>0</v>
      </c>
      <c r="AQ45" s="143">
        <v>0</v>
      </c>
      <c r="AR45" s="143">
        <v>0</v>
      </c>
      <c r="AS45" s="143">
        <v>0</v>
      </c>
      <c r="AT45" s="143">
        <v>0</v>
      </c>
      <c r="AU45" s="143">
        <v>0</v>
      </c>
      <c r="AV45" s="143">
        <v>0</v>
      </c>
      <c r="AW45" s="143">
        <v>0</v>
      </c>
      <c r="AX45" s="143">
        <v>0</v>
      </c>
      <c r="AY45" s="143">
        <v>0</v>
      </c>
      <c r="AZ45" s="143">
        <v>0</v>
      </c>
      <c r="BA45" s="143">
        <v>0</v>
      </c>
      <c r="BB45" s="143">
        <v>0</v>
      </c>
      <c r="BC45" s="31">
        <v>0</v>
      </c>
      <c r="BD45" s="31">
        <v>0</v>
      </c>
      <c r="BE45" s="31">
        <v>0</v>
      </c>
      <c r="BF45" s="31">
        <v>0</v>
      </c>
      <c r="BG45" s="31">
        <v>12872.196881024243</v>
      </c>
      <c r="BH45" s="31">
        <v>15327.744681119742</v>
      </c>
      <c r="BI45" s="31">
        <v>16712.301983477388</v>
      </c>
      <c r="BJ45" s="31">
        <v>18030.81137074365</v>
      </c>
      <c r="BK45" s="31">
        <v>19343.577492147011</v>
      </c>
      <c r="BL45" s="31">
        <v>23268.818200331018</v>
      </c>
      <c r="BM45" s="31">
        <v>26651.727024537067</v>
      </c>
      <c r="BN45" s="31">
        <v>27878.190651787692</v>
      </c>
      <c r="BO45" s="31">
        <v>28782.150059510317</v>
      </c>
      <c r="BP45" s="31">
        <v>28831.844814499997</v>
      </c>
      <c r="BQ45" s="31">
        <v>28660.032938490069</v>
      </c>
      <c r="BR45" s="31">
        <v>29031.172404129586</v>
      </c>
      <c r="BS45" s="31">
        <v>28762.12543914868</v>
      </c>
      <c r="BT45" s="31">
        <v>29524.98885268805</v>
      </c>
      <c r="BU45" s="31">
        <v>30591.427999082181</v>
      </c>
      <c r="BV45" s="31">
        <v>31764.370102000496</v>
      </c>
      <c r="BW45" s="31">
        <v>32598.818857158745</v>
      </c>
    </row>
    <row r="46" spans="1:75" s="132" customFormat="1" x14ac:dyDescent="0.2">
      <c r="A46" s="134"/>
      <c r="B46" s="145" t="s">
        <v>359</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43">
        <v>0</v>
      </c>
      <c r="AI46" s="143">
        <v>0</v>
      </c>
      <c r="AJ46" s="143">
        <v>0</v>
      </c>
      <c r="AK46" s="143">
        <v>0</v>
      </c>
      <c r="AL46" s="143">
        <v>0</v>
      </c>
      <c r="AM46" s="143">
        <v>0</v>
      </c>
      <c r="AN46" s="143">
        <v>0</v>
      </c>
      <c r="AO46" s="143">
        <v>0</v>
      </c>
      <c r="AP46" s="143">
        <v>0</v>
      </c>
      <c r="AQ46" s="143">
        <v>0</v>
      </c>
      <c r="AR46" s="143">
        <v>0</v>
      </c>
      <c r="AS46" s="143">
        <v>0</v>
      </c>
      <c r="AT46" s="143">
        <v>0</v>
      </c>
      <c r="AU46" s="143">
        <v>0</v>
      </c>
      <c r="AV46" s="143">
        <v>0</v>
      </c>
      <c r="AW46" s="143">
        <v>0</v>
      </c>
      <c r="AX46" s="143">
        <v>0</v>
      </c>
      <c r="AY46" s="143">
        <v>0</v>
      </c>
      <c r="AZ46" s="143">
        <v>0</v>
      </c>
      <c r="BA46" s="143">
        <v>0</v>
      </c>
      <c r="BB46" s="143">
        <v>0</v>
      </c>
      <c r="BC46" s="31">
        <v>1055.2299505568199</v>
      </c>
      <c r="BD46" s="31">
        <v>4298.4947903652828</v>
      </c>
      <c r="BE46" s="31">
        <v>5456.1261029772995</v>
      </c>
      <c r="BF46" s="31">
        <v>6393.3457175844296</v>
      </c>
      <c r="BG46" s="31">
        <v>75.976259991636823</v>
      </c>
      <c r="BH46" s="31">
        <v>0</v>
      </c>
      <c r="BI46" s="31">
        <v>0</v>
      </c>
      <c r="BJ46" s="31">
        <v>0</v>
      </c>
      <c r="BK46" s="31">
        <v>0</v>
      </c>
      <c r="BL46" s="31">
        <v>0</v>
      </c>
      <c r="BM46" s="31">
        <v>0</v>
      </c>
      <c r="BN46" s="31">
        <v>0</v>
      </c>
      <c r="BO46" s="31">
        <v>0</v>
      </c>
      <c r="BP46" s="31">
        <v>0</v>
      </c>
      <c r="BQ46" s="31">
        <v>0</v>
      </c>
      <c r="BR46" s="31">
        <v>0</v>
      </c>
      <c r="BS46" s="31">
        <v>0</v>
      </c>
      <c r="BT46" s="31">
        <v>0</v>
      </c>
      <c r="BU46" s="31">
        <v>0</v>
      </c>
      <c r="BV46" s="31">
        <v>0</v>
      </c>
      <c r="BW46" s="31">
        <v>0</v>
      </c>
    </row>
    <row r="47" spans="1:75" s="132" customFormat="1" x14ac:dyDescent="0.2">
      <c r="A47" s="134"/>
      <c r="B47" s="144" t="s">
        <v>355</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43">
        <v>0</v>
      </c>
      <c r="AI47" s="143">
        <v>0</v>
      </c>
      <c r="AJ47" s="143">
        <v>0</v>
      </c>
      <c r="AK47" s="143">
        <v>0</v>
      </c>
      <c r="AL47" s="143">
        <v>0</v>
      </c>
      <c r="AM47" s="143">
        <v>0</v>
      </c>
      <c r="AN47" s="143">
        <v>0</v>
      </c>
      <c r="AO47" s="143">
        <v>0</v>
      </c>
      <c r="AP47" s="143">
        <v>0</v>
      </c>
      <c r="AQ47" s="143">
        <v>0</v>
      </c>
      <c r="AR47" s="143">
        <v>0</v>
      </c>
      <c r="AS47" s="143">
        <v>0</v>
      </c>
      <c r="AT47" s="143">
        <v>0</v>
      </c>
      <c r="AU47" s="143">
        <v>0</v>
      </c>
      <c r="AV47" s="143">
        <v>0</v>
      </c>
      <c r="AW47" s="143">
        <v>0</v>
      </c>
      <c r="AX47" s="143">
        <v>0</v>
      </c>
      <c r="AY47" s="143">
        <v>0</v>
      </c>
      <c r="AZ47" s="143">
        <v>0</v>
      </c>
      <c r="BA47" s="143">
        <v>0</v>
      </c>
      <c r="BB47" s="143">
        <v>0</v>
      </c>
      <c r="BC47" s="31">
        <v>0</v>
      </c>
      <c r="BD47" s="31">
        <v>0</v>
      </c>
      <c r="BE47" s="31">
        <v>0</v>
      </c>
      <c r="BF47" s="31">
        <v>0</v>
      </c>
      <c r="BG47" s="31">
        <v>9112.8651904473409</v>
      </c>
      <c r="BH47" s="31">
        <v>9276.844752616882</v>
      </c>
      <c r="BI47" s="31">
        <v>9450.6766174868953</v>
      </c>
      <c r="BJ47" s="31">
        <v>9822.352266172933</v>
      </c>
      <c r="BK47" s="31">
        <v>10257.910845191645</v>
      </c>
      <c r="BL47" s="31">
        <v>10896.798795529678</v>
      </c>
      <c r="BM47" s="31">
        <v>11442.141007294875</v>
      </c>
      <c r="BN47" s="31">
        <v>11767.281708714854</v>
      </c>
      <c r="BO47" s="31">
        <v>11784.205157734004</v>
      </c>
      <c r="BP47" s="31">
        <v>11776.503937633235</v>
      </c>
      <c r="BQ47" s="31">
        <v>11061.108033174072</v>
      </c>
      <c r="BR47" s="31">
        <v>11220.956055014398</v>
      </c>
      <c r="BS47" s="31">
        <v>11324.063268407706</v>
      </c>
      <c r="BT47" s="31">
        <v>11438.893216120101</v>
      </c>
      <c r="BU47" s="31">
        <v>11668.086226011605</v>
      </c>
      <c r="BV47" s="31">
        <v>11928.239681302755</v>
      </c>
      <c r="BW47" s="31">
        <v>12245.080962143733</v>
      </c>
    </row>
    <row r="48" spans="1:75" s="132" customFormat="1" x14ac:dyDescent="0.2">
      <c r="A48" s="134"/>
      <c r="B48" s="144" t="s">
        <v>356</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43">
        <v>0</v>
      </c>
      <c r="AI48" s="143">
        <v>0</v>
      </c>
      <c r="AJ48" s="143">
        <v>0</v>
      </c>
      <c r="AK48" s="143">
        <v>0</v>
      </c>
      <c r="AL48" s="143">
        <v>0</v>
      </c>
      <c r="AM48" s="143">
        <v>0</v>
      </c>
      <c r="AN48" s="143">
        <v>0</v>
      </c>
      <c r="AO48" s="143">
        <v>0</v>
      </c>
      <c r="AP48" s="143">
        <v>0</v>
      </c>
      <c r="AQ48" s="143">
        <v>0</v>
      </c>
      <c r="AR48" s="143">
        <v>0</v>
      </c>
      <c r="AS48" s="143">
        <v>0</v>
      </c>
      <c r="AT48" s="143">
        <v>0</v>
      </c>
      <c r="AU48" s="143">
        <v>0</v>
      </c>
      <c r="AV48" s="143">
        <v>0</v>
      </c>
      <c r="AW48" s="143">
        <v>0</v>
      </c>
      <c r="AX48" s="143">
        <v>0</v>
      </c>
      <c r="AY48" s="143">
        <v>0</v>
      </c>
      <c r="AZ48" s="143">
        <v>0</v>
      </c>
      <c r="BA48" s="143">
        <v>0</v>
      </c>
      <c r="BB48" s="143">
        <v>0</v>
      </c>
      <c r="BC48" s="31">
        <v>0</v>
      </c>
      <c r="BD48" s="31">
        <v>0</v>
      </c>
      <c r="BE48" s="31">
        <v>0</v>
      </c>
      <c r="BF48" s="31">
        <v>0</v>
      </c>
      <c r="BG48" s="31">
        <v>0</v>
      </c>
      <c r="BH48" s="31">
        <v>0</v>
      </c>
      <c r="BI48" s="31">
        <v>430.12300132909712</v>
      </c>
      <c r="BJ48" s="31">
        <v>248.04266666666666</v>
      </c>
      <c r="BK48" s="31">
        <v>205.41104000000001</v>
      </c>
      <c r="BL48" s="31">
        <v>286.80032</v>
      </c>
      <c r="BM48" s="31">
        <v>374.97</v>
      </c>
      <c r="BN48" s="31">
        <v>330.3943697184859</v>
      </c>
      <c r="BO48" s="31">
        <v>83.325266263313168</v>
      </c>
      <c r="BP48" s="31">
        <v>0</v>
      </c>
      <c r="BQ48" s="31">
        <v>0</v>
      </c>
      <c r="BR48" s="31">
        <v>0</v>
      </c>
      <c r="BS48" s="31">
        <v>0</v>
      </c>
      <c r="BT48" s="31">
        <v>0</v>
      </c>
      <c r="BU48" s="31">
        <v>0</v>
      </c>
      <c r="BV48" s="31">
        <v>0</v>
      </c>
      <c r="BW48" s="31">
        <v>0</v>
      </c>
    </row>
    <row r="49" spans="1:75" s="132" customFormat="1" x14ac:dyDescent="0.2">
      <c r="A49" s="134"/>
      <c r="B49" s="144" t="s">
        <v>357</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43">
        <v>0</v>
      </c>
      <c r="AI49" s="143">
        <v>0</v>
      </c>
      <c r="AJ49" s="143">
        <v>0</v>
      </c>
      <c r="AK49" s="143">
        <v>0</v>
      </c>
      <c r="AL49" s="143">
        <v>0</v>
      </c>
      <c r="AM49" s="143">
        <v>0</v>
      </c>
      <c r="AN49" s="143">
        <v>0</v>
      </c>
      <c r="AO49" s="143">
        <v>0</v>
      </c>
      <c r="AP49" s="143">
        <v>0</v>
      </c>
      <c r="AQ49" s="143">
        <v>0</v>
      </c>
      <c r="AR49" s="143">
        <v>0</v>
      </c>
      <c r="AS49" s="143">
        <v>0</v>
      </c>
      <c r="AT49" s="143">
        <v>0</v>
      </c>
      <c r="AU49" s="143">
        <v>0</v>
      </c>
      <c r="AV49" s="143">
        <v>0</v>
      </c>
      <c r="AW49" s="143">
        <v>0</v>
      </c>
      <c r="AX49" s="143">
        <v>0</v>
      </c>
      <c r="AY49" s="143">
        <v>0</v>
      </c>
      <c r="AZ49" s="143">
        <v>0</v>
      </c>
      <c r="BA49" s="143">
        <v>0</v>
      </c>
      <c r="BB49" s="143">
        <v>0</v>
      </c>
      <c r="BC49" s="31">
        <v>0</v>
      </c>
      <c r="BD49" s="31">
        <v>0</v>
      </c>
      <c r="BE49" s="31">
        <v>0</v>
      </c>
      <c r="BF49" s="31">
        <v>0</v>
      </c>
      <c r="BG49" s="31">
        <v>0</v>
      </c>
      <c r="BH49" s="31">
        <v>0</v>
      </c>
      <c r="BI49" s="31">
        <v>0</v>
      </c>
      <c r="BJ49" s="31">
        <v>0</v>
      </c>
      <c r="BK49" s="31">
        <v>0</v>
      </c>
      <c r="BL49" s="31">
        <v>0</v>
      </c>
      <c r="BM49" s="31">
        <v>129.30577739695983</v>
      </c>
      <c r="BN49" s="31">
        <v>100.65719198565735</v>
      </c>
      <c r="BO49" s="31">
        <v>0</v>
      </c>
      <c r="BP49" s="31">
        <v>0</v>
      </c>
      <c r="BQ49" s="31">
        <v>0</v>
      </c>
      <c r="BR49" s="31">
        <v>0</v>
      </c>
      <c r="BS49" s="31">
        <v>0</v>
      </c>
      <c r="BT49" s="31">
        <v>0</v>
      </c>
      <c r="BU49" s="31">
        <v>0</v>
      </c>
      <c r="BV49" s="31">
        <v>0</v>
      </c>
      <c r="BW49" s="31">
        <v>0</v>
      </c>
    </row>
    <row r="50" spans="1:75" s="47" customFormat="1" ht="25.5" customHeight="1" x14ac:dyDescent="0.2">
      <c r="A50" s="141"/>
      <c r="B50" s="142" t="s">
        <v>360</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143">
        <v>0</v>
      </c>
      <c r="AI50" s="143">
        <v>0</v>
      </c>
      <c r="AJ50" s="143">
        <v>0</v>
      </c>
      <c r="AK50" s="143">
        <v>0</v>
      </c>
      <c r="AL50" s="143">
        <v>0</v>
      </c>
      <c r="AM50" s="143">
        <v>0</v>
      </c>
      <c r="AN50" s="143">
        <v>0</v>
      </c>
      <c r="AO50" s="143">
        <v>0</v>
      </c>
      <c r="AP50" s="143">
        <v>0</v>
      </c>
      <c r="AQ50" s="143">
        <v>0</v>
      </c>
      <c r="AR50" s="143">
        <v>0</v>
      </c>
      <c r="AS50" s="143">
        <v>0</v>
      </c>
      <c r="AT50" s="143">
        <v>0</v>
      </c>
      <c r="AU50" s="143">
        <v>0</v>
      </c>
      <c r="AV50" s="143">
        <v>0</v>
      </c>
      <c r="AW50" s="143">
        <v>0</v>
      </c>
      <c r="AX50" s="143">
        <v>0</v>
      </c>
      <c r="AY50" s="143">
        <v>0</v>
      </c>
      <c r="AZ50" s="143">
        <v>0</v>
      </c>
      <c r="BA50" s="143">
        <v>0</v>
      </c>
      <c r="BB50" s="143">
        <v>0</v>
      </c>
      <c r="BC50" s="143">
        <v>41.770049443180113</v>
      </c>
      <c r="BD50" s="143">
        <v>170.50520963471732</v>
      </c>
      <c r="BE50" s="143">
        <v>216.87389702270028</v>
      </c>
      <c r="BF50" s="143">
        <v>254.65428241557058</v>
      </c>
      <c r="BG50" s="143">
        <v>800.23048551825286</v>
      </c>
      <c r="BH50" s="143">
        <v>882.83305950645934</v>
      </c>
      <c r="BI50" s="143">
        <v>951.25393260585952</v>
      </c>
      <c r="BJ50" s="143">
        <v>992.99351541842839</v>
      </c>
      <c r="BK50" s="143">
        <v>1037.2656181724551</v>
      </c>
      <c r="BL50" s="143">
        <v>1202.9277255296395</v>
      </c>
      <c r="BM50" s="143">
        <v>1345.5887307710975</v>
      </c>
      <c r="BN50" s="143">
        <v>1405.9443417722885</v>
      </c>
      <c r="BO50" s="143">
        <v>1441.8057827423695</v>
      </c>
      <c r="BP50" s="143">
        <v>1446.8743452667663</v>
      </c>
      <c r="BQ50" s="143">
        <v>1426.9025762469928</v>
      </c>
      <c r="BR50" s="143">
        <v>1445.9475728735138</v>
      </c>
      <c r="BS50" s="143">
        <v>1439.6052510407992</v>
      </c>
      <c r="BT50" s="143">
        <v>1471.466763499074</v>
      </c>
      <c r="BU50" s="143">
        <v>1518.3477627907764</v>
      </c>
      <c r="BV50" s="143">
        <v>1570.1857700728719</v>
      </c>
      <c r="BW50" s="143">
        <v>1611.5551256166477</v>
      </c>
    </row>
    <row r="51" spans="1:75" s="132" customFormat="1" x14ac:dyDescent="0.2">
      <c r="A51" s="134"/>
      <c r="B51" s="145" t="s">
        <v>351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43">
        <v>0</v>
      </c>
      <c r="AI51" s="143">
        <v>0</v>
      </c>
      <c r="AJ51" s="143">
        <v>0</v>
      </c>
      <c r="AK51" s="143">
        <v>0</v>
      </c>
      <c r="AL51" s="143">
        <v>0</v>
      </c>
      <c r="AM51" s="143">
        <v>0</v>
      </c>
      <c r="AN51" s="143">
        <v>0</v>
      </c>
      <c r="AO51" s="143">
        <v>0</v>
      </c>
      <c r="AP51" s="143">
        <v>0</v>
      </c>
      <c r="AQ51" s="143">
        <v>0</v>
      </c>
      <c r="AR51" s="143">
        <v>0</v>
      </c>
      <c r="AS51" s="143">
        <v>0</v>
      </c>
      <c r="AT51" s="143">
        <v>0</v>
      </c>
      <c r="AU51" s="143">
        <v>0</v>
      </c>
      <c r="AV51" s="143">
        <v>0</v>
      </c>
      <c r="AW51" s="143">
        <v>0</v>
      </c>
      <c r="AX51" s="143">
        <v>0</v>
      </c>
      <c r="AY51" s="143">
        <v>0</v>
      </c>
      <c r="AZ51" s="143">
        <v>0</v>
      </c>
      <c r="BA51" s="143">
        <v>0</v>
      </c>
      <c r="BB51" s="143">
        <v>0</v>
      </c>
      <c r="BC51" s="31">
        <v>0</v>
      </c>
      <c r="BD51" s="31">
        <v>0</v>
      </c>
      <c r="BE51" s="31">
        <v>0</v>
      </c>
      <c r="BF51" s="31">
        <v>0</v>
      </c>
      <c r="BG51" s="31">
        <v>486.80311897575666</v>
      </c>
      <c r="BH51" s="31">
        <v>568.25531888025728</v>
      </c>
      <c r="BI51" s="31">
        <v>619.69801652261253</v>
      </c>
      <c r="BJ51" s="31">
        <v>653.18862925635108</v>
      </c>
      <c r="BK51" s="31">
        <v>687.42250785298813</v>
      </c>
      <c r="BL51" s="31">
        <v>830.34398105931712</v>
      </c>
      <c r="BM51" s="31">
        <v>949.27297546293153</v>
      </c>
      <c r="BN51" s="31">
        <v>1001.303276532307</v>
      </c>
      <c r="BO51" s="31">
        <v>1047.9380549696855</v>
      </c>
      <c r="BP51" s="31">
        <v>1055.9999999999998</v>
      </c>
      <c r="BQ51" s="31">
        <v>1049.9670615099324</v>
      </c>
      <c r="BR51" s="31">
        <v>1063.563843306528</v>
      </c>
      <c r="BS51" s="31">
        <v>1053.7072443334757</v>
      </c>
      <c r="BT51" s="31">
        <v>1081.6549252857769</v>
      </c>
      <c r="BU51" s="31">
        <v>1120.7241747601847</v>
      </c>
      <c r="BV51" s="31">
        <v>1163.6951851482595</v>
      </c>
      <c r="BW51" s="31">
        <v>1194.2654119625308</v>
      </c>
    </row>
    <row r="52" spans="1:75" s="132" customFormat="1" x14ac:dyDescent="0.2">
      <c r="A52" s="134"/>
      <c r="B52" s="145" t="s">
        <v>359</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43">
        <v>0</v>
      </c>
      <c r="AI52" s="143">
        <v>0</v>
      </c>
      <c r="AJ52" s="143">
        <v>0</v>
      </c>
      <c r="AK52" s="143">
        <v>0</v>
      </c>
      <c r="AL52" s="143">
        <v>0</v>
      </c>
      <c r="AM52" s="143">
        <v>0</v>
      </c>
      <c r="AN52" s="143">
        <v>0</v>
      </c>
      <c r="AO52" s="143">
        <v>0</v>
      </c>
      <c r="AP52" s="143">
        <v>0</v>
      </c>
      <c r="AQ52" s="143">
        <v>0</v>
      </c>
      <c r="AR52" s="143">
        <v>0</v>
      </c>
      <c r="AS52" s="143">
        <v>0</v>
      </c>
      <c r="AT52" s="143">
        <v>0</v>
      </c>
      <c r="AU52" s="143">
        <v>0</v>
      </c>
      <c r="AV52" s="143">
        <v>0</v>
      </c>
      <c r="AW52" s="143">
        <v>0</v>
      </c>
      <c r="AX52" s="143">
        <v>0</v>
      </c>
      <c r="AY52" s="143">
        <v>0</v>
      </c>
      <c r="AZ52" s="143">
        <v>0</v>
      </c>
      <c r="BA52" s="143">
        <v>0</v>
      </c>
      <c r="BB52" s="143">
        <v>0</v>
      </c>
      <c r="BC52" s="31">
        <v>41.770049443180113</v>
      </c>
      <c r="BD52" s="31">
        <v>170.50520963471732</v>
      </c>
      <c r="BE52" s="31">
        <v>216.87389702270028</v>
      </c>
      <c r="BF52" s="31">
        <v>254.65428241557058</v>
      </c>
      <c r="BG52" s="31">
        <v>3.0237400083631809</v>
      </c>
      <c r="BH52" s="31">
        <v>0</v>
      </c>
      <c r="BI52" s="31">
        <v>0</v>
      </c>
      <c r="BJ52" s="31">
        <v>0</v>
      </c>
      <c r="BK52" s="31">
        <v>0</v>
      </c>
      <c r="BL52" s="31">
        <v>0</v>
      </c>
      <c r="BM52" s="31">
        <v>0</v>
      </c>
      <c r="BN52" s="31">
        <v>0</v>
      </c>
      <c r="BO52" s="31">
        <v>0</v>
      </c>
      <c r="BP52" s="31">
        <v>0</v>
      </c>
      <c r="BQ52" s="31">
        <v>0</v>
      </c>
      <c r="BR52" s="31">
        <v>0</v>
      </c>
      <c r="BS52" s="31">
        <v>0</v>
      </c>
      <c r="BT52" s="31">
        <v>0</v>
      </c>
      <c r="BU52" s="31">
        <v>0</v>
      </c>
      <c r="BV52" s="31">
        <v>0</v>
      </c>
      <c r="BW52" s="31">
        <v>0</v>
      </c>
    </row>
    <row r="53" spans="1:75" s="132" customFormat="1" x14ac:dyDescent="0.2">
      <c r="A53" s="134"/>
      <c r="B53" s="144" t="s">
        <v>355</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43">
        <v>0</v>
      </c>
      <c r="AI53" s="143">
        <v>0</v>
      </c>
      <c r="AJ53" s="143">
        <v>0</v>
      </c>
      <c r="AK53" s="143">
        <v>0</v>
      </c>
      <c r="AL53" s="143">
        <v>0</v>
      </c>
      <c r="AM53" s="143">
        <v>0</v>
      </c>
      <c r="AN53" s="143">
        <v>0</v>
      </c>
      <c r="AO53" s="143">
        <v>0</v>
      </c>
      <c r="AP53" s="143">
        <v>0</v>
      </c>
      <c r="AQ53" s="143">
        <v>0</v>
      </c>
      <c r="AR53" s="143">
        <v>0</v>
      </c>
      <c r="AS53" s="143">
        <v>0</v>
      </c>
      <c r="AT53" s="143">
        <v>0</v>
      </c>
      <c r="AU53" s="143">
        <v>0</v>
      </c>
      <c r="AV53" s="143">
        <v>0</v>
      </c>
      <c r="AW53" s="143">
        <v>0</v>
      </c>
      <c r="AX53" s="143">
        <v>0</v>
      </c>
      <c r="AY53" s="143">
        <v>0</v>
      </c>
      <c r="AZ53" s="143">
        <v>0</v>
      </c>
      <c r="BA53" s="143">
        <v>0</v>
      </c>
      <c r="BB53" s="143">
        <v>0</v>
      </c>
      <c r="BC53" s="31">
        <v>0</v>
      </c>
      <c r="BD53" s="31">
        <v>0</v>
      </c>
      <c r="BE53" s="31">
        <v>0</v>
      </c>
      <c r="BF53" s="31">
        <v>0</v>
      </c>
      <c r="BG53" s="31">
        <v>310.40362653413308</v>
      </c>
      <c r="BH53" s="31">
        <v>314.57774062620206</v>
      </c>
      <c r="BI53" s="31">
        <v>317.76091741234404</v>
      </c>
      <c r="BJ53" s="31">
        <v>331.84755282874409</v>
      </c>
      <c r="BK53" s="31">
        <v>343.25415031946699</v>
      </c>
      <c r="BL53" s="31">
        <v>363.38406447032236</v>
      </c>
      <c r="BM53" s="31">
        <v>379.99153270512573</v>
      </c>
      <c r="BN53" s="31">
        <v>390.69262694412475</v>
      </c>
      <c r="BO53" s="31">
        <v>391.19299403599717</v>
      </c>
      <c r="BP53" s="31">
        <v>390.87434526676662</v>
      </c>
      <c r="BQ53" s="31">
        <v>376.93551473706043</v>
      </c>
      <c r="BR53" s="31">
        <v>382.38372956698561</v>
      </c>
      <c r="BS53" s="31">
        <v>385.89800670732353</v>
      </c>
      <c r="BT53" s="31">
        <v>389.81183821329699</v>
      </c>
      <c r="BU53" s="31">
        <v>397.62358803059175</v>
      </c>
      <c r="BV53" s="31">
        <v>406.49058492461245</v>
      </c>
      <c r="BW53" s="31">
        <v>417.28971365411695</v>
      </c>
    </row>
    <row r="54" spans="1:75" s="132" customFormat="1" x14ac:dyDescent="0.2">
      <c r="A54" s="134"/>
      <c r="B54" s="144" t="s">
        <v>356</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43">
        <v>0</v>
      </c>
      <c r="AI54" s="143">
        <v>0</v>
      </c>
      <c r="AJ54" s="143">
        <v>0</v>
      </c>
      <c r="AK54" s="143">
        <v>0</v>
      </c>
      <c r="AL54" s="143">
        <v>0</v>
      </c>
      <c r="AM54" s="143">
        <v>0</v>
      </c>
      <c r="AN54" s="143">
        <v>0</v>
      </c>
      <c r="AO54" s="143">
        <v>0</v>
      </c>
      <c r="AP54" s="143">
        <v>0</v>
      </c>
      <c r="AQ54" s="143">
        <v>0</v>
      </c>
      <c r="AR54" s="143">
        <v>0</v>
      </c>
      <c r="AS54" s="143">
        <v>0</v>
      </c>
      <c r="AT54" s="143">
        <v>0</v>
      </c>
      <c r="AU54" s="143">
        <v>0</v>
      </c>
      <c r="AV54" s="143">
        <v>0</v>
      </c>
      <c r="AW54" s="143">
        <v>0</v>
      </c>
      <c r="AX54" s="143">
        <v>0</v>
      </c>
      <c r="AY54" s="143">
        <v>0</v>
      </c>
      <c r="AZ54" s="143">
        <v>0</v>
      </c>
      <c r="BA54" s="143">
        <v>0</v>
      </c>
      <c r="BB54" s="143">
        <v>0</v>
      </c>
      <c r="BC54" s="31">
        <v>0</v>
      </c>
      <c r="BD54" s="31">
        <v>0</v>
      </c>
      <c r="BE54" s="31">
        <v>0</v>
      </c>
      <c r="BF54" s="31">
        <v>0</v>
      </c>
      <c r="BG54" s="31">
        <v>0</v>
      </c>
      <c r="BH54" s="31">
        <v>0</v>
      </c>
      <c r="BI54" s="31">
        <v>13.794998670902904</v>
      </c>
      <c r="BJ54" s="31">
        <v>7.9573333333333336</v>
      </c>
      <c r="BK54" s="31">
        <v>6.5889599999999993</v>
      </c>
      <c r="BL54" s="31">
        <v>9.1996800000000007</v>
      </c>
      <c r="BM54" s="31">
        <v>12.029999999999998</v>
      </c>
      <c r="BN54" s="31">
        <v>10.605630281514076</v>
      </c>
      <c r="BO54" s="31">
        <v>2.6747337366868345</v>
      </c>
      <c r="BP54" s="31">
        <v>0</v>
      </c>
      <c r="BQ54" s="31">
        <v>0</v>
      </c>
      <c r="BR54" s="31">
        <v>0</v>
      </c>
      <c r="BS54" s="31">
        <v>0</v>
      </c>
      <c r="BT54" s="31">
        <v>0</v>
      </c>
      <c r="BU54" s="31">
        <v>0</v>
      </c>
      <c r="BV54" s="31">
        <v>0</v>
      </c>
      <c r="BW54" s="31">
        <v>0</v>
      </c>
    </row>
    <row r="55" spans="1:75" s="132" customFormat="1" ht="13.5" thickBot="1" x14ac:dyDescent="0.25">
      <c r="A55" s="129"/>
      <c r="B55" s="155" t="s">
        <v>357</v>
      </c>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56">
        <v>0</v>
      </c>
      <c r="AI55" s="156">
        <v>0</v>
      </c>
      <c r="AJ55" s="156">
        <v>0</v>
      </c>
      <c r="AK55" s="156">
        <v>0</v>
      </c>
      <c r="AL55" s="156">
        <v>0</v>
      </c>
      <c r="AM55" s="156">
        <v>0</v>
      </c>
      <c r="AN55" s="156">
        <v>0</v>
      </c>
      <c r="AO55" s="156">
        <v>0</v>
      </c>
      <c r="AP55" s="156">
        <v>0</v>
      </c>
      <c r="AQ55" s="156">
        <v>0</v>
      </c>
      <c r="AR55" s="156">
        <v>0</v>
      </c>
      <c r="AS55" s="156">
        <v>0</v>
      </c>
      <c r="AT55" s="156">
        <v>0</v>
      </c>
      <c r="AU55" s="156">
        <v>0</v>
      </c>
      <c r="AV55" s="156">
        <v>0</v>
      </c>
      <c r="AW55" s="156">
        <v>0</v>
      </c>
      <c r="AX55" s="156">
        <v>0</v>
      </c>
      <c r="AY55" s="156">
        <v>0</v>
      </c>
      <c r="AZ55" s="156">
        <v>0</v>
      </c>
      <c r="BA55" s="156">
        <v>0</v>
      </c>
      <c r="BB55" s="156">
        <v>0</v>
      </c>
      <c r="BC55" s="157">
        <v>0</v>
      </c>
      <c r="BD55" s="157">
        <v>0</v>
      </c>
      <c r="BE55" s="157">
        <v>0</v>
      </c>
      <c r="BF55" s="157">
        <v>0</v>
      </c>
      <c r="BG55" s="157">
        <v>0</v>
      </c>
      <c r="BH55" s="157">
        <v>0</v>
      </c>
      <c r="BI55" s="157">
        <v>0</v>
      </c>
      <c r="BJ55" s="157">
        <v>0</v>
      </c>
      <c r="BK55" s="157">
        <v>0</v>
      </c>
      <c r="BL55" s="157">
        <v>0</v>
      </c>
      <c r="BM55" s="157">
        <v>4.2942226030401782</v>
      </c>
      <c r="BN55" s="157">
        <v>3.3428080143426531</v>
      </c>
      <c r="BO55" s="157">
        <v>0</v>
      </c>
      <c r="BP55" s="157">
        <v>0</v>
      </c>
      <c r="BQ55" s="157">
        <v>0</v>
      </c>
      <c r="BR55" s="157">
        <v>0</v>
      </c>
      <c r="BS55" s="157">
        <v>0</v>
      </c>
      <c r="BT55" s="157">
        <v>0</v>
      </c>
      <c r="BU55" s="157">
        <v>0</v>
      </c>
      <c r="BV55" s="157">
        <v>0</v>
      </c>
      <c r="BW55" s="157">
        <v>0</v>
      </c>
    </row>
    <row r="56" spans="1:75" x14ac:dyDescent="0.2">
      <c r="B56" s="104"/>
    </row>
  </sheetData>
  <mergeCells count="1">
    <mergeCell ref="A17:A18"/>
  </mergeCells>
  <phoneticPr fontId="5" type="noConversion"/>
  <hyperlinks>
    <hyperlink ref="B1" location="Contents!A1" display="&lt; Return to Contents"/>
  </hyperlink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4"/>
  <sheetViews>
    <sheetView zoomScaleNormal="100" workbookViewId="0">
      <pane xSplit="3" ySplit="4" topLeftCell="BN5" activePane="bottomRight" state="frozen"/>
      <selection pane="topRight"/>
      <selection pane="bottomLeft"/>
      <selection pane="bottomRight"/>
    </sheetView>
  </sheetViews>
  <sheetFormatPr defaultColWidth="10.7109375" defaultRowHeight="12.75" x14ac:dyDescent="0.2"/>
  <cols>
    <col min="1" max="1" width="16" style="74" customWidth="1"/>
    <col min="2" max="2" width="75.7109375" style="74" customWidth="1"/>
    <col min="3" max="3" width="12.7109375" style="74" customWidth="1"/>
    <col min="4" max="16384" width="10.7109375" style="74"/>
  </cols>
  <sheetData>
    <row r="1" spans="1:75" s="15" customFormat="1" ht="13.5" thickBot="1" x14ac:dyDescent="0.25">
      <c r="B1" s="377" t="s">
        <v>20</v>
      </c>
      <c r="C1" s="377"/>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row>
    <row r="2" spans="1:75" s="15" customFormat="1" ht="26.25" thickTop="1" x14ac:dyDescent="0.2">
      <c r="A2" s="18" t="s">
        <v>195</v>
      </c>
      <c r="B2" s="19" t="s">
        <v>361</v>
      </c>
      <c r="C2" s="20"/>
      <c r="D2" s="21" t="s">
        <v>21</v>
      </c>
      <c r="E2" s="21" t="s">
        <v>22</v>
      </c>
      <c r="F2" s="21" t="s">
        <v>23</v>
      </c>
      <c r="G2" s="21" t="s">
        <v>24</v>
      </c>
      <c r="H2" s="21" t="s">
        <v>25</v>
      </c>
      <c r="I2" s="21" t="s">
        <v>26</v>
      </c>
      <c r="J2" s="21" t="s">
        <v>27</v>
      </c>
      <c r="K2" s="21" t="s">
        <v>28</v>
      </c>
      <c r="L2" s="21" t="s">
        <v>29</v>
      </c>
      <c r="M2" s="21" t="s">
        <v>30</v>
      </c>
      <c r="N2" s="21" t="s">
        <v>31</v>
      </c>
      <c r="O2" s="21" t="s">
        <v>32</v>
      </c>
      <c r="P2" s="21" t="s">
        <v>33</v>
      </c>
      <c r="Q2" s="21" t="s">
        <v>34</v>
      </c>
      <c r="R2" s="21" t="s">
        <v>35</v>
      </c>
      <c r="S2" s="21" t="s">
        <v>36</v>
      </c>
      <c r="T2" s="21" t="s">
        <v>37</v>
      </c>
      <c r="U2" s="21" t="s">
        <v>38</v>
      </c>
      <c r="V2" s="21" t="s">
        <v>39</v>
      </c>
      <c r="W2" s="21" t="s">
        <v>40</v>
      </c>
      <c r="X2" s="21" t="s">
        <v>41</v>
      </c>
      <c r="Y2" s="21" t="s">
        <v>42</v>
      </c>
      <c r="Z2" s="21" t="s">
        <v>43</v>
      </c>
      <c r="AA2" s="21" t="s">
        <v>44</v>
      </c>
      <c r="AB2" s="21" t="s">
        <v>45</v>
      </c>
      <c r="AC2" s="21" t="s">
        <v>46</v>
      </c>
      <c r="AD2" s="21" t="s">
        <v>47</v>
      </c>
      <c r="AE2" s="21" t="s">
        <v>48</v>
      </c>
      <c r="AF2" s="21" t="s">
        <v>49</v>
      </c>
      <c r="AG2" s="21" t="s">
        <v>50</v>
      </c>
      <c r="AH2" s="21" t="s">
        <v>51</v>
      </c>
      <c r="AI2" s="21" t="s">
        <v>52</v>
      </c>
      <c r="AJ2" s="21" t="s">
        <v>53</v>
      </c>
      <c r="AK2" s="21" t="s">
        <v>54</v>
      </c>
      <c r="AL2" s="21" t="s">
        <v>55</v>
      </c>
      <c r="AM2" s="21" t="s">
        <v>56</v>
      </c>
      <c r="AN2" s="21" t="s">
        <v>57</v>
      </c>
      <c r="AO2" s="21" t="s">
        <v>58</v>
      </c>
      <c r="AP2" s="21" t="s">
        <v>59</v>
      </c>
      <c r="AQ2" s="21" t="s">
        <v>60</v>
      </c>
      <c r="AR2" s="21" t="s">
        <v>61</v>
      </c>
      <c r="AS2" s="21" t="s">
        <v>62</v>
      </c>
      <c r="AT2" s="21" t="s">
        <v>63</v>
      </c>
      <c r="AU2" s="21" t="s">
        <v>64</v>
      </c>
      <c r="AV2" s="21" t="s">
        <v>65</v>
      </c>
      <c r="AW2" s="21" t="s">
        <v>66</v>
      </c>
      <c r="AX2" s="21" t="s">
        <v>67</v>
      </c>
      <c r="AY2" s="21" t="s">
        <v>68</v>
      </c>
      <c r="AZ2" s="21" t="s">
        <v>69</v>
      </c>
      <c r="BA2" s="21" t="s">
        <v>70</v>
      </c>
      <c r="BB2" s="21" t="s">
        <v>71</v>
      </c>
      <c r="BC2" s="21" t="s">
        <v>72</v>
      </c>
      <c r="BD2" s="21" t="s">
        <v>73</v>
      </c>
      <c r="BE2" s="21" t="s">
        <v>74</v>
      </c>
      <c r="BF2" s="21" t="s">
        <v>75</v>
      </c>
      <c r="BG2" s="21" t="s">
        <v>76</v>
      </c>
      <c r="BH2" s="21" t="s">
        <v>77</v>
      </c>
      <c r="BI2" s="21" t="s">
        <v>78</v>
      </c>
      <c r="BJ2" s="21" t="s">
        <v>79</v>
      </c>
      <c r="BK2" s="21" t="s">
        <v>80</v>
      </c>
      <c r="BL2" s="21" t="s">
        <v>81</v>
      </c>
      <c r="BM2" s="21" t="s">
        <v>82</v>
      </c>
      <c r="BN2" s="21" t="s">
        <v>83</v>
      </c>
      <c r="BO2" s="21" t="s">
        <v>84</v>
      </c>
      <c r="BP2" s="21" t="s">
        <v>85</v>
      </c>
      <c r="BQ2" s="21" t="s">
        <v>86</v>
      </c>
      <c r="BR2" s="21" t="s">
        <v>87</v>
      </c>
      <c r="BS2" s="21" t="s">
        <v>88</v>
      </c>
      <c r="BT2" s="23" t="s">
        <v>89</v>
      </c>
      <c r="BU2" s="23" t="s">
        <v>90</v>
      </c>
      <c r="BV2" s="23" t="s">
        <v>100</v>
      </c>
      <c r="BW2" s="23" t="s">
        <v>120</v>
      </c>
    </row>
    <row r="3" spans="1:75" s="24" customFormat="1" x14ac:dyDescent="0.2">
      <c r="B3" s="25"/>
      <c r="D3" s="26" t="s">
        <v>91</v>
      </c>
      <c r="E3" s="26" t="s">
        <v>91</v>
      </c>
      <c r="F3" s="26" t="s">
        <v>91</v>
      </c>
      <c r="G3" s="26" t="s">
        <v>91</v>
      </c>
      <c r="H3" s="26" t="s">
        <v>91</v>
      </c>
      <c r="I3" s="26" t="s">
        <v>91</v>
      </c>
      <c r="J3" s="26" t="s">
        <v>91</v>
      </c>
      <c r="K3" s="26" t="s">
        <v>91</v>
      </c>
      <c r="L3" s="26" t="s">
        <v>91</v>
      </c>
      <c r="M3" s="26" t="s">
        <v>91</v>
      </c>
      <c r="N3" s="26" t="s">
        <v>91</v>
      </c>
      <c r="O3" s="26" t="s">
        <v>91</v>
      </c>
      <c r="P3" s="26" t="s">
        <v>91</v>
      </c>
      <c r="Q3" s="26" t="s">
        <v>91</v>
      </c>
      <c r="R3" s="26" t="s">
        <v>91</v>
      </c>
      <c r="S3" s="26" t="s">
        <v>91</v>
      </c>
      <c r="T3" s="26" t="s">
        <v>91</v>
      </c>
      <c r="U3" s="26" t="s">
        <v>91</v>
      </c>
      <c r="V3" s="26" t="s">
        <v>91</v>
      </c>
      <c r="W3" s="26" t="s">
        <v>91</v>
      </c>
      <c r="X3" s="26" t="s">
        <v>91</v>
      </c>
      <c r="Y3" s="26" t="s">
        <v>91</v>
      </c>
      <c r="Z3" s="26" t="s">
        <v>91</v>
      </c>
      <c r="AA3" s="26" t="s">
        <v>91</v>
      </c>
      <c r="AB3" s="26" t="s">
        <v>91</v>
      </c>
      <c r="AC3" s="26" t="s">
        <v>91</v>
      </c>
      <c r="AD3" s="26" t="s">
        <v>91</v>
      </c>
      <c r="AE3" s="26" t="s">
        <v>91</v>
      </c>
      <c r="AF3" s="26" t="s">
        <v>91</v>
      </c>
      <c r="AG3" s="26" t="s">
        <v>91</v>
      </c>
      <c r="AH3" s="26" t="s">
        <v>91</v>
      </c>
      <c r="AI3" s="26" t="s">
        <v>91</v>
      </c>
      <c r="AJ3" s="26" t="s">
        <v>91</v>
      </c>
      <c r="AK3" s="26" t="s">
        <v>91</v>
      </c>
      <c r="AL3" s="26" t="s">
        <v>91</v>
      </c>
      <c r="AM3" s="26" t="s">
        <v>91</v>
      </c>
      <c r="AN3" s="26" t="s">
        <v>91</v>
      </c>
      <c r="AO3" s="26" t="s">
        <v>91</v>
      </c>
      <c r="AP3" s="26" t="s">
        <v>91</v>
      </c>
      <c r="AQ3" s="26" t="s">
        <v>91</v>
      </c>
      <c r="AR3" s="26" t="s">
        <v>91</v>
      </c>
      <c r="AS3" s="26" t="s">
        <v>91</v>
      </c>
      <c r="AT3" s="26" t="s">
        <v>91</v>
      </c>
      <c r="AU3" s="26" t="s">
        <v>91</v>
      </c>
      <c r="AV3" s="26" t="s">
        <v>91</v>
      </c>
      <c r="AW3" s="26" t="s">
        <v>91</v>
      </c>
      <c r="AX3" s="26" t="s">
        <v>91</v>
      </c>
      <c r="AY3" s="26" t="s">
        <v>91</v>
      </c>
      <c r="AZ3" s="26" t="s">
        <v>91</v>
      </c>
      <c r="BA3" s="26" t="s">
        <v>91</v>
      </c>
      <c r="BB3" s="26" t="s">
        <v>91</v>
      </c>
      <c r="BC3" s="26" t="s">
        <v>91</v>
      </c>
      <c r="BD3" s="26" t="s">
        <v>91</v>
      </c>
      <c r="BE3" s="26" t="s">
        <v>91</v>
      </c>
      <c r="BF3" s="26" t="s">
        <v>91</v>
      </c>
      <c r="BG3" s="26" t="s">
        <v>91</v>
      </c>
      <c r="BH3" s="26" t="s">
        <v>91</v>
      </c>
      <c r="BI3" s="26" t="s">
        <v>91</v>
      </c>
      <c r="BJ3" s="26" t="s">
        <v>91</v>
      </c>
      <c r="BK3" s="26" t="s">
        <v>91</v>
      </c>
      <c r="BL3" s="26" t="s">
        <v>91</v>
      </c>
      <c r="BM3" s="26" t="s">
        <v>91</v>
      </c>
      <c r="BN3" s="26" t="s">
        <v>91</v>
      </c>
      <c r="BO3" s="26" t="s">
        <v>91</v>
      </c>
      <c r="BP3" s="26" t="s">
        <v>91</v>
      </c>
      <c r="BQ3" s="26" t="s">
        <v>91</v>
      </c>
      <c r="BR3" s="26" t="s">
        <v>121</v>
      </c>
      <c r="BS3" s="26" t="s">
        <v>121</v>
      </c>
      <c r="BT3" s="26" t="s">
        <v>121</v>
      </c>
      <c r="BU3" s="26" t="s">
        <v>121</v>
      </c>
      <c r="BV3" s="26" t="s">
        <v>121</v>
      </c>
      <c r="BW3" s="26" t="s">
        <v>121</v>
      </c>
    </row>
    <row r="4" spans="1:75" s="15" customFormat="1" x14ac:dyDescent="0.2">
      <c r="B4" s="14"/>
      <c r="C4" s="27"/>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7"/>
      <c r="BU4" s="27"/>
      <c r="BV4" s="27"/>
      <c r="BW4" s="27"/>
    </row>
    <row r="5" spans="1:75" s="15" customFormat="1" ht="12.95" customHeight="1" x14ac:dyDescent="0.2">
      <c r="B5" s="38" t="s">
        <v>362</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row>
    <row r="6" spans="1:75" s="15" customFormat="1" ht="12.95" customHeight="1" x14ac:dyDescent="0.2">
      <c r="B6" s="15" t="s">
        <v>106</v>
      </c>
      <c r="D6" s="31" t="s">
        <v>123</v>
      </c>
      <c r="E6" s="31" t="s">
        <v>123</v>
      </c>
      <c r="F6" s="31" t="s">
        <v>123</v>
      </c>
      <c r="G6" s="31" t="s">
        <v>123</v>
      </c>
      <c r="H6" s="31" t="s">
        <v>123</v>
      </c>
      <c r="I6" s="31" t="s">
        <v>123</v>
      </c>
      <c r="J6" s="31" t="s">
        <v>123</v>
      </c>
      <c r="K6" s="31" t="s">
        <v>123</v>
      </c>
      <c r="L6" s="31" t="s">
        <v>123</v>
      </c>
      <c r="M6" s="31" t="s">
        <v>123</v>
      </c>
      <c r="N6" s="31" t="s">
        <v>123</v>
      </c>
      <c r="O6" s="31" t="s">
        <v>123</v>
      </c>
      <c r="P6" s="31" t="s">
        <v>123</v>
      </c>
      <c r="Q6" s="31" t="s">
        <v>123</v>
      </c>
      <c r="R6" s="31" t="s">
        <v>123</v>
      </c>
      <c r="S6" s="31" t="s">
        <v>123</v>
      </c>
      <c r="T6" s="31" t="s">
        <v>123</v>
      </c>
      <c r="U6" s="31" t="s">
        <v>123</v>
      </c>
      <c r="V6" s="31" t="s">
        <v>123</v>
      </c>
      <c r="W6" s="31" t="s">
        <v>123</v>
      </c>
      <c r="X6" s="31" t="s">
        <v>123</v>
      </c>
      <c r="Y6" s="31" t="s">
        <v>123</v>
      </c>
      <c r="Z6" s="31" t="s">
        <v>123</v>
      </c>
      <c r="AA6" s="31" t="s">
        <v>123</v>
      </c>
      <c r="AB6" s="31" t="s">
        <v>123</v>
      </c>
      <c r="AC6" s="31" t="s">
        <v>123</v>
      </c>
      <c r="AD6" s="31" t="s">
        <v>123</v>
      </c>
      <c r="AE6" s="31" t="s">
        <v>123</v>
      </c>
      <c r="AF6" s="31" t="s">
        <v>123</v>
      </c>
      <c r="AG6" s="31" t="s">
        <v>123</v>
      </c>
      <c r="AH6" s="57">
        <v>2.1402302398240955</v>
      </c>
      <c r="AI6" s="57">
        <v>3.1954036116683207</v>
      </c>
      <c r="AJ6" s="57">
        <v>3.4816023161308887</v>
      </c>
      <c r="AK6" s="57">
        <v>4.1149635010235581</v>
      </c>
      <c r="AL6" s="57">
        <v>4.6340142418760122</v>
      </c>
      <c r="AM6" s="57">
        <v>5.1280436409009997</v>
      </c>
      <c r="AN6" s="57">
        <v>5.5735994938701277</v>
      </c>
      <c r="AO6" s="57">
        <v>5.9417182276070992</v>
      </c>
      <c r="AP6" s="57">
        <v>6.0998808325284717</v>
      </c>
      <c r="AQ6" s="57">
        <v>6.2654553240804169</v>
      </c>
      <c r="AR6" s="57">
        <v>6.3518234230750714</v>
      </c>
      <c r="AS6" s="57">
        <v>6.5317307903545769</v>
      </c>
      <c r="AT6" s="57">
        <v>6.8645773705436106</v>
      </c>
      <c r="AU6" s="57">
        <v>8.0810507873405797</v>
      </c>
      <c r="AV6" s="57">
        <v>9.2941511629693743</v>
      </c>
      <c r="AW6" s="57">
        <v>10.170602145994048</v>
      </c>
      <c r="AX6" s="57">
        <v>10.304518169157031</v>
      </c>
      <c r="AY6" s="57">
        <v>10.698025342314521</v>
      </c>
      <c r="AZ6" s="57">
        <v>11.060411199032972</v>
      </c>
      <c r="BA6" s="57">
        <v>11.191470568894628</v>
      </c>
      <c r="BB6" s="57">
        <v>11.462957930880082</v>
      </c>
      <c r="BC6" s="57">
        <v>12.482486571392403</v>
      </c>
      <c r="BD6" s="57">
        <v>12.579086615294388</v>
      </c>
      <c r="BE6" s="57">
        <v>13.085635952638949</v>
      </c>
      <c r="BF6" s="57">
        <v>13.653943174531621</v>
      </c>
      <c r="BG6" s="57">
        <v>4.8027443435502457</v>
      </c>
      <c r="BH6" s="57">
        <v>4.2634254214827294</v>
      </c>
      <c r="BI6" s="57">
        <v>3.4743883622779057</v>
      </c>
      <c r="BJ6" s="57">
        <v>3.0353044847562924</v>
      </c>
      <c r="BK6" s="57">
        <v>2.7775366963541721</v>
      </c>
      <c r="BL6" s="57">
        <v>2.5616293883814527</v>
      </c>
      <c r="BM6" s="57">
        <v>2.0693648479653115</v>
      </c>
      <c r="BN6" s="57">
        <v>1.8535156563857014</v>
      </c>
      <c r="BO6" s="57">
        <v>1.7657742885330194</v>
      </c>
      <c r="BP6" s="57">
        <v>1.6829105468621641</v>
      </c>
      <c r="BQ6" s="57">
        <v>1.6356587781571335</v>
      </c>
      <c r="BR6" s="57">
        <v>1.8084707627272711</v>
      </c>
      <c r="BS6" s="57">
        <v>1.8190830905047075</v>
      </c>
      <c r="BT6" s="57">
        <v>1.8464533810011927</v>
      </c>
      <c r="BU6" s="57">
        <v>1.9007219096594814</v>
      </c>
      <c r="BV6" s="57">
        <v>1.9705084559094308</v>
      </c>
      <c r="BW6" s="57">
        <v>2.0545198527078514</v>
      </c>
    </row>
    <row r="7" spans="1:75" s="15" customFormat="1" x14ac:dyDescent="0.2">
      <c r="B7" s="15" t="s">
        <v>363</v>
      </c>
      <c r="D7" s="15" t="s">
        <v>123</v>
      </c>
      <c r="E7" s="15" t="s">
        <v>123</v>
      </c>
      <c r="F7" s="15" t="s">
        <v>123</v>
      </c>
      <c r="G7" s="15" t="s">
        <v>123</v>
      </c>
      <c r="H7" s="15" t="s">
        <v>123</v>
      </c>
      <c r="I7" s="15" t="s">
        <v>123</v>
      </c>
      <c r="J7" s="15" t="s">
        <v>123</v>
      </c>
      <c r="K7" s="15" t="s">
        <v>123</v>
      </c>
      <c r="L7" s="15" t="s">
        <v>123</v>
      </c>
      <c r="M7" s="15" t="s">
        <v>123</v>
      </c>
      <c r="N7" s="15" t="s">
        <v>123</v>
      </c>
      <c r="O7" s="15" t="s">
        <v>123</v>
      </c>
      <c r="P7" s="15" t="s">
        <v>123</v>
      </c>
      <c r="Q7" s="15" t="s">
        <v>123</v>
      </c>
      <c r="R7" s="15" t="s">
        <v>123</v>
      </c>
      <c r="S7" s="15" t="s">
        <v>123</v>
      </c>
      <c r="T7" s="15" t="s">
        <v>123</v>
      </c>
      <c r="U7" s="15" t="s">
        <v>123</v>
      </c>
      <c r="V7" s="15" t="s">
        <v>123</v>
      </c>
      <c r="W7" s="15" t="s">
        <v>123</v>
      </c>
      <c r="X7" s="15" t="s">
        <v>123</v>
      </c>
      <c r="Y7" s="15" t="s">
        <v>123</v>
      </c>
      <c r="Z7" s="15" t="s">
        <v>123</v>
      </c>
      <c r="AA7" s="15" t="s">
        <v>123</v>
      </c>
      <c r="AB7" s="15" t="s">
        <v>123</v>
      </c>
      <c r="AC7" s="15" t="s">
        <v>123</v>
      </c>
      <c r="AD7" s="15" t="s">
        <v>123</v>
      </c>
      <c r="AE7" s="15" t="s">
        <v>123</v>
      </c>
      <c r="AF7" s="15" t="s">
        <v>123</v>
      </c>
      <c r="AG7" s="15" t="s">
        <v>123</v>
      </c>
      <c r="AH7" s="57">
        <v>4.3901629877503892</v>
      </c>
      <c r="AI7" s="57">
        <v>4.8128508610114782</v>
      </c>
      <c r="AJ7" s="57">
        <v>6.2823050726326253</v>
      </c>
      <c r="AK7" s="57">
        <v>8.3178593417309337</v>
      </c>
      <c r="AL7" s="57">
        <v>9.8498748232840523</v>
      </c>
      <c r="AM7" s="57">
        <v>11.572896942930397</v>
      </c>
      <c r="AN7" s="57">
        <v>12.826570114134206</v>
      </c>
      <c r="AO7" s="57">
        <v>14.042834071766636</v>
      </c>
      <c r="AP7" s="57">
        <v>15.33683630786763</v>
      </c>
      <c r="AQ7" s="57">
        <v>15.577510236185928</v>
      </c>
      <c r="AR7" s="57">
        <v>14.909193195627202</v>
      </c>
      <c r="AS7" s="57">
        <v>15.345773833544426</v>
      </c>
      <c r="AT7" s="57">
        <v>17.876825969730529</v>
      </c>
      <c r="AU7" s="57">
        <v>22.691039056134109</v>
      </c>
      <c r="AV7" s="57">
        <v>27.212284889007034</v>
      </c>
      <c r="AW7" s="57">
        <v>30.556640477738103</v>
      </c>
      <c r="AX7" s="57">
        <v>31.780763659426519</v>
      </c>
      <c r="AY7" s="57">
        <v>33.498155150357007</v>
      </c>
      <c r="AZ7" s="57">
        <v>34.23901106225253</v>
      </c>
      <c r="BA7" s="57">
        <v>33.406156559343721</v>
      </c>
      <c r="BB7" s="57">
        <v>33.313239089650168</v>
      </c>
      <c r="BC7" s="57">
        <v>32.657783608021326</v>
      </c>
      <c r="BD7" s="57">
        <v>31.72597693305347</v>
      </c>
      <c r="BE7" s="57">
        <v>32.382208129032158</v>
      </c>
      <c r="BF7" s="57">
        <v>33.317310238163259</v>
      </c>
      <c r="BG7" s="57">
        <v>34.628061685856949</v>
      </c>
      <c r="BH7" s="57">
        <v>35.69931045079084</v>
      </c>
      <c r="BI7" s="57">
        <v>36.930522008288243</v>
      </c>
      <c r="BJ7" s="57">
        <v>38.249209802318404</v>
      </c>
      <c r="BK7" s="57">
        <v>40.24993637695281</v>
      </c>
      <c r="BL7" s="57">
        <v>42.818772123914272</v>
      </c>
      <c r="BM7" s="57">
        <v>49.328179788531997</v>
      </c>
      <c r="BN7" s="57">
        <v>51.175187274772732</v>
      </c>
      <c r="BO7" s="57">
        <v>52.993493521551017</v>
      </c>
      <c r="BP7" s="57">
        <v>55.047905193443938</v>
      </c>
      <c r="BQ7" s="57">
        <v>51.733987305225035</v>
      </c>
      <c r="BR7" s="57">
        <v>52.096439516107559</v>
      </c>
      <c r="BS7" s="57">
        <v>52.669260224571495</v>
      </c>
      <c r="BT7" s="57">
        <v>53.285705453433017</v>
      </c>
      <c r="BU7" s="57">
        <v>54.122306547480676</v>
      </c>
      <c r="BV7" s="57">
        <v>55.909954662652311</v>
      </c>
      <c r="BW7" s="57">
        <v>57.719945614883322</v>
      </c>
    </row>
    <row r="8" spans="1:75" s="15" customFormat="1" x14ac:dyDescent="0.2">
      <c r="B8" s="15" t="s">
        <v>110</v>
      </c>
      <c r="D8" s="15" t="s">
        <v>123</v>
      </c>
      <c r="E8" s="15" t="s">
        <v>123</v>
      </c>
      <c r="F8" s="15" t="s">
        <v>123</v>
      </c>
      <c r="G8" s="15" t="s">
        <v>123</v>
      </c>
      <c r="H8" s="15" t="s">
        <v>123</v>
      </c>
      <c r="I8" s="15" t="s">
        <v>123</v>
      </c>
      <c r="J8" s="15" t="s">
        <v>123</v>
      </c>
      <c r="K8" s="15" t="s">
        <v>123</v>
      </c>
      <c r="L8" s="15" t="s">
        <v>123</v>
      </c>
      <c r="M8" s="15" t="s">
        <v>123</v>
      </c>
      <c r="N8" s="15" t="s">
        <v>123</v>
      </c>
      <c r="O8" s="15" t="s">
        <v>123</v>
      </c>
      <c r="P8" s="15" t="s">
        <v>123</v>
      </c>
      <c r="Q8" s="15" t="s">
        <v>123</v>
      </c>
      <c r="R8" s="15" t="s">
        <v>123</v>
      </c>
      <c r="S8" s="15" t="s">
        <v>123</v>
      </c>
      <c r="T8" s="15" t="s">
        <v>123</v>
      </c>
      <c r="U8" s="15" t="s">
        <v>123</v>
      </c>
      <c r="V8" s="15" t="s">
        <v>123</v>
      </c>
      <c r="W8" s="15" t="s">
        <v>123</v>
      </c>
      <c r="X8" s="15" t="s">
        <v>123</v>
      </c>
      <c r="Y8" s="15" t="s">
        <v>123</v>
      </c>
      <c r="Z8" s="15" t="s">
        <v>123</v>
      </c>
      <c r="AA8" s="15" t="s">
        <v>123</v>
      </c>
      <c r="AB8" s="15" t="s">
        <v>123</v>
      </c>
      <c r="AC8" s="15" t="s">
        <v>123</v>
      </c>
      <c r="AD8" s="15" t="s">
        <v>123</v>
      </c>
      <c r="AE8" s="15" t="s">
        <v>123</v>
      </c>
      <c r="AF8" s="15" t="s">
        <v>123</v>
      </c>
      <c r="AG8" s="15" t="s">
        <v>123</v>
      </c>
      <c r="AH8" s="57">
        <v>9.3426067724255155</v>
      </c>
      <c r="AI8" s="57">
        <v>10.7688055273202</v>
      </c>
      <c r="AJ8" s="57">
        <v>12.894152611236493</v>
      </c>
      <c r="AK8" s="57">
        <v>15.265487157245504</v>
      </c>
      <c r="AL8" s="57">
        <v>17.144170934839934</v>
      </c>
      <c r="AM8" s="57">
        <v>18.631119416168602</v>
      </c>
      <c r="AN8" s="57">
        <v>19.850890391995662</v>
      </c>
      <c r="AO8" s="57">
        <v>21.783507700626259</v>
      </c>
      <c r="AP8" s="57">
        <v>23.480940859603898</v>
      </c>
      <c r="AQ8" s="57">
        <v>24.857778439733668</v>
      </c>
      <c r="AR8" s="57">
        <v>26.056733891297718</v>
      </c>
      <c r="AS8" s="57">
        <v>28.436744857101015</v>
      </c>
      <c r="AT8" s="57">
        <v>31.737396375410903</v>
      </c>
      <c r="AU8" s="57">
        <v>35.530798624968625</v>
      </c>
      <c r="AV8" s="57">
        <v>38.751015948023621</v>
      </c>
      <c r="AW8" s="57">
        <v>41.710323376267837</v>
      </c>
      <c r="AX8" s="57">
        <v>42.777385385416402</v>
      </c>
      <c r="AY8" s="57">
        <v>44.514638660369798</v>
      </c>
      <c r="AZ8" s="57">
        <v>46.918527495714486</v>
      </c>
      <c r="BA8" s="57">
        <v>48.749766628761677</v>
      </c>
      <c r="BB8" s="57">
        <v>50.789120539508168</v>
      </c>
      <c r="BC8" s="57">
        <v>53.90831506305399</v>
      </c>
      <c r="BD8" s="57">
        <v>57.068777236767062</v>
      </c>
      <c r="BE8" s="57">
        <v>61.238188810984376</v>
      </c>
      <c r="BF8" s="57">
        <v>63.330305663652602</v>
      </c>
      <c r="BG8" s="57">
        <v>66.359817055609824</v>
      </c>
      <c r="BH8" s="57">
        <v>71.129788265206841</v>
      </c>
      <c r="BI8" s="57">
        <v>75.395089176207534</v>
      </c>
      <c r="BJ8" s="57">
        <v>77.927032948756562</v>
      </c>
      <c r="BK8" s="57">
        <v>83.221265865909004</v>
      </c>
      <c r="BL8" s="57">
        <v>90.381387301769209</v>
      </c>
      <c r="BM8" s="57">
        <v>96.605813211114963</v>
      </c>
      <c r="BN8" s="57">
        <v>100.33953270549061</v>
      </c>
      <c r="BO8" s="57">
        <v>104.20604787070685</v>
      </c>
      <c r="BP8" s="57">
        <v>109.86768103089538</v>
      </c>
      <c r="BQ8" s="57">
        <v>110.68234174015117</v>
      </c>
      <c r="BR8" s="57">
        <v>114.1313311657986</v>
      </c>
      <c r="BS8" s="57">
        <v>116.97645342212979</v>
      </c>
      <c r="BT8" s="57">
        <v>118.92636657110299</v>
      </c>
      <c r="BU8" s="57">
        <v>121.60540009377058</v>
      </c>
      <c r="BV8" s="57">
        <v>124.77396916495411</v>
      </c>
      <c r="BW8" s="57">
        <v>128.11686121464936</v>
      </c>
    </row>
    <row r="9" spans="1:75" s="15" customFormat="1" ht="26.1" customHeight="1" x14ac:dyDescent="0.2">
      <c r="B9" s="15" t="s">
        <v>364</v>
      </c>
      <c r="D9" s="158">
        <v>0.25080000000000002</v>
      </c>
      <c r="E9" s="158">
        <v>0.35489999999999999</v>
      </c>
      <c r="F9" s="158">
        <v>0.35589999999999999</v>
      </c>
      <c r="G9" s="158">
        <v>0.37730000000000002</v>
      </c>
      <c r="H9" s="158">
        <v>0.44950000000000001</v>
      </c>
      <c r="I9" s="158">
        <v>0.47170000000000001</v>
      </c>
      <c r="J9" s="158">
        <v>0.4803</v>
      </c>
      <c r="K9" s="158">
        <v>0.58350000000000002</v>
      </c>
      <c r="L9" s="158">
        <v>0.6036999999999999</v>
      </c>
      <c r="M9" s="158">
        <v>0.66269999999999996</v>
      </c>
      <c r="N9" s="158">
        <v>0.85780000000000001</v>
      </c>
      <c r="O9" s="158">
        <v>0.89100000000000001</v>
      </c>
      <c r="P9" s="158">
        <v>0.90760000000000007</v>
      </c>
      <c r="Q9" s="158">
        <v>1.0548</v>
      </c>
      <c r="R9" s="158">
        <v>1.1171</v>
      </c>
      <c r="S9" s="158">
        <v>1.3137999999999996</v>
      </c>
      <c r="T9" s="158">
        <v>1.3685</v>
      </c>
      <c r="U9" s="158">
        <v>1.6715</v>
      </c>
      <c r="V9" s="158">
        <v>1.7526999999999999</v>
      </c>
      <c r="W9" s="158">
        <v>1.9772000000000001</v>
      </c>
      <c r="X9" s="158">
        <v>2.169</v>
      </c>
      <c r="Y9" s="158">
        <v>2.2987000000000002</v>
      </c>
      <c r="Z9" s="158">
        <v>2.5215999999999998</v>
      </c>
      <c r="AA9" s="158">
        <v>2.9506000000000001</v>
      </c>
      <c r="AB9" s="158">
        <v>3.3402999999999996</v>
      </c>
      <c r="AC9" s="158">
        <v>3.8525990000000001</v>
      </c>
      <c r="AD9" s="158">
        <v>4.9183270000000006</v>
      </c>
      <c r="AE9" s="158">
        <v>6.5839790000000002</v>
      </c>
      <c r="AF9" s="158">
        <v>7.8012960000000007</v>
      </c>
      <c r="AG9" s="158">
        <v>9.0823199999999993</v>
      </c>
      <c r="AH9" s="158">
        <v>10.46</v>
      </c>
      <c r="AI9" s="158">
        <v>11.936999999999999</v>
      </c>
      <c r="AJ9" s="158">
        <v>14.529</v>
      </c>
      <c r="AK9" s="158">
        <v>16.863</v>
      </c>
      <c r="AL9" s="158">
        <v>18.21</v>
      </c>
      <c r="AM9" s="158">
        <v>19.797999999999998</v>
      </c>
      <c r="AN9" s="158">
        <v>20.863</v>
      </c>
      <c r="AO9" s="158">
        <v>22.448</v>
      </c>
      <c r="AP9" s="158">
        <v>24.257598000000002</v>
      </c>
      <c r="AQ9" s="158">
        <v>25.406486000000001</v>
      </c>
      <c r="AR9" s="158">
        <v>26.034205999999998</v>
      </c>
      <c r="AS9" s="158">
        <v>27.702068000000004</v>
      </c>
      <c r="AT9" s="158">
        <v>30.508146</v>
      </c>
      <c r="AU9" s="158">
        <v>35.252113999999999</v>
      </c>
      <c r="AV9" s="158">
        <v>37.320296999999997</v>
      </c>
      <c r="AW9" s="158">
        <v>39.538795000000007</v>
      </c>
      <c r="AX9" s="158">
        <v>39.824572000000003</v>
      </c>
      <c r="AY9" s="158">
        <v>40.701778000000004</v>
      </c>
      <c r="AZ9" s="158">
        <v>42.158667000000001</v>
      </c>
      <c r="BA9" s="158">
        <v>43.119707999999996</v>
      </c>
      <c r="BB9" s="158">
        <v>45.018209000000006</v>
      </c>
      <c r="BC9" s="158">
        <v>46.884318</v>
      </c>
      <c r="BD9" s="158">
        <v>47.796771</v>
      </c>
      <c r="BE9" s="158">
        <v>51.093595998929331</v>
      </c>
      <c r="BF9" s="158">
        <v>53.686528709614699</v>
      </c>
      <c r="BG9" s="158">
        <v>56.079337540435695</v>
      </c>
      <c r="BH9" s="158">
        <v>58.408538999999998</v>
      </c>
      <c r="BI9" s="158">
        <v>60.914807692682672</v>
      </c>
      <c r="BJ9" s="158">
        <v>63.133866728245984</v>
      </c>
      <c r="BK9" s="158">
        <v>67.418511439321776</v>
      </c>
      <c r="BL9" s="158">
        <v>72.675808206500761</v>
      </c>
      <c r="BM9" s="158">
        <v>77.814168515432527</v>
      </c>
      <c r="BN9" s="158">
        <v>80.35204795944027</v>
      </c>
      <c r="BO9" s="158">
        <v>84.506752610850981</v>
      </c>
      <c r="BP9" s="158">
        <v>89.445041625081217</v>
      </c>
      <c r="BQ9" s="158">
        <v>91.705931796812806</v>
      </c>
      <c r="BR9" s="158">
        <v>94.59930358069029</v>
      </c>
      <c r="BS9" s="158">
        <v>98.245056555440726</v>
      </c>
      <c r="BT9" s="158">
        <v>101.33198832263616</v>
      </c>
      <c r="BU9" s="158">
        <v>104.72603325580231</v>
      </c>
      <c r="BV9" s="158">
        <v>108.29823929315434</v>
      </c>
      <c r="BW9" s="158">
        <v>111.78490876141998</v>
      </c>
    </row>
    <row r="10" spans="1:75" s="15" customFormat="1" x14ac:dyDescent="0.2">
      <c r="B10" s="15" t="s">
        <v>365</v>
      </c>
      <c r="D10" s="158">
        <v>6.25E-2</v>
      </c>
      <c r="E10" s="158">
        <v>7.5200000000000003E-2</v>
      </c>
      <c r="F10" s="158">
        <v>8.4500000000000006E-2</v>
      </c>
      <c r="G10" s="158">
        <v>9.459999999999999E-2</v>
      </c>
      <c r="H10" s="158">
        <v>0.1186</v>
      </c>
      <c r="I10" s="158">
        <v>0.12029999999999999</v>
      </c>
      <c r="J10" s="158">
        <v>0.12540000000000001</v>
      </c>
      <c r="K10" s="158">
        <v>0.11409999999999999</v>
      </c>
      <c r="L10" s="158">
        <v>0.12129999999999999</v>
      </c>
      <c r="M10" s="158">
        <v>0.1196</v>
      </c>
      <c r="N10" s="158">
        <v>0.1318</v>
      </c>
      <c r="O10" s="158">
        <v>0.1585</v>
      </c>
      <c r="P10" s="158">
        <v>0.17949999999999999</v>
      </c>
      <c r="Q10" s="158">
        <v>0.1711</v>
      </c>
      <c r="R10" s="158">
        <v>0.19980000000000001</v>
      </c>
      <c r="S10" s="158">
        <v>0.21740000000000001</v>
      </c>
      <c r="T10" s="158">
        <v>0.2233</v>
      </c>
      <c r="U10" s="158">
        <v>0.24590000000000001</v>
      </c>
      <c r="V10" s="158">
        <v>0.29749999999999999</v>
      </c>
      <c r="W10" s="158">
        <v>0.38569999999999999</v>
      </c>
      <c r="X10" s="158">
        <v>0.4289</v>
      </c>
      <c r="Y10" s="158">
        <v>0.47070000000000001</v>
      </c>
      <c r="Z10" s="158">
        <v>0.56379999999999997</v>
      </c>
      <c r="AA10" s="158">
        <v>0.68610000000000004</v>
      </c>
      <c r="AB10" s="158">
        <v>0.84529999999999994</v>
      </c>
      <c r="AC10" s="158">
        <v>0.97430000000000005</v>
      </c>
      <c r="AD10" s="158">
        <v>1.2081999999999999</v>
      </c>
      <c r="AE10" s="158">
        <v>1.6511</v>
      </c>
      <c r="AF10" s="158">
        <v>2.0819000000000001</v>
      </c>
      <c r="AG10" s="158">
        <v>2.5093000000000001</v>
      </c>
      <c r="AH10" s="158">
        <v>2.6920000000000002</v>
      </c>
      <c r="AI10" s="158">
        <v>2.94</v>
      </c>
      <c r="AJ10" s="158">
        <v>3.83</v>
      </c>
      <c r="AK10" s="158">
        <v>5.8572499999999996</v>
      </c>
      <c r="AL10" s="158">
        <v>7.9169999999999998</v>
      </c>
      <c r="AM10" s="158">
        <v>9.4489999999999998</v>
      </c>
      <c r="AN10" s="158">
        <v>10.782999999999999</v>
      </c>
      <c r="AO10" s="158">
        <v>12.231999999999999</v>
      </c>
      <c r="AP10" s="158">
        <v>13.176</v>
      </c>
      <c r="AQ10" s="158">
        <v>13.40169</v>
      </c>
      <c r="AR10" s="158">
        <v>13.25199351</v>
      </c>
      <c r="AS10" s="158">
        <v>14.200272480999999</v>
      </c>
      <c r="AT10" s="158">
        <v>16.797837000000005</v>
      </c>
      <c r="AU10" s="158">
        <v>20.295427899511736</v>
      </c>
      <c r="AV10" s="158">
        <v>25.526476000000002</v>
      </c>
      <c r="AW10" s="158">
        <v>28.829948000000002</v>
      </c>
      <c r="AX10" s="158">
        <v>30.339205213999996</v>
      </c>
      <c r="AY10" s="158">
        <v>31.886693626000003</v>
      </c>
      <c r="AZ10" s="158">
        <v>32.437416757000001</v>
      </c>
      <c r="BA10" s="158">
        <v>31.640413748</v>
      </c>
      <c r="BB10" s="158">
        <v>31.212963835000004</v>
      </c>
      <c r="BC10" s="158">
        <v>30.726584142467686</v>
      </c>
      <c r="BD10" s="158">
        <v>29.666571453818168</v>
      </c>
      <c r="BE10" s="158">
        <v>30.917267665810108</v>
      </c>
      <c r="BF10" s="158">
        <v>32.294613805777573</v>
      </c>
      <c r="BG10" s="158">
        <v>33.353048856553258</v>
      </c>
      <c r="BH10" s="158">
        <v>35.027994048480409</v>
      </c>
      <c r="BI10" s="158">
        <v>35.716781529642006</v>
      </c>
      <c r="BJ10" s="158">
        <v>37.172236532855472</v>
      </c>
      <c r="BK10" s="158">
        <v>38.696081911583093</v>
      </c>
      <c r="BL10" s="158">
        <v>40.966842600690001</v>
      </c>
      <c r="BM10" s="158">
        <v>46.695822820729994</v>
      </c>
      <c r="BN10" s="158">
        <v>48.764863047781709</v>
      </c>
      <c r="BO10" s="158">
        <v>49.940019439559826</v>
      </c>
      <c r="BP10" s="158">
        <v>51.398009538670017</v>
      </c>
      <c r="BQ10" s="158">
        <v>46.044230955519964</v>
      </c>
      <c r="BR10" s="158">
        <v>45.685303061170956</v>
      </c>
      <c r="BS10" s="158">
        <v>45.523901302446504</v>
      </c>
      <c r="BT10" s="158">
        <v>45.484929358416572</v>
      </c>
      <c r="BU10" s="158">
        <v>45.848355914954261</v>
      </c>
      <c r="BV10" s="158">
        <v>46.773569788905526</v>
      </c>
      <c r="BW10" s="158">
        <v>47.786467658167311</v>
      </c>
    </row>
    <row r="11" spans="1:75" s="15" customFormat="1" x14ac:dyDescent="0.2">
      <c r="B11" s="15" t="s">
        <v>366</v>
      </c>
      <c r="D11" s="158">
        <v>0.158</v>
      </c>
      <c r="E11" s="158">
        <v>0.16769999999999999</v>
      </c>
      <c r="F11" s="158">
        <v>0.1701</v>
      </c>
      <c r="G11" s="158">
        <v>0.17019999999999999</v>
      </c>
      <c r="H11" s="158">
        <v>0.20710000000000001</v>
      </c>
      <c r="I11" s="158">
        <v>0.22469999999999998</v>
      </c>
      <c r="J11" s="158">
        <v>0.23350000000000001</v>
      </c>
      <c r="K11" s="158">
        <v>0.2447</v>
      </c>
      <c r="L11" s="158">
        <v>0.25580000000000003</v>
      </c>
      <c r="M11" s="158">
        <v>0.26880000000000004</v>
      </c>
      <c r="N11" s="158">
        <v>0.2974</v>
      </c>
      <c r="O11" s="158">
        <v>0.30090000000000006</v>
      </c>
      <c r="P11" s="158">
        <v>0.30270000000000002</v>
      </c>
      <c r="Q11" s="158">
        <v>0.32719999999999999</v>
      </c>
      <c r="R11" s="158">
        <v>0.32890000000000003</v>
      </c>
      <c r="S11" s="158">
        <v>0.35940000000000005</v>
      </c>
      <c r="T11" s="158">
        <v>0.37030000000000002</v>
      </c>
      <c r="U11" s="158">
        <v>0.40500000000000008</v>
      </c>
      <c r="V11" s="158">
        <v>0.40629999999999999</v>
      </c>
      <c r="W11" s="158">
        <v>0.42669999999999997</v>
      </c>
      <c r="X11" s="158">
        <v>0.57429999999999992</v>
      </c>
      <c r="Y11" s="158">
        <v>0.62269999999999992</v>
      </c>
      <c r="Z11" s="158">
        <v>0.55109999999999992</v>
      </c>
      <c r="AA11" s="158">
        <v>0.59309999999999996</v>
      </c>
      <c r="AB11" s="158">
        <v>0.71209999999999996</v>
      </c>
      <c r="AC11" s="158">
        <v>0.67810000000000004</v>
      </c>
      <c r="AD11" s="158">
        <v>0.77519999999999989</v>
      </c>
      <c r="AE11" s="158">
        <v>1.1025</v>
      </c>
      <c r="AF11" s="158">
        <v>1.2310000000000001</v>
      </c>
      <c r="AG11" s="158">
        <v>1.7755000000000001</v>
      </c>
      <c r="AH11" s="158">
        <v>2.7210000000000001</v>
      </c>
      <c r="AI11" s="158">
        <v>3.9000599999999999</v>
      </c>
      <c r="AJ11" s="158">
        <v>4.2990600000000008</v>
      </c>
      <c r="AK11" s="158">
        <v>4.9780600000000002</v>
      </c>
      <c r="AL11" s="158">
        <v>5.5010600000000007</v>
      </c>
      <c r="AM11" s="158">
        <v>6.0850600000000004</v>
      </c>
      <c r="AN11" s="158">
        <v>6.6050600000000008</v>
      </c>
      <c r="AO11" s="158">
        <v>7.0880600000000005</v>
      </c>
      <c r="AP11" s="158">
        <v>7.4840600000000004</v>
      </c>
      <c r="AQ11" s="158">
        <v>7.8925679999999998</v>
      </c>
      <c r="AR11" s="158">
        <v>8.0315510000000021</v>
      </c>
      <c r="AS11" s="158">
        <v>8.4119089999999996</v>
      </c>
      <c r="AT11" s="158">
        <v>9.1728167156850411</v>
      </c>
      <c r="AU11" s="158">
        <v>10.755346568931577</v>
      </c>
      <c r="AV11" s="158">
        <v>12.410679000000002</v>
      </c>
      <c r="AW11" s="158">
        <v>14.068823</v>
      </c>
      <c r="AX11" s="158">
        <v>14.698889999999999</v>
      </c>
      <c r="AY11" s="158">
        <v>16.122347527041317</v>
      </c>
      <c r="AZ11" s="158">
        <v>17.621866000000001</v>
      </c>
      <c r="BA11" s="158">
        <v>18.587272009000003</v>
      </c>
      <c r="BB11" s="158">
        <v>19.334144725038435</v>
      </c>
      <c r="BC11" s="158">
        <v>21.437683100000015</v>
      </c>
      <c r="BD11" s="158">
        <v>23.910498331296751</v>
      </c>
      <c r="BE11" s="158">
        <v>24.695169227916086</v>
      </c>
      <c r="BF11" s="158">
        <v>24.320416560955216</v>
      </c>
      <c r="BG11" s="158">
        <v>16.358236688028089</v>
      </c>
      <c r="BH11" s="158">
        <v>17.655991089</v>
      </c>
      <c r="BI11" s="158">
        <v>19.168410324448999</v>
      </c>
      <c r="BJ11" s="158">
        <v>18.905443974729799</v>
      </c>
      <c r="BK11" s="158">
        <v>20.134145588311135</v>
      </c>
      <c r="BL11" s="158">
        <v>22.11913800687423</v>
      </c>
      <c r="BM11" s="158">
        <v>23.493366511449778</v>
      </c>
      <c r="BN11" s="158">
        <v>24.251324629427096</v>
      </c>
      <c r="BO11" s="158">
        <v>24.518543630379988</v>
      </c>
      <c r="BP11" s="158">
        <v>25.755445607450234</v>
      </c>
      <c r="BQ11" s="158">
        <v>26.301825071200572</v>
      </c>
      <c r="BR11" s="158">
        <v>27.751634802772177</v>
      </c>
      <c r="BS11" s="158">
        <v>27.695838879318796</v>
      </c>
      <c r="BT11" s="158">
        <v>27.241607724484574</v>
      </c>
      <c r="BU11" s="158">
        <v>27.054039380154112</v>
      </c>
      <c r="BV11" s="158">
        <v>27.582623201455885</v>
      </c>
      <c r="BW11" s="158">
        <v>28.319950262653158</v>
      </c>
    </row>
    <row r="12" spans="1:75" s="15" customFormat="1" ht="26.1" customHeight="1" x14ac:dyDescent="0.2">
      <c r="B12" s="38" t="s">
        <v>267</v>
      </c>
      <c r="D12" s="159">
        <v>0.47130000000000005</v>
      </c>
      <c r="E12" s="159">
        <v>0.5978</v>
      </c>
      <c r="F12" s="159">
        <v>0.61050000000000004</v>
      </c>
      <c r="G12" s="159">
        <v>0.6421</v>
      </c>
      <c r="H12" s="159">
        <v>0.77520000000000011</v>
      </c>
      <c r="I12" s="159">
        <v>0.81669999999999998</v>
      </c>
      <c r="J12" s="159">
        <v>0.83920000000000006</v>
      </c>
      <c r="K12" s="159">
        <v>0.94230000000000003</v>
      </c>
      <c r="L12" s="159">
        <v>0.98079999999999989</v>
      </c>
      <c r="M12" s="159">
        <v>1.0510999999999999</v>
      </c>
      <c r="N12" s="159">
        <v>1.2869999999999999</v>
      </c>
      <c r="O12" s="159">
        <v>1.3504</v>
      </c>
      <c r="P12" s="159">
        <v>1.3897999999999999</v>
      </c>
      <c r="Q12" s="159">
        <v>1.5530999999999999</v>
      </c>
      <c r="R12" s="159">
        <v>1.6457999999999999</v>
      </c>
      <c r="S12" s="159">
        <v>1.8905999999999996</v>
      </c>
      <c r="T12" s="159">
        <v>1.9621000000000002</v>
      </c>
      <c r="U12" s="159">
        <v>2.3224</v>
      </c>
      <c r="V12" s="159">
        <v>2.4564999999999997</v>
      </c>
      <c r="W12" s="159">
        <v>2.7896000000000001</v>
      </c>
      <c r="X12" s="159">
        <v>3.1722000000000001</v>
      </c>
      <c r="Y12" s="159">
        <v>3.3921000000000001</v>
      </c>
      <c r="Z12" s="159">
        <v>3.6364999999999998</v>
      </c>
      <c r="AA12" s="159">
        <v>4.2298</v>
      </c>
      <c r="AB12" s="159">
        <v>4.8976999999999986</v>
      </c>
      <c r="AC12" s="159">
        <v>5.5049989999999998</v>
      </c>
      <c r="AD12" s="159">
        <v>6.9017270000000002</v>
      </c>
      <c r="AE12" s="159">
        <v>9.3375790000000016</v>
      </c>
      <c r="AF12" s="159">
        <v>11.114196000000002</v>
      </c>
      <c r="AG12" s="159">
        <v>13.36712</v>
      </c>
      <c r="AH12" s="159">
        <v>15.873000000000001</v>
      </c>
      <c r="AI12" s="159">
        <v>18.777059999999999</v>
      </c>
      <c r="AJ12" s="159">
        <v>22.658060000000003</v>
      </c>
      <c r="AK12" s="159">
        <v>27.698309999999999</v>
      </c>
      <c r="AL12" s="159">
        <v>31.628060000000005</v>
      </c>
      <c r="AM12" s="159">
        <v>35.332059999999998</v>
      </c>
      <c r="AN12" s="159">
        <v>38.251060000000003</v>
      </c>
      <c r="AO12" s="159">
        <v>41.768059999999998</v>
      </c>
      <c r="AP12" s="159">
        <v>44.917658000000003</v>
      </c>
      <c r="AQ12" s="159">
        <v>46.700744</v>
      </c>
      <c r="AR12" s="159">
        <v>47.317750509999996</v>
      </c>
      <c r="AS12" s="159">
        <v>50.314249481000004</v>
      </c>
      <c r="AT12" s="159">
        <v>56.478799715685042</v>
      </c>
      <c r="AU12" s="159">
        <v>66.302888468443314</v>
      </c>
      <c r="AV12" s="159">
        <v>75.257452000000001</v>
      </c>
      <c r="AW12" s="159">
        <v>82.437566000000004</v>
      </c>
      <c r="AX12" s="159">
        <v>84.862667213999998</v>
      </c>
      <c r="AY12" s="159">
        <v>88.710819153041314</v>
      </c>
      <c r="AZ12" s="159">
        <v>92.217949757</v>
      </c>
      <c r="BA12" s="159">
        <v>93.347393756999992</v>
      </c>
      <c r="BB12" s="159">
        <v>95.565317560038437</v>
      </c>
      <c r="BC12" s="159">
        <v>99.048585242467709</v>
      </c>
      <c r="BD12" s="159">
        <v>101.37384078511492</v>
      </c>
      <c r="BE12" s="159">
        <v>106.70603289265553</v>
      </c>
      <c r="BF12" s="159">
        <v>110.30155907634747</v>
      </c>
      <c r="BG12" s="159">
        <v>105.79062308501705</v>
      </c>
      <c r="BH12" s="159">
        <v>111.09252413748041</v>
      </c>
      <c r="BI12" s="159">
        <v>115.79999954677368</v>
      </c>
      <c r="BJ12" s="159">
        <v>119.21154723583126</v>
      </c>
      <c r="BK12" s="159">
        <v>126.248738939216</v>
      </c>
      <c r="BL12" s="159">
        <v>135.761788814065</v>
      </c>
      <c r="BM12" s="159">
        <v>148.00335784761231</v>
      </c>
      <c r="BN12" s="159">
        <v>153.36823563664908</v>
      </c>
      <c r="BO12" s="159">
        <v>158.96531568079078</v>
      </c>
      <c r="BP12" s="159">
        <v>166.59849677120147</v>
      </c>
      <c r="BQ12" s="159">
        <v>164.05198782353332</v>
      </c>
      <c r="BR12" s="159">
        <v>168.03624144463342</v>
      </c>
      <c r="BS12" s="159">
        <v>171.46479673720603</v>
      </c>
      <c r="BT12" s="159">
        <v>174.0585254055373</v>
      </c>
      <c r="BU12" s="159">
        <v>177.62842855091068</v>
      </c>
      <c r="BV12" s="159">
        <v>182.65443228351575</v>
      </c>
      <c r="BW12" s="159">
        <v>187.89132668224045</v>
      </c>
    </row>
    <row r="13" spans="1:75" s="15" customFormat="1" ht="39" customHeight="1" x14ac:dyDescent="0.2">
      <c r="B13" s="123" t="s">
        <v>367</v>
      </c>
      <c r="D13" s="15" t="s">
        <v>123</v>
      </c>
      <c r="E13" s="15" t="s">
        <v>123</v>
      </c>
      <c r="F13" s="15" t="s">
        <v>123</v>
      </c>
      <c r="G13" s="15" t="s">
        <v>123</v>
      </c>
      <c r="H13" s="15" t="s">
        <v>123</v>
      </c>
      <c r="I13" s="15" t="s">
        <v>123</v>
      </c>
      <c r="J13" s="15" t="s">
        <v>123</v>
      </c>
      <c r="K13" s="15" t="s">
        <v>123</v>
      </c>
      <c r="L13" s="15" t="s">
        <v>123</v>
      </c>
      <c r="M13" s="15" t="s">
        <v>123</v>
      </c>
      <c r="N13" s="15" t="s">
        <v>123</v>
      </c>
      <c r="O13" s="15" t="s">
        <v>123</v>
      </c>
      <c r="P13" s="15" t="s">
        <v>123</v>
      </c>
      <c r="Q13" s="15" t="s">
        <v>123</v>
      </c>
      <c r="R13" s="15" t="s">
        <v>123</v>
      </c>
      <c r="S13" s="15" t="s">
        <v>123</v>
      </c>
      <c r="T13" s="15" t="s">
        <v>123</v>
      </c>
      <c r="U13" s="15" t="s">
        <v>123</v>
      </c>
      <c r="V13" s="15" t="s">
        <v>123</v>
      </c>
      <c r="W13" s="15" t="s">
        <v>123</v>
      </c>
      <c r="X13" s="15" t="s">
        <v>123</v>
      </c>
      <c r="Y13" s="15" t="s">
        <v>123</v>
      </c>
      <c r="Z13" s="15" t="s">
        <v>123</v>
      </c>
      <c r="AA13" s="15" t="s">
        <v>123</v>
      </c>
      <c r="AB13" s="15" t="s">
        <v>123</v>
      </c>
      <c r="AC13" s="15" t="s">
        <v>123</v>
      </c>
      <c r="AD13" s="15" t="s">
        <v>123</v>
      </c>
      <c r="AE13" s="15" t="s">
        <v>123</v>
      </c>
      <c r="AF13" s="15" t="s">
        <v>123</v>
      </c>
      <c r="AG13" s="15" t="s">
        <v>123</v>
      </c>
      <c r="AH13" s="15" t="s">
        <v>123</v>
      </c>
      <c r="AI13" s="15" t="s">
        <v>123</v>
      </c>
      <c r="AJ13" s="15" t="s">
        <v>123</v>
      </c>
      <c r="AK13" s="15" t="s">
        <v>123</v>
      </c>
      <c r="AL13" s="15" t="s">
        <v>123</v>
      </c>
      <c r="AM13" s="15" t="s">
        <v>123</v>
      </c>
      <c r="AN13" s="15" t="s">
        <v>123</v>
      </c>
      <c r="AO13" s="15" t="s">
        <v>123</v>
      </c>
      <c r="AP13" s="15" t="s">
        <v>123</v>
      </c>
      <c r="AQ13" s="15" t="s">
        <v>123</v>
      </c>
      <c r="AR13" s="15" t="s">
        <v>123</v>
      </c>
      <c r="AS13" s="15" t="s">
        <v>123</v>
      </c>
      <c r="AT13" s="15" t="s">
        <v>123</v>
      </c>
      <c r="AU13" s="15" t="s">
        <v>123</v>
      </c>
      <c r="AV13" s="15" t="s">
        <v>123</v>
      </c>
      <c r="AW13" s="15" t="s">
        <v>123</v>
      </c>
      <c r="AX13" s="15" t="s">
        <v>123</v>
      </c>
      <c r="AY13" s="15" t="s">
        <v>123</v>
      </c>
      <c r="AZ13" s="15" t="s">
        <v>123</v>
      </c>
      <c r="BA13" s="15" t="s">
        <v>123</v>
      </c>
      <c r="BB13" s="15" t="s">
        <v>123</v>
      </c>
      <c r="BC13" s="15" t="s">
        <v>123</v>
      </c>
      <c r="BD13" s="15" t="s">
        <v>123</v>
      </c>
      <c r="BE13" s="15" t="s">
        <v>123</v>
      </c>
      <c r="BF13" s="15" t="s">
        <v>123</v>
      </c>
      <c r="BG13" s="15" t="s">
        <v>123</v>
      </c>
      <c r="BH13" s="15" t="s">
        <v>123</v>
      </c>
      <c r="BI13" s="15" t="s">
        <v>123</v>
      </c>
      <c r="BJ13" s="15" t="s">
        <v>123</v>
      </c>
      <c r="BK13" s="15" t="s">
        <v>123</v>
      </c>
      <c r="BL13" s="15" t="s">
        <v>123</v>
      </c>
      <c r="BM13" s="15" t="s">
        <v>123</v>
      </c>
      <c r="BN13" s="15" t="s">
        <v>123</v>
      </c>
      <c r="BO13" s="15" t="s">
        <v>123</v>
      </c>
      <c r="BP13" s="15" t="s">
        <v>123</v>
      </c>
      <c r="BQ13" s="15" t="s">
        <v>123</v>
      </c>
      <c r="BR13" s="15" t="s">
        <v>123</v>
      </c>
      <c r="BS13" s="15" t="s">
        <v>123</v>
      </c>
      <c r="BT13" s="15" t="s">
        <v>123</v>
      </c>
      <c r="BU13" s="15" t="s">
        <v>123</v>
      </c>
      <c r="BV13" s="15" t="s">
        <v>123</v>
      </c>
      <c r="BW13" s="15" t="s">
        <v>123</v>
      </c>
    </row>
    <row r="14" spans="1:75" s="15" customFormat="1" x14ac:dyDescent="0.2">
      <c r="B14" s="15" t="s">
        <v>106</v>
      </c>
      <c r="D14" s="15" t="s">
        <v>123</v>
      </c>
      <c r="E14" s="15" t="s">
        <v>123</v>
      </c>
      <c r="F14" s="15" t="s">
        <v>123</v>
      </c>
      <c r="G14" s="15" t="s">
        <v>123</v>
      </c>
      <c r="H14" s="15" t="s">
        <v>123</v>
      </c>
      <c r="I14" s="15" t="s">
        <v>123</v>
      </c>
      <c r="J14" s="15" t="s">
        <v>123</v>
      </c>
      <c r="K14" s="15" t="s">
        <v>123</v>
      </c>
      <c r="L14" s="15" t="s">
        <v>123</v>
      </c>
      <c r="M14" s="15" t="s">
        <v>123</v>
      </c>
      <c r="N14" s="15" t="s">
        <v>123</v>
      </c>
      <c r="O14" s="15" t="s">
        <v>123</v>
      </c>
      <c r="P14" s="15" t="s">
        <v>123</v>
      </c>
      <c r="Q14" s="15" t="s">
        <v>123</v>
      </c>
      <c r="R14" s="15" t="s">
        <v>123</v>
      </c>
      <c r="S14" s="15" t="s">
        <v>123</v>
      </c>
      <c r="T14" s="15" t="s">
        <v>123</v>
      </c>
      <c r="U14" s="15" t="s">
        <v>123</v>
      </c>
      <c r="V14" s="15" t="s">
        <v>123</v>
      </c>
      <c r="W14" s="15" t="s">
        <v>123</v>
      </c>
      <c r="X14" s="15" t="s">
        <v>123</v>
      </c>
      <c r="Y14" s="15" t="s">
        <v>123</v>
      </c>
      <c r="Z14" s="15" t="s">
        <v>123</v>
      </c>
      <c r="AA14" s="15" t="s">
        <v>123</v>
      </c>
      <c r="AB14" s="15" t="s">
        <v>123</v>
      </c>
      <c r="AC14" s="15" t="s">
        <v>123</v>
      </c>
      <c r="AD14" s="15" t="s">
        <v>123</v>
      </c>
      <c r="AE14" s="15" t="s">
        <v>123</v>
      </c>
      <c r="AF14" s="15" t="s">
        <v>123</v>
      </c>
      <c r="AG14" s="15" t="s">
        <v>123</v>
      </c>
      <c r="AH14" s="57">
        <v>3.8212009057648627E-2</v>
      </c>
      <c r="AI14" s="57">
        <v>4.5189829137708332E-2</v>
      </c>
      <c r="AJ14" s="57">
        <v>5.3999241405613699E-2</v>
      </c>
      <c r="AK14" s="57">
        <v>6.2342414539001766E-2</v>
      </c>
      <c r="AL14" s="57">
        <v>7.185954155132003E-2</v>
      </c>
      <c r="AM14" s="57">
        <v>7.86472729167699E-2</v>
      </c>
      <c r="AN14" s="57">
        <v>8.4034886228206235E-2</v>
      </c>
      <c r="AO14" s="57">
        <v>9.3675937329378026E-2</v>
      </c>
      <c r="AP14" s="57">
        <v>0.10099402633497175</v>
      </c>
      <c r="AQ14" s="57">
        <v>0.11138888622317154</v>
      </c>
      <c r="AR14" s="57">
        <v>0.11974097445514689</v>
      </c>
      <c r="AS14" s="57">
        <v>0.13007975711499967</v>
      </c>
      <c r="AT14" s="57">
        <v>0.15129442329670836</v>
      </c>
      <c r="AU14" s="57">
        <v>0.18310452084153347</v>
      </c>
      <c r="AV14" s="57">
        <v>0.23344177379818212</v>
      </c>
      <c r="AW14" s="57">
        <v>0.32523502588180236</v>
      </c>
      <c r="AX14" s="57">
        <v>0.36515245224968751</v>
      </c>
      <c r="AY14" s="57">
        <v>0.43739160512525266</v>
      </c>
      <c r="AZ14" s="57">
        <v>0.44327124191823353</v>
      </c>
      <c r="BA14" s="57">
        <v>0.4886237591892677</v>
      </c>
      <c r="BB14" s="57">
        <v>0.52858293270579093</v>
      </c>
      <c r="BC14" s="57">
        <v>0.56642950568822015</v>
      </c>
      <c r="BD14" s="57">
        <v>0.66776598548293808</v>
      </c>
      <c r="BE14" s="57">
        <v>0.68014794552251079</v>
      </c>
      <c r="BF14" s="57">
        <v>0.76279799999999887</v>
      </c>
      <c r="BG14" s="57">
        <v>0.79402521823565664</v>
      </c>
      <c r="BH14" s="57">
        <v>0.84255900000000017</v>
      </c>
      <c r="BI14" s="57">
        <v>0.92426479697783859</v>
      </c>
      <c r="BJ14" s="57">
        <v>0.97307987379439642</v>
      </c>
      <c r="BK14" s="57">
        <v>1.040024715870719</v>
      </c>
      <c r="BL14" s="57">
        <v>1.1059393085337212</v>
      </c>
      <c r="BM14" s="57">
        <v>1.1923924182195147</v>
      </c>
      <c r="BN14" s="57">
        <v>1.2202959423261623</v>
      </c>
      <c r="BO14" s="57">
        <v>1.3147165739259212</v>
      </c>
      <c r="BP14" s="57">
        <v>1.3906353122046253</v>
      </c>
      <c r="BQ14" s="57">
        <v>1.4633916564663692</v>
      </c>
      <c r="BR14" s="57">
        <v>1.6921552793425736</v>
      </c>
      <c r="BS14" s="57">
        <v>1.7312529475049316</v>
      </c>
      <c r="BT14" s="57">
        <v>1.7776846296018958</v>
      </c>
      <c r="BU14" s="57">
        <v>1.8463900111636424</v>
      </c>
      <c r="BV14" s="57">
        <v>1.9270631687359885</v>
      </c>
      <c r="BW14" s="57">
        <v>2.0200491235948146</v>
      </c>
    </row>
    <row r="15" spans="1:75" s="15" customFormat="1" x14ac:dyDescent="0.2">
      <c r="B15" s="15" t="s">
        <v>363</v>
      </c>
      <c r="D15" s="15" t="s">
        <v>123</v>
      </c>
      <c r="E15" s="15" t="s">
        <v>123</v>
      </c>
      <c r="F15" s="15" t="s">
        <v>123</v>
      </c>
      <c r="G15" s="15" t="s">
        <v>123</v>
      </c>
      <c r="H15" s="15" t="s">
        <v>123</v>
      </c>
      <c r="I15" s="15" t="s">
        <v>123</v>
      </c>
      <c r="J15" s="15" t="s">
        <v>123</v>
      </c>
      <c r="K15" s="15" t="s">
        <v>123</v>
      </c>
      <c r="L15" s="15" t="s">
        <v>123</v>
      </c>
      <c r="M15" s="15" t="s">
        <v>123</v>
      </c>
      <c r="N15" s="15" t="s">
        <v>123</v>
      </c>
      <c r="O15" s="15" t="s">
        <v>123</v>
      </c>
      <c r="P15" s="15" t="s">
        <v>123</v>
      </c>
      <c r="Q15" s="15" t="s">
        <v>123</v>
      </c>
      <c r="R15" s="15" t="s">
        <v>123</v>
      </c>
      <c r="S15" s="15" t="s">
        <v>123</v>
      </c>
      <c r="T15" s="15" t="s">
        <v>123</v>
      </c>
      <c r="U15" s="15" t="s">
        <v>123</v>
      </c>
      <c r="V15" s="15" t="s">
        <v>123</v>
      </c>
      <c r="W15" s="15" t="s">
        <v>123</v>
      </c>
      <c r="X15" s="15" t="s">
        <v>123</v>
      </c>
      <c r="Y15" s="15" t="s">
        <v>123</v>
      </c>
      <c r="Z15" s="15" t="s">
        <v>123</v>
      </c>
      <c r="AA15" s="15" t="s">
        <v>123</v>
      </c>
      <c r="AB15" s="15" t="s">
        <v>123</v>
      </c>
      <c r="AC15" s="15" t="s">
        <v>123</v>
      </c>
      <c r="AD15" s="15" t="s">
        <v>123</v>
      </c>
      <c r="AE15" s="15" t="s">
        <v>123</v>
      </c>
      <c r="AF15" s="15" t="s">
        <v>123</v>
      </c>
      <c r="AG15" s="15" t="s">
        <v>123</v>
      </c>
      <c r="AH15" s="57">
        <v>4.0872273647098112</v>
      </c>
      <c r="AI15" s="57">
        <v>4.4339729056964119</v>
      </c>
      <c r="AJ15" s="57">
        <v>5.8044348053450809</v>
      </c>
      <c r="AK15" s="57">
        <v>7.6697643336848849</v>
      </c>
      <c r="AL15" s="57">
        <v>9.0884149574401771</v>
      </c>
      <c r="AM15" s="57">
        <v>10.708548004269627</v>
      </c>
      <c r="AN15" s="57">
        <v>11.886313985398557</v>
      </c>
      <c r="AO15" s="57">
        <v>13.017019488817986</v>
      </c>
      <c r="AP15" s="57">
        <v>14.194694757319626</v>
      </c>
      <c r="AQ15" s="57">
        <v>14.367511717459035</v>
      </c>
      <c r="AR15" s="57">
        <v>13.821885689247209</v>
      </c>
      <c r="AS15" s="57">
        <v>14.05693518393573</v>
      </c>
      <c r="AT15" s="57">
        <v>16.319359410054382</v>
      </c>
      <c r="AU15" s="57">
        <v>21.223094072210827</v>
      </c>
      <c r="AV15" s="57">
        <v>25.238697901374167</v>
      </c>
      <c r="AW15" s="57">
        <v>28.282290239862771</v>
      </c>
      <c r="AX15" s="57">
        <v>29.274234871308582</v>
      </c>
      <c r="AY15" s="57">
        <v>30.689238521149569</v>
      </c>
      <c r="AZ15" s="57">
        <v>31.142787199387286</v>
      </c>
      <c r="BA15" s="57">
        <v>30.118971854383787</v>
      </c>
      <c r="BB15" s="57">
        <v>29.936464944798306</v>
      </c>
      <c r="BC15" s="57">
        <v>29.598920484797166</v>
      </c>
      <c r="BD15" s="57">
        <v>29.680475521105301</v>
      </c>
      <c r="BE15" s="57">
        <v>30.370904637060207</v>
      </c>
      <c r="BF15" s="57">
        <v>31.767564711638776</v>
      </c>
      <c r="BG15" s="57">
        <v>32.949344465398681</v>
      </c>
      <c r="BH15" s="57">
        <v>33.970896257800078</v>
      </c>
      <c r="BI15" s="57">
        <v>34.999728367404188</v>
      </c>
      <c r="BJ15" s="57">
        <v>36.31217708735462</v>
      </c>
      <c r="BK15" s="57">
        <v>38.269862414049022</v>
      </c>
      <c r="BL15" s="57">
        <v>40.747153672752766</v>
      </c>
      <c r="BM15" s="57">
        <v>46.870247548899847</v>
      </c>
      <c r="BN15" s="57">
        <v>48.523428507375449</v>
      </c>
      <c r="BO15" s="57">
        <v>50.302244127946686</v>
      </c>
      <c r="BP15" s="57">
        <v>52.27254276399588</v>
      </c>
      <c r="BQ15" s="57">
        <v>51.732116305225034</v>
      </c>
      <c r="BR15" s="57">
        <v>52.096439516107559</v>
      </c>
      <c r="BS15" s="57">
        <v>52.669260224571495</v>
      </c>
      <c r="BT15" s="57">
        <v>53.285705453433017</v>
      </c>
      <c r="BU15" s="57">
        <v>54.122306547480676</v>
      </c>
      <c r="BV15" s="57">
        <v>55.909954662652311</v>
      </c>
      <c r="BW15" s="57">
        <v>57.719945614883322</v>
      </c>
    </row>
    <row r="16" spans="1:75" s="15" customFormat="1" x14ac:dyDescent="0.2">
      <c r="B16" s="15" t="s">
        <v>110</v>
      </c>
      <c r="D16" s="15" t="s">
        <v>123</v>
      </c>
      <c r="E16" s="15" t="s">
        <v>123</v>
      </c>
      <c r="F16" s="15" t="s">
        <v>123</v>
      </c>
      <c r="G16" s="15" t="s">
        <v>123</v>
      </c>
      <c r="H16" s="15" t="s">
        <v>123</v>
      </c>
      <c r="I16" s="15" t="s">
        <v>123</v>
      </c>
      <c r="J16" s="15" t="s">
        <v>123</v>
      </c>
      <c r="K16" s="15" t="s">
        <v>123</v>
      </c>
      <c r="L16" s="15" t="s">
        <v>123</v>
      </c>
      <c r="M16" s="15" t="s">
        <v>123</v>
      </c>
      <c r="N16" s="15" t="s">
        <v>123</v>
      </c>
      <c r="O16" s="15" t="s">
        <v>123</v>
      </c>
      <c r="P16" s="15" t="s">
        <v>123</v>
      </c>
      <c r="Q16" s="15" t="s">
        <v>123</v>
      </c>
      <c r="R16" s="15" t="s">
        <v>123</v>
      </c>
      <c r="S16" s="15" t="s">
        <v>123</v>
      </c>
      <c r="T16" s="15" t="s">
        <v>123</v>
      </c>
      <c r="U16" s="15" t="s">
        <v>123</v>
      </c>
      <c r="V16" s="15" t="s">
        <v>123</v>
      </c>
      <c r="W16" s="15" t="s">
        <v>123</v>
      </c>
      <c r="X16" s="15" t="s">
        <v>123</v>
      </c>
      <c r="Y16" s="15" t="s">
        <v>123</v>
      </c>
      <c r="Z16" s="15" t="s">
        <v>123</v>
      </c>
      <c r="AA16" s="15" t="s">
        <v>123</v>
      </c>
      <c r="AB16" s="15" t="s">
        <v>123</v>
      </c>
      <c r="AC16" s="15" t="s">
        <v>123</v>
      </c>
      <c r="AD16" s="15" t="s">
        <v>123</v>
      </c>
      <c r="AE16" s="15" t="s">
        <v>123</v>
      </c>
      <c r="AF16" s="15" t="s">
        <v>123</v>
      </c>
      <c r="AG16" s="15" t="s">
        <v>123</v>
      </c>
      <c r="AH16" s="57">
        <v>8.9100543624361954</v>
      </c>
      <c r="AI16" s="57">
        <v>10.30681680916588</v>
      </c>
      <c r="AJ16" s="57">
        <v>12.313740307095463</v>
      </c>
      <c r="AK16" s="57">
        <v>14.493238721276105</v>
      </c>
      <c r="AL16" s="57">
        <v>16.239318895258503</v>
      </c>
      <c r="AM16" s="57">
        <v>17.595902157313606</v>
      </c>
      <c r="AN16" s="57">
        <v>18.637940530623233</v>
      </c>
      <c r="AO16" s="57">
        <v>20.344244861138339</v>
      </c>
      <c r="AP16" s="57">
        <v>21.827393655278737</v>
      </c>
      <c r="AQ16" s="57">
        <v>23.018209763317806</v>
      </c>
      <c r="AR16" s="57">
        <v>24.111016892964305</v>
      </c>
      <c r="AS16" s="57">
        <v>26.101131256615957</v>
      </c>
      <c r="AT16" s="57">
        <v>28.882238575136881</v>
      </c>
      <c r="AU16" s="57">
        <v>32.769179029366185</v>
      </c>
      <c r="AV16" s="57">
        <v>35.520090726400312</v>
      </c>
      <c r="AW16" s="57">
        <v>38.027385195152178</v>
      </c>
      <c r="AX16" s="57">
        <v>39.174223848013305</v>
      </c>
      <c r="AY16" s="57">
        <v>41.009677420196041</v>
      </c>
      <c r="AZ16" s="57">
        <v>43.344847705346645</v>
      </c>
      <c r="BA16" s="57">
        <v>45.296793622831608</v>
      </c>
      <c r="BB16" s="57">
        <v>47.433782529303187</v>
      </c>
      <c r="BC16" s="57">
        <v>50.591433705644626</v>
      </c>
      <c r="BD16" s="57">
        <v>53.575854131481975</v>
      </c>
      <c r="BE16" s="57">
        <v>57.780114800864752</v>
      </c>
      <c r="BF16" s="57">
        <v>61.291539156778008</v>
      </c>
      <c r="BG16" s="57">
        <v>64.508036623095066</v>
      </c>
      <c r="BH16" s="57">
        <v>69.301260916761976</v>
      </c>
      <c r="BI16" s="57">
        <v>73.551793242091591</v>
      </c>
      <c r="BJ16" s="57">
        <v>75.92303895872034</v>
      </c>
      <c r="BK16" s="57">
        <v>81.174652249812809</v>
      </c>
      <c r="BL16" s="57">
        <v>88.218562090930718</v>
      </c>
      <c r="BM16" s="57">
        <v>94.366067225747116</v>
      </c>
      <c r="BN16" s="57">
        <v>98.066518147887891</v>
      </c>
      <c r="BO16" s="57">
        <v>101.97891836931119</v>
      </c>
      <c r="BP16" s="57">
        <v>107.73109537034345</v>
      </c>
      <c r="BQ16" s="57">
        <v>110.68234174015117</v>
      </c>
      <c r="BR16" s="57">
        <v>114.1313311657986</v>
      </c>
      <c r="BS16" s="57">
        <v>116.97645342212979</v>
      </c>
      <c r="BT16" s="57">
        <v>118.92636657110299</v>
      </c>
      <c r="BU16" s="57">
        <v>121.60540009377058</v>
      </c>
      <c r="BV16" s="57">
        <v>124.77396916495411</v>
      </c>
      <c r="BW16" s="57">
        <v>128.11686121464936</v>
      </c>
    </row>
    <row r="17" spans="2:75" s="15" customFormat="1" ht="26.1" customHeight="1" x14ac:dyDescent="0.2">
      <c r="B17" s="38" t="s">
        <v>267</v>
      </c>
      <c r="D17" s="15" t="s">
        <v>123</v>
      </c>
      <c r="E17" s="15" t="s">
        <v>123</v>
      </c>
      <c r="F17" s="15" t="s">
        <v>123</v>
      </c>
      <c r="G17" s="15" t="s">
        <v>123</v>
      </c>
      <c r="H17" s="15" t="s">
        <v>123</v>
      </c>
      <c r="I17" s="15" t="s">
        <v>123</v>
      </c>
      <c r="J17" s="15" t="s">
        <v>123</v>
      </c>
      <c r="K17" s="15" t="s">
        <v>123</v>
      </c>
      <c r="L17" s="15" t="s">
        <v>123</v>
      </c>
      <c r="M17" s="15" t="s">
        <v>123</v>
      </c>
      <c r="N17" s="15" t="s">
        <v>123</v>
      </c>
      <c r="O17" s="15" t="s">
        <v>123</v>
      </c>
      <c r="P17" s="15" t="s">
        <v>123</v>
      </c>
      <c r="Q17" s="15" t="s">
        <v>123</v>
      </c>
      <c r="R17" s="15" t="s">
        <v>123</v>
      </c>
      <c r="S17" s="15" t="s">
        <v>123</v>
      </c>
      <c r="T17" s="15" t="s">
        <v>123</v>
      </c>
      <c r="U17" s="15" t="s">
        <v>123</v>
      </c>
      <c r="V17" s="15" t="s">
        <v>123</v>
      </c>
      <c r="W17" s="15" t="s">
        <v>123</v>
      </c>
      <c r="X17" s="15" t="s">
        <v>123</v>
      </c>
      <c r="Y17" s="15" t="s">
        <v>123</v>
      </c>
      <c r="Z17" s="15" t="s">
        <v>123</v>
      </c>
      <c r="AA17" s="15" t="s">
        <v>123</v>
      </c>
      <c r="AB17" s="15" t="s">
        <v>123</v>
      </c>
      <c r="AC17" s="15" t="s">
        <v>123</v>
      </c>
      <c r="AD17" s="15" t="s">
        <v>123</v>
      </c>
      <c r="AE17" s="15" t="s">
        <v>123</v>
      </c>
      <c r="AF17" s="15" t="s">
        <v>123</v>
      </c>
      <c r="AG17" s="15" t="s">
        <v>123</v>
      </c>
      <c r="AH17" s="159">
        <v>13.035493736203655</v>
      </c>
      <c r="AI17" s="159">
        <v>14.785979544</v>
      </c>
      <c r="AJ17" s="159">
        <v>18.17217435384616</v>
      </c>
      <c r="AK17" s="159">
        <v>22.225345469499992</v>
      </c>
      <c r="AL17" s="159">
        <v>25.399593394249997</v>
      </c>
      <c r="AM17" s="159">
        <v>28.383097434500002</v>
      </c>
      <c r="AN17" s="159">
        <v>30.608289402249994</v>
      </c>
      <c r="AO17" s="159">
        <v>33.454940287285702</v>
      </c>
      <c r="AP17" s="159">
        <v>36.123082438933338</v>
      </c>
      <c r="AQ17" s="159">
        <v>37.497110367000012</v>
      </c>
      <c r="AR17" s="159">
        <v>38.052643556666659</v>
      </c>
      <c r="AS17" s="159">
        <v>40.288146197666691</v>
      </c>
      <c r="AT17" s="159">
        <v>45.352892408487975</v>
      </c>
      <c r="AU17" s="159">
        <v>54.175377622418544</v>
      </c>
      <c r="AV17" s="159">
        <v>60.992230401572662</v>
      </c>
      <c r="AW17" s="159">
        <v>66.634910460896748</v>
      </c>
      <c r="AX17" s="159">
        <v>68.81361117157158</v>
      </c>
      <c r="AY17" s="159">
        <v>72.13630754647086</v>
      </c>
      <c r="AZ17" s="159">
        <v>74.930906146652163</v>
      </c>
      <c r="BA17" s="159">
        <v>75.904389236404654</v>
      </c>
      <c r="BB17" s="159">
        <v>77.898830406807292</v>
      </c>
      <c r="BC17" s="159">
        <v>80.756783696130015</v>
      </c>
      <c r="BD17" s="159">
        <v>83.924095638070213</v>
      </c>
      <c r="BE17" s="159">
        <v>88.831167383447465</v>
      </c>
      <c r="BF17" s="159">
        <v>93.821901868416774</v>
      </c>
      <c r="BG17" s="159">
        <v>98.251406306729407</v>
      </c>
      <c r="BH17" s="159">
        <v>104.11471617456206</v>
      </c>
      <c r="BI17" s="159">
        <v>109.47578640647362</v>
      </c>
      <c r="BJ17" s="159">
        <v>113.20829591986936</v>
      </c>
      <c r="BK17" s="159">
        <v>120.48453937973255</v>
      </c>
      <c r="BL17" s="159">
        <v>130.0716550722172</v>
      </c>
      <c r="BM17" s="159">
        <v>142.42870719286648</v>
      </c>
      <c r="BN17" s="159">
        <v>147.81024259758951</v>
      </c>
      <c r="BO17" s="159">
        <v>153.59587907118379</v>
      </c>
      <c r="BP17" s="159">
        <v>161.39427344654396</v>
      </c>
      <c r="BQ17" s="159">
        <v>163.87784970184259</v>
      </c>
      <c r="BR17" s="159">
        <v>167.91992596124874</v>
      </c>
      <c r="BS17" s="159">
        <v>171.37696659420624</v>
      </c>
      <c r="BT17" s="159">
        <v>173.98975665413789</v>
      </c>
      <c r="BU17" s="159">
        <v>177.57409665241491</v>
      </c>
      <c r="BV17" s="159">
        <v>182.6109869963424</v>
      </c>
      <c r="BW17" s="159">
        <v>187.85685595312751</v>
      </c>
    </row>
    <row r="18" spans="2:75" s="15" customFormat="1" ht="13.5" thickBot="1" x14ac:dyDescent="0.25">
      <c r="B18" s="107"/>
      <c r="C18" s="107"/>
      <c r="D18" s="107" t="s">
        <v>123</v>
      </c>
      <c r="E18" s="107" t="s">
        <v>123</v>
      </c>
      <c r="F18" s="107" t="s">
        <v>123</v>
      </c>
      <c r="G18" s="107" t="s">
        <v>123</v>
      </c>
      <c r="H18" s="107" t="s">
        <v>123</v>
      </c>
      <c r="I18" s="107" t="s">
        <v>123</v>
      </c>
      <c r="J18" s="107" t="s">
        <v>123</v>
      </c>
      <c r="K18" s="107" t="s">
        <v>123</v>
      </c>
      <c r="L18" s="107" t="s">
        <v>123</v>
      </c>
      <c r="M18" s="107" t="s">
        <v>123</v>
      </c>
      <c r="N18" s="107" t="s">
        <v>123</v>
      </c>
      <c r="O18" s="107" t="s">
        <v>123</v>
      </c>
      <c r="P18" s="107" t="s">
        <v>123</v>
      </c>
      <c r="Q18" s="107" t="s">
        <v>123</v>
      </c>
      <c r="R18" s="107" t="s">
        <v>123</v>
      </c>
      <c r="S18" s="107" t="s">
        <v>123</v>
      </c>
      <c r="T18" s="107" t="s">
        <v>123</v>
      </c>
      <c r="U18" s="107" t="s">
        <v>123</v>
      </c>
      <c r="V18" s="107" t="s">
        <v>123</v>
      </c>
      <c r="W18" s="107" t="s">
        <v>123</v>
      </c>
      <c r="X18" s="107" t="s">
        <v>123</v>
      </c>
      <c r="Y18" s="107" t="s">
        <v>123</v>
      </c>
      <c r="Z18" s="107" t="s">
        <v>123</v>
      </c>
      <c r="AA18" s="107" t="s">
        <v>123</v>
      </c>
      <c r="AB18" s="107" t="s">
        <v>123</v>
      </c>
      <c r="AC18" s="107" t="s">
        <v>123</v>
      </c>
      <c r="AD18" s="107" t="s">
        <v>123</v>
      </c>
      <c r="AE18" s="107" t="s">
        <v>123</v>
      </c>
      <c r="AF18" s="107" t="s">
        <v>123</v>
      </c>
      <c r="AG18" s="107" t="s">
        <v>123</v>
      </c>
      <c r="AH18" s="107" t="s">
        <v>123</v>
      </c>
      <c r="AI18" s="107" t="s">
        <v>123</v>
      </c>
      <c r="AJ18" s="107" t="s">
        <v>123</v>
      </c>
      <c r="AK18" s="107" t="s">
        <v>123</v>
      </c>
      <c r="AL18" s="107" t="s">
        <v>123</v>
      </c>
      <c r="AM18" s="107" t="s">
        <v>123</v>
      </c>
      <c r="AN18" s="107" t="s">
        <v>123</v>
      </c>
      <c r="AO18" s="107" t="s">
        <v>123</v>
      </c>
      <c r="AP18" s="107" t="s">
        <v>123</v>
      </c>
      <c r="AQ18" s="107" t="s">
        <v>123</v>
      </c>
      <c r="AR18" s="107" t="s">
        <v>123</v>
      </c>
      <c r="AS18" s="107" t="s">
        <v>123</v>
      </c>
      <c r="AT18" s="107" t="s">
        <v>123</v>
      </c>
      <c r="AU18" s="107" t="s">
        <v>123</v>
      </c>
      <c r="AV18" s="107" t="s">
        <v>123</v>
      </c>
      <c r="AW18" s="107" t="s">
        <v>123</v>
      </c>
      <c r="AX18" s="107" t="s">
        <v>123</v>
      </c>
      <c r="AY18" s="107" t="s">
        <v>123</v>
      </c>
      <c r="AZ18" s="107" t="s">
        <v>123</v>
      </c>
      <c r="BA18" s="107" t="s">
        <v>123</v>
      </c>
      <c r="BB18" s="107" t="s">
        <v>123</v>
      </c>
      <c r="BC18" s="107" t="s">
        <v>123</v>
      </c>
      <c r="BD18" s="107" t="s">
        <v>123</v>
      </c>
      <c r="BE18" s="107" t="s">
        <v>123</v>
      </c>
      <c r="BF18" s="107" t="s">
        <v>123</v>
      </c>
      <c r="BG18" s="107" t="s">
        <v>123</v>
      </c>
      <c r="BH18" s="107" t="s">
        <v>123</v>
      </c>
      <c r="BI18" s="107" t="s">
        <v>123</v>
      </c>
      <c r="BJ18" s="107" t="s">
        <v>123</v>
      </c>
      <c r="BK18" s="107" t="s">
        <v>123</v>
      </c>
      <c r="BL18" s="107" t="s">
        <v>123</v>
      </c>
      <c r="BM18" s="107" t="s">
        <v>123</v>
      </c>
      <c r="BN18" s="107" t="s">
        <v>123</v>
      </c>
      <c r="BO18" s="107" t="s">
        <v>123</v>
      </c>
      <c r="BP18" s="107" t="s">
        <v>123</v>
      </c>
      <c r="BQ18" s="107" t="s">
        <v>123</v>
      </c>
      <c r="BR18" s="107" t="s">
        <v>123</v>
      </c>
      <c r="BS18" s="107" t="s">
        <v>123</v>
      </c>
      <c r="BT18" s="107" t="s">
        <v>123</v>
      </c>
      <c r="BU18" s="107" t="s">
        <v>123</v>
      </c>
      <c r="BV18" s="107" t="s">
        <v>123</v>
      </c>
      <c r="BW18" s="107" t="s">
        <v>123</v>
      </c>
    </row>
    <row r="19" spans="2:75" s="15" customFormat="1" x14ac:dyDescent="0.2">
      <c r="D19" s="15" t="s">
        <v>123</v>
      </c>
      <c r="E19" s="15" t="s">
        <v>123</v>
      </c>
      <c r="F19" s="15" t="s">
        <v>123</v>
      </c>
      <c r="G19" s="15" t="s">
        <v>123</v>
      </c>
      <c r="H19" s="15" t="s">
        <v>123</v>
      </c>
      <c r="I19" s="15" t="s">
        <v>123</v>
      </c>
      <c r="J19" s="15" t="s">
        <v>123</v>
      </c>
      <c r="K19" s="15" t="s">
        <v>123</v>
      </c>
      <c r="L19" s="15" t="s">
        <v>123</v>
      </c>
      <c r="M19" s="15" t="s">
        <v>123</v>
      </c>
      <c r="N19" s="15" t="s">
        <v>123</v>
      </c>
      <c r="O19" s="15" t="s">
        <v>123</v>
      </c>
      <c r="P19" s="15" t="s">
        <v>123</v>
      </c>
      <c r="Q19" s="15" t="s">
        <v>123</v>
      </c>
      <c r="R19" s="15" t="s">
        <v>123</v>
      </c>
      <c r="S19" s="15" t="s">
        <v>123</v>
      </c>
      <c r="T19" s="15" t="s">
        <v>123</v>
      </c>
      <c r="U19" s="15" t="s">
        <v>123</v>
      </c>
      <c r="V19" s="15" t="s">
        <v>123</v>
      </c>
      <c r="W19" s="15" t="s">
        <v>123</v>
      </c>
      <c r="X19" s="15" t="s">
        <v>123</v>
      </c>
      <c r="Y19" s="15" t="s">
        <v>123</v>
      </c>
      <c r="Z19" s="15" t="s">
        <v>123</v>
      </c>
      <c r="AA19" s="15" t="s">
        <v>123</v>
      </c>
      <c r="AB19" s="15" t="s">
        <v>123</v>
      </c>
      <c r="AC19" s="15" t="s">
        <v>123</v>
      </c>
      <c r="AD19" s="15" t="s">
        <v>123</v>
      </c>
      <c r="AE19" s="15" t="s">
        <v>123</v>
      </c>
      <c r="AF19" s="15" t="s">
        <v>123</v>
      </c>
      <c r="AG19" s="15" t="s">
        <v>123</v>
      </c>
      <c r="AH19" s="15" t="s">
        <v>123</v>
      </c>
      <c r="AI19" s="15" t="s">
        <v>123</v>
      </c>
      <c r="AJ19" s="15" t="s">
        <v>123</v>
      </c>
      <c r="AK19" s="15" t="s">
        <v>123</v>
      </c>
      <c r="AL19" s="15" t="s">
        <v>123</v>
      </c>
      <c r="AM19" s="15" t="s">
        <v>123</v>
      </c>
      <c r="AN19" s="15" t="s">
        <v>123</v>
      </c>
      <c r="AO19" s="15" t="s">
        <v>123</v>
      </c>
      <c r="AP19" s="15" t="s">
        <v>123</v>
      </c>
      <c r="AQ19" s="15" t="s">
        <v>123</v>
      </c>
      <c r="AR19" s="15" t="s">
        <v>123</v>
      </c>
      <c r="AS19" s="15" t="s">
        <v>123</v>
      </c>
      <c r="AT19" s="15" t="s">
        <v>123</v>
      </c>
      <c r="AU19" s="15" t="s">
        <v>123</v>
      </c>
      <c r="AV19" s="15" t="s">
        <v>123</v>
      </c>
      <c r="AW19" s="15" t="s">
        <v>123</v>
      </c>
      <c r="AX19" s="15" t="s">
        <v>123</v>
      </c>
      <c r="AY19" s="15" t="s">
        <v>123</v>
      </c>
      <c r="AZ19" s="15" t="s">
        <v>123</v>
      </c>
      <c r="BA19" s="15" t="s">
        <v>123</v>
      </c>
      <c r="BB19" s="15" t="s">
        <v>123</v>
      </c>
      <c r="BC19" s="15" t="s">
        <v>123</v>
      </c>
      <c r="BD19" s="15" t="s">
        <v>123</v>
      </c>
      <c r="BE19" s="15" t="s">
        <v>123</v>
      </c>
      <c r="BF19" s="15" t="s">
        <v>123</v>
      </c>
      <c r="BG19" s="15" t="s">
        <v>123</v>
      </c>
      <c r="BH19" s="15" t="s">
        <v>123</v>
      </c>
      <c r="BI19" s="15" t="s">
        <v>123</v>
      </c>
      <c r="BJ19" s="15" t="s">
        <v>123</v>
      </c>
      <c r="BK19" s="15" t="s">
        <v>123</v>
      </c>
      <c r="BL19" s="15" t="s">
        <v>123</v>
      </c>
      <c r="BM19" s="15" t="s">
        <v>123</v>
      </c>
      <c r="BN19" s="15" t="s">
        <v>123</v>
      </c>
      <c r="BO19" s="15" t="s">
        <v>123</v>
      </c>
      <c r="BP19" s="15" t="s">
        <v>123</v>
      </c>
      <c r="BQ19" s="15" t="s">
        <v>123</v>
      </c>
      <c r="BR19" s="15" t="s">
        <v>123</v>
      </c>
      <c r="BS19" s="15" t="s">
        <v>123</v>
      </c>
      <c r="BT19" s="15" t="s">
        <v>123</v>
      </c>
      <c r="BU19" s="15" t="s">
        <v>123</v>
      </c>
      <c r="BV19" s="15" t="s">
        <v>123</v>
      </c>
      <c r="BW19" s="15" t="s">
        <v>123</v>
      </c>
    </row>
    <row r="20" spans="2:75" s="15" customFormat="1" x14ac:dyDescent="0.2">
      <c r="B20" s="38" t="s">
        <v>368</v>
      </c>
      <c r="D20" s="15" t="s">
        <v>123</v>
      </c>
      <c r="E20" s="15" t="s">
        <v>123</v>
      </c>
      <c r="F20" s="15" t="s">
        <v>123</v>
      </c>
      <c r="G20" s="15" t="s">
        <v>123</v>
      </c>
      <c r="H20" s="15" t="s">
        <v>123</v>
      </c>
      <c r="I20" s="15" t="s">
        <v>123</v>
      </c>
      <c r="J20" s="15" t="s">
        <v>123</v>
      </c>
      <c r="K20" s="15" t="s">
        <v>123</v>
      </c>
      <c r="L20" s="15" t="s">
        <v>123</v>
      </c>
      <c r="M20" s="15" t="s">
        <v>123</v>
      </c>
      <c r="N20" s="15" t="s">
        <v>123</v>
      </c>
      <c r="O20" s="15" t="s">
        <v>123</v>
      </c>
      <c r="P20" s="15" t="s">
        <v>123</v>
      </c>
      <c r="Q20" s="15" t="s">
        <v>123</v>
      </c>
      <c r="R20" s="15" t="s">
        <v>123</v>
      </c>
      <c r="S20" s="15" t="s">
        <v>123</v>
      </c>
      <c r="T20" s="15" t="s">
        <v>123</v>
      </c>
      <c r="U20" s="15" t="s">
        <v>123</v>
      </c>
      <c r="V20" s="15" t="s">
        <v>123</v>
      </c>
      <c r="W20" s="15" t="s">
        <v>123</v>
      </c>
      <c r="X20" s="15" t="s">
        <v>123</v>
      </c>
      <c r="Y20" s="15" t="s">
        <v>123</v>
      </c>
      <c r="Z20" s="15" t="s">
        <v>123</v>
      </c>
      <c r="AA20" s="15" t="s">
        <v>123</v>
      </c>
      <c r="AB20" s="15" t="s">
        <v>123</v>
      </c>
      <c r="AC20" s="15" t="s">
        <v>123</v>
      </c>
      <c r="AD20" s="15" t="s">
        <v>123</v>
      </c>
      <c r="AE20" s="15" t="s">
        <v>123</v>
      </c>
      <c r="AF20" s="15" t="s">
        <v>123</v>
      </c>
      <c r="AG20" s="15" t="s">
        <v>123</v>
      </c>
      <c r="AH20" s="15" t="s">
        <v>123</v>
      </c>
      <c r="AI20" s="15" t="s">
        <v>123</v>
      </c>
      <c r="AJ20" s="15" t="s">
        <v>123</v>
      </c>
      <c r="AK20" s="15" t="s">
        <v>123</v>
      </c>
      <c r="AL20" s="15" t="s">
        <v>123</v>
      </c>
      <c r="AM20" s="15" t="s">
        <v>123</v>
      </c>
      <c r="AN20" s="15" t="s">
        <v>123</v>
      </c>
      <c r="AO20" s="15" t="s">
        <v>123</v>
      </c>
      <c r="AP20" s="15" t="s">
        <v>123</v>
      </c>
      <c r="AQ20" s="15" t="s">
        <v>123</v>
      </c>
      <c r="AR20" s="15" t="s">
        <v>123</v>
      </c>
      <c r="AS20" s="15" t="s">
        <v>123</v>
      </c>
      <c r="AT20" s="15" t="s">
        <v>123</v>
      </c>
      <c r="AU20" s="15" t="s">
        <v>123</v>
      </c>
      <c r="AV20" s="15" t="s">
        <v>123</v>
      </c>
      <c r="AW20" s="15" t="s">
        <v>123</v>
      </c>
      <c r="AX20" s="15" t="s">
        <v>123</v>
      </c>
      <c r="AY20" s="15" t="s">
        <v>123</v>
      </c>
      <c r="AZ20" s="15" t="s">
        <v>123</v>
      </c>
      <c r="BA20" s="15" t="s">
        <v>123</v>
      </c>
      <c r="BB20" s="15" t="s">
        <v>123</v>
      </c>
      <c r="BC20" s="15" t="s">
        <v>123</v>
      </c>
      <c r="BD20" s="15" t="s">
        <v>123</v>
      </c>
      <c r="BE20" s="15" t="s">
        <v>123</v>
      </c>
      <c r="BF20" s="15" t="s">
        <v>123</v>
      </c>
      <c r="BG20" s="15" t="s">
        <v>123</v>
      </c>
      <c r="BH20" s="15" t="s">
        <v>123</v>
      </c>
      <c r="BI20" s="15" t="s">
        <v>123</v>
      </c>
      <c r="BJ20" s="15" t="s">
        <v>123</v>
      </c>
      <c r="BK20" s="15" t="s">
        <v>123</v>
      </c>
      <c r="BL20" s="15" t="s">
        <v>123</v>
      </c>
      <c r="BM20" s="15" t="s">
        <v>123</v>
      </c>
      <c r="BN20" s="15" t="s">
        <v>123</v>
      </c>
      <c r="BO20" s="15" t="s">
        <v>123</v>
      </c>
      <c r="BP20" s="15" t="s">
        <v>123</v>
      </c>
      <c r="BQ20" s="15" t="s">
        <v>123</v>
      </c>
      <c r="BR20" s="15" t="s">
        <v>123</v>
      </c>
      <c r="BS20" s="15" t="s">
        <v>123</v>
      </c>
      <c r="BT20" s="15" t="s">
        <v>123</v>
      </c>
      <c r="BU20" s="15" t="s">
        <v>123</v>
      </c>
      <c r="BV20" s="15" t="s">
        <v>123</v>
      </c>
      <c r="BW20" s="15" t="s">
        <v>123</v>
      </c>
    </row>
    <row r="21" spans="2:75" s="15" customFormat="1" x14ac:dyDescent="0.2">
      <c r="B21" s="15" t="s">
        <v>106</v>
      </c>
      <c r="D21" s="15" t="s">
        <v>123</v>
      </c>
      <c r="E21" s="15" t="s">
        <v>123</v>
      </c>
      <c r="F21" s="15" t="s">
        <v>123</v>
      </c>
      <c r="G21" s="15" t="s">
        <v>123</v>
      </c>
      <c r="H21" s="15" t="s">
        <v>123</v>
      </c>
      <c r="I21" s="15" t="s">
        <v>123</v>
      </c>
      <c r="J21" s="15" t="s">
        <v>123</v>
      </c>
      <c r="K21" s="15" t="s">
        <v>123</v>
      </c>
      <c r="L21" s="15" t="s">
        <v>123</v>
      </c>
      <c r="M21" s="15" t="s">
        <v>123</v>
      </c>
      <c r="N21" s="15" t="s">
        <v>123</v>
      </c>
      <c r="O21" s="15" t="s">
        <v>123</v>
      </c>
      <c r="P21" s="15" t="s">
        <v>123</v>
      </c>
      <c r="Q21" s="15" t="s">
        <v>123</v>
      </c>
      <c r="R21" s="15" t="s">
        <v>123</v>
      </c>
      <c r="S21" s="15" t="s">
        <v>123</v>
      </c>
      <c r="T21" s="15" t="s">
        <v>123</v>
      </c>
      <c r="U21" s="15" t="s">
        <v>123</v>
      </c>
      <c r="V21" s="15" t="s">
        <v>123</v>
      </c>
      <c r="W21" s="15" t="s">
        <v>123</v>
      </c>
      <c r="X21" s="15" t="s">
        <v>123</v>
      </c>
      <c r="Y21" s="15" t="s">
        <v>123</v>
      </c>
      <c r="Z21" s="15" t="s">
        <v>123</v>
      </c>
      <c r="AA21" s="15" t="s">
        <v>123</v>
      </c>
      <c r="AB21" s="15" t="s">
        <v>123</v>
      </c>
      <c r="AC21" s="15" t="s">
        <v>123</v>
      </c>
      <c r="AD21" s="15" t="s">
        <v>123</v>
      </c>
      <c r="AE21" s="15" t="s">
        <v>123</v>
      </c>
      <c r="AF21" s="15" t="s">
        <v>123</v>
      </c>
      <c r="AG21" s="15" t="s">
        <v>123</v>
      </c>
      <c r="AH21" s="158">
        <v>9.9104736790654258</v>
      </c>
      <c r="AI21" s="158">
        <v>12.682485826115663</v>
      </c>
      <c r="AJ21" s="158">
        <v>11.63695493369555</v>
      </c>
      <c r="AK21" s="158">
        <v>12.535308035782334</v>
      </c>
      <c r="AL21" s="158">
        <v>13.224087493839582</v>
      </c>
      <c r="AM21" s="158">
        <v>14.007079830204855</v>
      </c>
      <c r="AN21" s="158">
        <v>14.392600346258273</v>
      </c>
      <c r="AO21" s="158">
        <v>14.465112456958956</v>
      </c>
      <c r="AP21" s="158">
        <v>14.286644220245149</v>
      </c>
      <c r="AQ21" s="158">
        <v>13.905332015698338</v>
      </c>
      <c r="AR21" s="158">
        <v>13.220848949598704</v>
      </c>
      <c r="AS21" s="158">
        <v>12.612894891630674</v>
      </c>
      <c r="AT21" s="158">
        <v>12.243017800321558</v>
      </c>
      <c r="AU21" s="158">
        <v>13.613680476787613</v>
      </c>
      <c r="AV21" s="158">
        <v>15.268609224513254</v>
      </c>
      <c r="AW21" s="158">
        <v>16.308321617143751</v>
      </c>
      <c r="AX21" s="158">
        <v>16.329958612995846</v>
      </c>
      <c r="AY21" s="158">
        <v>16.473432031893537</v>
      </c>
      <c r="AZ21" s="158">
        <v>16.339681393024222</v>
      </c>
      <c r="BA21" s="158">
        <v>16.24416519727248</v>
      </c>
      <c r="BB21" s="158">
        <v>16.378181400463369</v>
      </c>
      <c r="BC21" s="158">
        <v>17.650880761324668</v>
      </c>
      <c r="BD21" s="158">
        <v>17.388144812302581</v>
      </c>
      <c r="BE21" s="158">
        <v>17.818202262528253</v>
      </c>
      <c r="BF21" s="158">
        <v>18.115368528697616</v>
      </c>
      <c r="BG21" s="158">
        <v>6.244879905354269</v>
      </c>
      <c r="BH21" s="158">
        <v>5.3741366091172544</v>
      </c>
      <c r="BI21" s="158">
        <v>4.2605174151932221</v>
      </c>
      <c r="BJ21" s="158">
        <v>3.6238617670290836</v>
      </c>
      <c r="BK21" s="158">
        <v>3.2218362699520351</v>
      </c>
      <c r="BL21" s="158">
        <v>2.8986259656974127</v>
      </c>
      <c r="BM21" s="158">
        <v>2.2825838174833724</v>
      </c>
      <c r="BN21" s="158">
        <v>1.9894398773879116</v>
      </c>
      <c r="BO21" s="158">
        <v>1.8619429855477605</v>
      </c>
      <c r="BP21" s="158">
        <v>1.74546909148022</v>
      </c>
      <c r="BQ21" s="158">
        <v>1.6657548996752247</v>
      </c>
      <c r="BR21" s="158">
        <v>1.8084707627272711</v>
      </c>
      <c r="BS21" s="158">
        <v>1.7816618926610124</v>
      </c>
      <c r="BT21" s="158">
        <v>1.7834951612003744</v>
      </c>
      <c r="BU21" s="158">
        <v>1.8123468651547816</v>
      </c>
      <c r="BV21" s="158">
        <v>1.8474763965846368</v>
      </c>
      <c r="BW21" s="158">
        <v>1.8903230923492362</v>
      </c>
    </row>
    <row r="22" spans="2:75" s="15" customFormat="1" x14ac:dyDescent="0.2">
      <c r="B22" s="15" t="s">
        <v>363</v>
      </c>
      <c r="D22" s="15" t="s">
        <v>123</v>
      </c>
      <c r="E22" s="15" t="s">
        <v>123</v>
      </c>
      <c r="F22" s="15" t="s">
        <v>123</v>
      </c>
      <c r="G22" s="15" t="s">
        <v>123</v>
      </c>
      <c r="H22" s="15" t="s">
        <v>123</v>
      </c>
      <c r="I22" s="15" t="s">
        <v>123</v>
      </c>
      <c r="J22" s="15" t="s">
        <v>123</v>
      </c>
      <c r="K22" s="15" t="s">
        <v>123</v>
      </c>
      <c r="L22" s="15" t="s">
        <v>123</v>
      </c>
      <c r="M22" s="15" t="s">
        <v>123</v>
      </c>
      <c r="N22" s="15" t="s">
        <v>123</v>
      </c>
      <c r="O22" s="15" t="s">
        <v>123</v>
      </c>
      <c r="P22" s="15" t="s">
        <v>123</v>
      </c>
      <c r="Q22" s="15" t="s">
        <v>123</v>
      </c>
      <c r="R22" s="15" t="s">
        <v>123</v>
      </c>
      <c r="S22" s="15" t="s">
        <v>123</v>
      </c>
      <c r="T22" s="15" t="s">
        <v>123</v>
      </c>
      <c r="U22" s="15" t="s">
        <v>123</v>
      </c>
      <c r="V22" s="15" t="s">
        <v>123</v>
      </c>
      <c r="W22" s="15" t="s">
        <v>123</v>
      </c>
      <c r="X22" s="15" t="s">
        <v>123</v>
      </c>
      <c r="Y22" s="15" t="s">
        <v>123</v>
      </c>
      <c r="Z22" s="15" t="s">
        <v>123</v>
      </c>
      <c r="AA22" s="15" t="s">
        <v>123</v>
      </c>
      <c r="AB22" s="15" t="s">
        <v>123</v>
      </c>
      <c r="AC22" s="15" t="s">
        <v>123</v>
      </c>
      <c r="AD22" s="15" t="s">
        <v>123</v>
      </c>
      <c r="AE22" s="15" t="s">
        <v>123</v>
      </c>
      <c r="AF22" s="15" t="s">
        <v>123</v>
      </c>
      <c r="AG22" s="15" t="s">
        <v>123</v>
      </c>
      <c r="AH22" s="158">
        <v>20.328931872527608</v>
      </c>
      <c r="AI22" s="158">
        <v>19.102097965057446</v>
      </c>
      <c r="AJ22" s="158">
        <v>20.99806191856991</v>
      </c>
      <c r="AK22" s="158">
        <v>25.338482108279095</v>
      </c>
      <c r="AL22" s="158">
        <v>28.108590018865357</v>
      </c>
      <c r="AM22" s="158">
        <v>31.610981243107812</v>
      </c>
      <c r="AN22" s="158">
        <v>33.121808925995936</v>
      </c>
      <c r="AO22" s="158">
        <v>34.187278204931971</v>
      </c>
      <c r="AP22" s="158">
        <v>35.92068924136975</v>
      </c>
      <c r="AQ22" s="158">
        <v>34.572180409553354</v>
      </c>
      <c r="AR22" s="158">
        <v>31.032378904567413</v>
      </c>
      <c r="AS22" s="158">
        <v>29.63297762961308</v>
      </c>
      <c r="AT22" s="158">
        <v>31.88343385855514</v>
      </c>
      <c r="AU22" s="158">
        <v>38.226285606376926</v>
      </c>
      <c r="AV22" s="158">
        <v>44.704861884732892</v>
      </c>
      <c r="AW22" s="158">
        <v>48.996855180955549</v>
      </c>
      <c r="AX22" s="158">
        <v>50.364174891866185</v>
      </c>
      <c r="AY22" s="158">
        <v>51.582377532846827</v>
      </c>
      <c r="AZ22" s="158">
        <v>50.581711828069473</v>
      </c>
      <c r="BA22" s="158">
        <v>48.488277069161306</v>
      </c>
      <c r="BB22" s="158">
        <v>47.597686054266781</v>
      </c>
      <c r="BC22" s="158">
        <v>46.17979287199239</v>
      </c>
      <c r="BD22" s="158">
        <v>43.85500299783051</v>
      </c>
      <c r="BE22" s="158">
        <v>44.093595163330285</v>
      </c>
      <c r="BF22" s="158">
        <v>44.203739947817795</v>
      </c>
      <c r="BG22" s="158">
        <v>45.02594165225188</v>
      </c>
      <c r="BH22" s="158">
        <v>44.999724927078667</v>
      </c>
      <c r="BI22" s="158">
        <v>45.286570113114841</v>
      </c>
      <c r="BJ22" s="158">
        <v>45.665879557656581</v>
      </c>
      <c r="BK22" s="158">
        <v>46.68838581061636</v>
      </c>
      <c r="BL22" s="158">
        <v>48.451819478882548</v>
      </c>
      <c r="BM22" s="158">
        <v>54.410755571654001</v>
      </c>
      <c r="BN22" s="158">
        <v>54.928027150174479</v>
      </c>
      <c r="BO22" s="158">
        <v>55.879658109699278</v>
      </c>
      <c r="BP22" s="158">
        <v>57.094191515432641</v>
      </c>
      <c r="BQ22" s="158">
        <v>52.685892671641177</v>
      </c>
      <c r="BR22" s="158">
        <v>52.096439516107559</v>
      </c>
      <c r="BS22" s="158">
        <v>51.585776563251819</v>
      </c>
      <c r="BT22" s="158">
        <v>51.468831444753818</v>
      </c>
      <c r="BU22" s="158">
        <v>51.605862018944933</v>
      </c>
      <c r="BV22" s="158">
        <v>52.419121198693738</v>
      </c>
      <c r="BW22" s="158">
        <v>53.106980660785617</v>
      </c>
    </row>
    <row r="23" spans="2:75" s="15" customFormat="1" x14ac:dyDescent="0.2">
      <c r="B23" s="15" t="s">
        <v>110</v>
      </c>
      <c r="D23" s="15" t="s">
        <v>123</v>
      </c>
      <c r="E23" s="15" t="s">
        <v>123</v>
      </c>
      <c r="F23" s="15" t="s">
        <v>123</v>
      </c>
      <c r="G23" s="15" t="s">
        <v>123</v>
      </c>
      <c r="H23" s="15" t="s">
        <v>123</v>
      </c>
      <c r="I23" s="15" t="s">
        <v>123</v>
      </c>
      <c r="J23" s="15" t="s">
        <v>123</v>
      </c>
      <c r="K23" s="15" t="s">
        <v>123</v>
      </c>
      <c r="L23" s="15" t="s">
        <v>123</v>
      </c>
      <c r="M23" s="15" t="s">
        <v>123</v>
      </c>
      <c r="N23" s="15" t="s">
        <v>123</v>
      </c>
      <c r="O23" s="15" t="s">
        <v>123</v>
      </c>
      <c r="P23" s="15" t="s">
        <v>123</v>
      </c>
      <c r="Q23" s="15" t="s">
        <v>123</v>
      </c>
      <c r="R23" s="15" t="s">
        <v>123</v>
      </c>
      <c r="S23" s="15" t="s">
        <v>123</v>
      </c>
      <c r="T23" s="15" t="s">
        <v>123</v>
      </c>
      <c r="U23" s="15" t="s">
        <v>123</v>
      </c>
      <c r="V23" s="15" t="s">
        <v>123</v>
      </c>
      <c r="W23" s="15" t="s">
        <v>123</v>
      </c>
      <c r="X23" s="15" t="s">
        <v>123</v>
      </c>
      <c r="Y23" s="15" t="s">
        <v>123</v>
      </c>
      <c r="Z23" s="15" t="s">
        <v>123</v>
      </c>
      <c r="AA23" s="15" t="s">
        <v>123</v>
      </c>
      <c r="AB23" s="15" t="s">
        <v>123</v>
      </c>
      <c r="AC23" s="15" t="s">
        <v>123</v>
      </c>
      <c r="AD23" s="15" t="s">
        <v>123</v>
      </c>
      <c r="AE23" s="15" t="s">
        <v>123</v>
      </c>
      <c r="AF23" s="15" t="s">
        <v>123</v>
      </c>
      <c r="AG23" s="15" t="s">
        <v>123</v>
      </c>
      <c r="AH23" s="158">
        <v>43.261541113254879</v>
      </c>
      <c r="AI23" s="158">
        <v>42.74114949539301</v>
      </c>
      <c r="AJ23" s="158">
        <v>43.097591057413254</v>
      </c>
      <c r="AK23" s="158">
        <v>46.50286297430177</v>
      </c>
      <c r="AL23" s="158">
        <v>48.924324488023629</v>
      </c>
      <c r="AM23" s="158">
        <v>50.89028004888452</v>
      </c>
      <c r="AN23" s="158">
        <v>51.260578059760597</v>
      </c>
      <c r="AO23" s="158">
        <v>53.03194741422304</v>
      </c>
      <c r="AP23" s="158">
        <v>54.995147811555611</v>
      </c>
      <c r="AQ23" s="158">
        <v>55.168482496185774</v>
      </c>
      <c r="AR23" s="158">
        <v>54.235157363672329</v>
      </c>
      <c r="AS23" s="158">
        <v>54.911888663933091</v>
      </c>
      <c r="AT23" s="158">
        <v>56.603850140485214</v>
      </c>
      <c r="AU23" s="158">
        <v>59.856688479567346</v>
      </c>
      <c r="AV23" s="158">
        <v>63.660909876380863</v>
      </c>
      <c r="AW23" s="158">
        <v>66.881523690627233</v>
      </c>
      <c r="AX23" s="158">
        <v>67.790936116440349</v>
      </c>
      <c r="AY23" s="158">
        <v>68.546189687493353</v>
      </c>
      <c r="AZ23" s="158">
        <v>69.313317282168427</v>
      </c>
      <c r="BA23" s="158">
        <v>70.759178391361388</v>
      </c>
      <c r="BB23" s="158">
        <v>72.567083852343842</v>
      </c>
      <c r="BC23" s="158">
        <v>76.22914198863397</v>
      </c>
      <c r="BD23" s="158">
        <v>78.88650370269508</v>
      </c>
      <c r="BE23" s="158">
        <v>83.385663362044227</v>
      </c>
      <c r="BF23" s="158">
        <v>84.023480357826202</v>
      </c>
      <c r="BG23" s="158">
        <v>86.285893732837579</v>
      </c>
      <c r="BH23" s="158">
        <v>89.660580712554037</v>
      </c>
      <c r="BI23" s="158">
        <v>92.454284599513244</v>
      </c>
      <c r="BJ23" s="158">
        <v>93.037386113732339</v>
      </c>
      <c r="BK23" s="158">
        <v>96.533483481982913</v>
      </c>
      <c r="BL23" s="158">
        <v>102.2715609201353</v>
      </c>
      <c r="BM23" s="158">
        <v>106.55968478798128</v>
      </c>
      <c r="BN23" s="158">
        <v>107.69775100363782</v>
      </c>
      <c r="BO23" s="158">
        <v>109.88138243065632</v>
      </c>
      <c r="BP23" s="158">
        <v>113.95177346151733</v>
      </c>
      <c r="BQ23" s="158">
        <v>112.71889682816996</v>
      </c>
      <c r="BR23" s="158">
        <v>114.1313311657986</v>
      </c>
      <c r="BS23" s="158">
        <v>114.57007680887196</v>
      </c>
      <c r="BT23" s="158">
        <v>114.87135364538463</v>
      </c>
      <c r="BU23" s="158">
        <v>115.95129436126807</v>
      </c>
      <c r="BV23" s="158">
        <v>116.98349339690786</v>
      </c>
      <c r="BW23" s="158">
        <v>117.87779074227896</v>
      </c>
    </row>
    <row r="24" spans="2:75" s="15" customFormat="1" ht="26.1" customHeight="1" x14ac:dyDescent="0.2">
      <c r="B24" s="15" t="s">
        <v>364</v>
      </c>
      <c r="D24" s="158">
        <v>7.4486649168853951</v>
      </c>
      <c r="E24" s="158">
        <v>10.276885564304466</v>
      </c>
      <c r="F24" s="158">
        <v>10.05448067772017</v>
      </c>
      <c r="G24" s="158">
        <v>9.9322957130358756</v>
      </c>
      <c r="H24" s="158">
        <v>10.846858413531645</v>
      </c>
      <c r="I24" s="158">
        <v>11.150268073633654</v>
      </c>
      <c r="J24" s="158">
        <v>11.126487769028873</v>
      </c>
      <c r="K24" s="158">
        <v>12.997296587926511</v>
      </c>
      <c r="L24" s="158">
        <v>12.663400205973222</v>
      </c>
      <c r="M24" s="158">
        <v>13.293158952137089</v>
      </c>
      <c r="N24" s="158">
        <v>16.809380796613432</v>
      </c>
      <c r="O24" s="158">
        <v>17.399700862895493</v>
      </c>
      <c r="P24" s="158">
        <v>17.383860071468874</v>
      </c>
      <c r="Q24" s="158">
        <v>19.588043763676147</v>
      </c>
      <c r="R24" s="158">
        <v>20.124794622324433</v>
      </c>
      <c r="S24" s="158">
        <v>23.277208072372993</v>
      </c>
      <c r="T24" s="158">
        <v>23.220266577807401</v>
      </c>
      <c r="U24" s="158">
        <v>26.994221376466857</v>
      </c>
      <c r="V24" s="158">
        <v>27.024219227857678</v>
      </c>
      <c r="W24" s="158">
        <v>29.716358913813465</v>
      </c>
      <c r="X24" s="158">
        <v>31.11578532187632</v>
      </c>
      <c r="Y24" s="158">
        <v>31.002464309362999</v>
      </c>
      <c r="Z24" s="158">
        <v>31.055719434030713</v>
      </c>
      <c r="AA24" s="158">
        <v>33.838863063063066</v>
      </c>
      <c r="AB24" s="158">
        <v>35.446092737313741</v>
      </c>
      <c r="AC24" s="158">
        <v>37.765779397439609</v>
      </c>
      <c r="AD24" s="158">
        <v>40.406778128428527</v>
      </c>
      <c r="AE24" s="158">
        <v>43.519985809047839</v>
      </c>
      <c r="AF24" s="158">
        <v>45.490064966504441</v>
      </c>
      <c r="AG24" s="158">
        <v>46.617784829393678</v>
      </c>
      <c r="AH24" s="158">
        <v>48.435702268903746</v>
      </c>
      <c r="AI24" s="158">
        <v>47.377687361159829</v>
      </c>
      <c r="AJ24" s="158">
        <v>48.561927204699856</v>
      </c>
      <c r="AK24" s="158">
        <v>51.369325476354291</v>
      </c>
      <c r="AL24" s="158">
        <v>51.965881133185761</v>
      </c>
      <c r="AM24" s="158">
        <v>54.077575367449839</v>
      </c>
      <c r="AN24" s="158">
        <v>53.874129519752522</v>
      </c>
      <c r="AO24" s="158">
        <v>54.649653853509278</v>
      </c>
      <c r="AP24" s="158">
        <v>56.81417092866014</v>
      </c>
      <c r="AQ24" s="158">
        <v>56.386264829690326</v>
      </c>
      <c r="AR24" s="158">
        <v>54.188267230215828</v>
      </c>
      <c r="AS24" s="158">
        <v>53.493213847816612</v>
      </c>
      <c r="AT24" s="158">
        <v>54.411474206055935</v>
      </c>
      <c r="AU24" s="158">
        <v>59.387204555018862</v>
      </c>
      <c r="AV24" s="158">
        <v>61.310497434788921</v>
      </c>
      <c r="AW24" s="158">
        <v>63.399528952009085</v>
      </c>
      <c r="AX24" s="158">
        <v>63.111501369061514</v>
      </c>
      <c r="AY24" s="158">
        <v>62.67492850368938</v>
      </c>
      <c r="AZ24" s="158">
        <v>62.281516874782405</v>
      </c>
      <c r="BA24" s="158">
        <v>62.587276238473265</v>
      </c>
      <c r="BB24" s="158">
        <v>64.321652209829267</v>
      </c>
      <c r="BC24" s="158">
        <v>66.296847335740082</v>
      </c>
      <c r="BD24" s="158">
        <v>66.069755390504113</v>
      </c>
      <c r="BE24" s="158">
        <v>69.572165321107661</v>
      </c>
      <c r="BF24" s="158">
        <v>71.228599692376932</v>
      </c>
      <c r="BG24" s="158">
        <v>72.918461417200419</v>
      </c>
      <c r="BH24" s="158">
        <v>73.625180856520444</v>
      </c>
      <c r="BI24" s="158">
        <v>74.697636520882895</v>
      </c>
      <c r="BJ24" s="158">
        <v>75.375767732761673</v>
      </c>
      <c r="BK24" s="158">
        <v>78.202893127027764</v>
      </c>
      <c r="BL24" s="158">
        <v>82.236714530555972</v>
      </c>
      <c r="BM24" s="158">
        <v>85.831825160696752</v>
      </c>
      <c r="BN24" s="158">
        <v>86.244520184960237</v>
      </c>
      <c r="BO24" s="158">
        <v>89.109211906078528</v>
      </c>
      <c r="BP24" s="158">
        <v>92.769966789879533</v>
      </c>
      <c r="BQ24" s="158">
        <v>93.393320941874165</v>
      </c>
      <c r="BR24" s="158">
        <v>94.59930358069029</v>
      </c>
      <c r="BS24" s="158">
        <v>96.224012152512373</v>
      </c>
      <c r="BT24" s="158">
        <v>97.8768880426544</v>
      </c>
      <c r="BU24" s="158">
        <v>99.856742381241773</v>
      </c>
      <c r="BV24" s="158">
        <v>101.53645384558227</v>
      </c>
      <c r="BW24" s="158">
        <v>102.85108422260276</v>
      </c>
    </row>
    <row r="25" spans="2:75" s="15" customFormat="1" x14ac:dyDescent="0.2">
      <c r="B25" s="15" t="s">
        <v>365</v>
      </c>
      <c r="D25" s="158">
        <v>1.8562263050452039</v>
      </c>
      <c r="E25" s="158">
        <v>2.1775762029746293</v>
      </c>
      <c r="F25" s="158">
        <v>2.3871975759127686</v>
      </c>
      <c r="G25" s="158">
        <v>2.4903132108486448</v>
      </c>
      <c r="H25" s="158">
        <v>2.8619297171186941</v>
      </c>
      <c r="I25" s="158">
        <v>2.843708393593658</v>
      </c>
      <c r="J25" s="158">
        <v>2.9049793175853025</v>
      </c>
      <c r="K25" s="158">
        <v>2.5415450568678915</v>
      </c>
      <c r="L25" s="158">
        <v>2.5444267765190522</v>
      </c>
      <c r="M25" s="158">
        <v>2.3990671656490052</v>
      </c>
      <c r="N25" s="158">
        <v>2.5827423513565519</v>
      </c>
      <c r="O25" s="158">
        <v>3.0952329817833175</v>
      </c>
      <c r="P25" s="158">
        <v>3.4380816249764905</v>
      </c>
      <c r="Q25" s="158">
        <v>3.177393143690737</v>
      </c>
      <c r="R25" s="158">
        <v>3.5994395895984437</v>
      </c>
      <c r="S25" s="158">
        <v>3.8517773138482951</v>
      </c>
      <c r="T25" s="158">
        <v>3.7888823725424863</v>
      </c>
      <c r="U25" s="158">
        <v>3.9712109102442121</v>
      </c>
      <c r="V25" s="158">
        <v>4.5870401211203626</v>
      </c>
      <c r="W25" s="158">
        <v>5.7968842975206618</v>
      </c>
      <c r="X25" s="158">
        <v>6.1528632201718549</v>
      </c>
      <c r="Y25" s="158">
        <v>6.3483098927294392</v>
      </c>
      <c r="Z25" s="158">
        <v>6.9436923449026482</v>
      </c>
      <c r="AA25" s="158">
        <v>7.868516216216217</v>
      </c>
      <c r="AB25" s="158">
        <v>8.9700273001979784</v>
      </c>
      <c r="AC25" s="158">
        <v>9.5507471363942642</v>
      </c>
      <c r="AD25" s="158">
        <v>9.926031623104226</v>
      </c>
      <c r="AE25" s="158">
        <v>10.913742065294995</v>
      </c>
      <c r="AF25" s="158">
        <v>12.139747838534211</v>
      </c>
      <c r="AG25" s="158">
        <v>12.879749609394688</v>
      </c>
      <c r="AH25" s="158">
        <v>12.465479016050564</v>
      </c>
      <c r="AI25" s="158">
        <v>11.668794575002924</v>
      </c>
      <c r="AJ25" s="158">
        <v>12.801444090715153</v>
      </c>
      <c r="AK25" s="158">
        <v>17.842790822888936</v>
      </c>
      <c r="AL25" s="158">
        <v>22.592744696948472</v>
      </c>
      <c r="AM25" s="158">
        <v>25.809627722347386</v>
      </c>
      <c r="AN25" s="158">
        <v>27.844736548506518</v>
      </c>
      <c r="AO25" s="158">
        <v>29.778802830369095</v>
      </c>
      <c r="AP25" s="158">
        <v>30.859754381123224</v>
      </c>
      <c r="AQ25" s="158">
        <v>29.74324121428727</v>
      </c>
      <c r="AR25" s="158">
        <v>27.583040775392416</v>
      </c>
      <c r="AS25" s="158">
        <v>27.420992993136764</v>
      </c>
      <c r="AT25" s="158">
        <v>29.959050105602362</v>
      </c>
      <c r="AU25" s="158">
        <v>34.190537571730886</v>
      </c>
      <c r="AV25" s="158">
        <v>41.935382811053223</v>
      </c>
      <c r="AW25" s="158">
        <v>46.22814435571231</v>
      </c>
      <c r="AX25" s="158">
        <v>48.079682850065502</v>
      </c>
      <c r="AY25" s="158">
        <v>49.100956799199231</v>
      </c>
      <c r="AZ25" s="158">
        <v>47.92019441993849</v>
      </c>
      <c r="BA25" s="158">
        <v>45.925341506154531</v>
      </c>
      <c r="BB25" s="158">
        <v>44.596829790204424</v>
      </c>
      <c r="BC25" s="158">
        <v>43.448977076769083</v>
      </c>
      <c r="BD25" s="158">
        <v>41.008274789706576</v>
      </c>
      <c r="BE25" s="158">
        <v>42.098842629274934</v>
      </c>
      <c r="BF25" s="158">
        <v>42.846877499451374</v>
      </c>
      <c r="BG25" s="158">
        <v>43.368076601100384</v>
      </c>
      <c r="BH25" s="158">
        <v>44.153516609283656</v>
      </c>
      <c r="BI25" s="158">
        <v>43.798203843258101</v>
      </c>
      <c r="BJ25" s="158">
        <v>44.380077004759684</v>
      </c>
      <c r="BK25" s="158">
        <v>44.88597409763112</v>
      </c>
      <c r="BL25" s="158">
        <v>46.356258338380776</v>
      </c>
      <c r="BM25" s="158">
        <v>51.507171207373169</v>
      </c>
      <c r="BN25" s="158">
        <v>52.340946151915951</v>
      </c>
      <c r="BO25" s="158">
        <v>52.659883824029542</v>
      </c>
      <c r="BP25" s="158">
        <v>53.308618916571497</v>
      </c>
      <c r="BQ25" s="158">
        <v>46.891444805101536</v>
      </c>
      <c r="BR25" s="158">
        <v>45.685303061170956</v>
      </c>
      <c r="BS25" s="158">
        <v>44.5874081174194</v>
      </c>
      <c r="BT25" s="158">
        <v>43.934037140049732</v>
      </c>
      <c r="BU25" s="158">
        <v>43.716612984092116</v>
      </c>
      <c r="BV25" s="158">
        <v>43.853182111378345</v>
      </c>
      <c r="BW25" s="158">
        <v>43.967384007984371</v>
      </c>
    </row>
    <row r="26" spans="2:75" s="15" customFormat="1" x14ac:dyDescent="0.2">
      <c r="B26" s="15" t="s">
        <v>366</v>
      </c>
      <c r="D26" s="158">
        <v>4.6925400991542752</v>
      </c>
      <c r="E26" s="158">
        <v>4.8561107611548575</v>
      </c>
      <c r="F26" s="158">
        <v>4.8054710966007326</v>
      </c>
      <c r="G26" s="158">
        <v>4.4804578064105636</v>
      </c>
      <c r="H26" s="158">
        <v>4.9975180810732009</v>
      </c>
      <c r="I26" s="158">
        <v>5.311565054368204</v>
      </c>
      <c r="J26" s="158">
        <v>5.4091919510061253</v>
      </c>
      <c r="K26" s="158">
        <v>5.450622922134734</v>
      </c>
      <c r="L26" s="158">
        <v>5.3657408856848612</v>
      </c>
      <c r="M26" s="158">
        <v>5.3918833957061265</v>
      </c>
      <c r="N26" s="158">
        <v>5.8278268231672117</v>
      </c>
      <c r="O26" s="158">
        <v>5.8760605944391191</v>
      </c>
      <c r="P26" s="158">
        <v>5.7978123001692694</v>
      </c>
      <c r="Q26" s="158">
        <v>6.0762304886943834</v>
      </c>
      <c r="R26" s="158">
        <v>5.9252036087033444</v>
      </c>
      <c r="S26" s="158">
        <v>6.3676576200417543</v>
      </c>
      <c r="T26" s="158">
        <v>6.2831309563478843</v>
      </c>
      <c r="U26" s="158">
        <v>6.5406279733587072</v>
      </c>
      <c r="V26" s="158">
        <v>6.264586222558667</v>
      </c>
      <c r="W26" s="158">
        <v>6.4130944510035421</v>
      </c>
      <c r="X26" s="158">
        <v>8.2387254542893356</v>
      </c>
      <c r="Y26" s="158">
        <v>8.3983271089921843</v>
      </c>
      <c r="Z26" s="158">
        <v>6.7872806869028892</v>
      </c>
      <c r="AA26" s="158">
        <v>6.801948648648648</v>
      </c>
      <c r="AB26" s="158">
        <v>7.5565555902886326</v>
      </c>
      <c r="AC26" s="158">
        <v>6.647194532678796</v>
      </c>
      <c r="AD26" s="158">
        <v>6.3686969990319451</v>
      </c>
      <c r="AE26" s="158">
        <v>7.2875056792367108</v>
      </c>
      <c r="AF26" s="158">
        <v>7.178072716862296</v>
      </c>
      <c r="AG26" s="158">
        <v>9.1132967088352412</v>
      </c>
      <c r="AH26" s="158">
        <v>12.599765379893604</v>
      </c>
      <c r="AI26" s="158">
        <v>15.479251350403368</v>
      </c>
      <c r="AJ26" s="158">
        <v>14.369236614263681</v>
      </c>
      <c r="AK26" s="158">
        <v>15.164536819119981</v>
      </c>
      <c r="AL26" s="158">
        <v>15.698376170594338</v>
      </c>
      <c r="AM26" s="158">
        <v>16.621138032399958</v>
      </c>
      <c r="AN26" s="158">
        <v>17.05612126375577</v>
      </c>
      <c r="AO26" s="158">
        <v>17.255881392235612</v>
      </c>
      <c r="AP26" s="158">
        <v>17.528555963387149</v>
      </c>
      <c r="AQ26" s="158">
        <v>17.516488877459846</v>
      </c>
      <c r="AR26" s="158">
        <v>16.717077212230222</v>
      </c>
      <c r="AS26" s="158">
        <v>16.24355434422344</v>
      </c>
      <c r="AT26" s="158">
        <v>16.359777487703624</v>
      </c>
      <c r="AU26" s="158">
        <v>18.118912435982132</v>
      </c>
      <c r="AV26" s="158">
        <v>20.388500739784813</v>
      </c>
      <c r="AW26" s="158">
        <v>22.559027181005167</v>
      </c>
      <c r="AX26" s="158">
        <v>23.293885402175434</v>
      </c>
      <c r="AY26" s="158">
        <v>24.826113949345103</v>
      </c>
      <c r="AZ26" s="158">
        <v>26.032999208541256</v>
      </c>
      <c r="BA26" s="158">
        <v>26.979002913167346</v>
      </c>
      <c r="BB26" s="158">
        <v>27.624469307040339</v>
      </c>
      <c r="BC26" s="158">
        <v>30.313991209441845</v>
      </c>
      <c r="BD26" s="158">
        <v>33.051621332617486</v>
      </c>
      <c r="BE26" s="158">
        <v>33.626452837520212</v>
      </c>
      <c r="BF26" s="158">
        <v>32.267111642513314</v>
      </c>
      <c r="BG26" s="158">
        <v>21.270177272142959</v>
      </c>
      <c r="BH26" s="158">
        <v>22.25574478294584</v>
      </c>
      <c r="BI26" s="158">
        <v>23.50553176368031</v>
      </c>
      <c r="BJ26" s="158">
        <v>22.571282700896631</v>
      </c>
      <c r="BK26" s="158">
        <v>23.354838337892453</v>
      </c>
      <c r="BL26" s="158">
        <v>25.029033495778574</v>
      </c>
      <c r="BM26" s="158">
        <v>25.914027809048768</v>
      </c>
      <c r="BN26" s="158">
        <v>26.029751694324059</v>
      </c>
      <c r="BO26" s="158">
        <v>25.853887795795178</v>
      </c>
      <c r="BP26" s="158">
        <v>26.712848361979145</v>
      </c>
      <c r="BQ26" s="158">
        <v>26.785778652510665</v>
      </c>
      <c r="BR26" s="158">
        <v>27.751634802772177</v>
      </c>
      <c r="BS26" s="158">
        <v>27.126094994853059</v>
      </c>
      <c r="BT26" s="158">
        <v>26.31275506863479</v>
      </c>
      <c r="BU26" s="158">
        <v>25.796147880033846</v>
      </c>
      <c r="BV26" s="158">
        <v>25.860455035225527</v>
      </c>
      <c r="BW26" s="158">
        <v>26.056626264826605</v>
      </c>
    </row>
    <row r="27" spans="2:75" s="15" customFormat="1" ht="26.1" customHeight="1" x14ac:dyDescent="0.2">
      <c r="B27" s="38" t="s">
        <v>267</v>
      </c>
      <c r="D27" s="159">
        <v>13.997431321084875</v>
      </c>
      <c r="E27" s="159">
        <v>17.310572528433955</v>
      </c>
      <c r="F27" s="159">
        <v>17.24714935023367</v>
      </c>
      <c r="G27" s="159">
        <v>16.903066730295084</v>
      </c>
      <c r="H27" s="159">
        <v>18.706306211723543</v>
      </c>
      <c r="I27" s="159">
        <v>19.305541521595515</v>
      </c>
      <c r="J27" s="159">
        <v>19.4406590376203</v>
      </c>
      <c r="K27" s="159">
        <v>20.989464566929136</v>
      </c>
      <c r="L27" s="159">
        <v>20.573567868177133</v>
      </c>
      <c r="M27" s="159">
        <v>21.084109513492219</v>
      </c>
      <c r="N27" s="159">
        <v>25.219949971137194</v>
      </c>
      <c r="O27" s="159">
        <v>26.370994439117929</v>
      </c>
      <c r="P27" s="159">
        <v>26.61975399661463</v>
      </c>
      <c r="Q27" s="159">
        <v>28.841667396061268</v>
      </c>
      <c r="R27" s="159">
        <v>29.649437820626218</v>
      </c>
      <c r="S27" s="159">
        <v>33.496643006263042</v>
      </c>
      <c r="T27" s="159">
        <v>33.292279906697772</v>
      </c>
      <c r="U27" s="159">
        <v>37.506060260069773</v>
      </c>
      <c r="V27" s="159">
        <v>37.875845571536708</v>
      </c>
      <c r="W27" s="159">
        <v>41.926337662337673</v>
      </c>
      <c r="X27" s="159">
        <v>45.507373996337513</v>
      </c>
      <c r="Y27" s="159">
        <v>45.749101311084623</v>
      </c>
      <c r="Z27" s="159">
        <v>44.786692465836254</v>
      </c>
      <c r="AA27" s="159">
        <v>48.509327927927927</v>
      </c>
      <c r="AB27" s="159">
        <v>51.972675627800342</v>
      </c>
      <c r="AC27" s="159">
        <v>53.963721066512662</v>
      </c>
      <c r="AD27" s="159">
        <v>56.701506750564697</v>
      </c>
      <c r="AE27" s="159">
        <v>61.721233553579552</v>
      </c>
      <c r="AF27" s="159">
        <v>64.807885521900957</v>
      </c>
      <c r="AG27" s="159">
        <v>68.610831147623614</v>
      </c>
      <c r="AH27" s="159">
        <v>73.500946664847916</v>
      </c>
      <c r="AI27" s="159">
        <v>74.525733286566123</v>
      </c>
      <c r="AJ27" s="159">
        <v>75.732607909678705</v>
      </c>
      <c r="AK27" s="159">
        <v>84.376653118363208</v>
      </c>
      <c r="AL27" s="159">
        <v>90.257002000728576</v>
      </c>
      <c r="AM27" s="159">
        <v>96.50834112219718</v>
      </c>
      <c r="AN27" s="159">
        <v>98.774987332014817</v>
      </c>
      <c r="AO27" s="159">
        <v>101.68433807611397</v>
      </c>
      <c r="AP27" s="159">
        <v>105.20248127317052</v>
      </c>
      <c r="AQ27" s="159">
        <v>103.64599492143745</v>
      </c>
      <c r="AR27" s="159">
        <v>98.488385217838456</v>
      </c>
      <c r="AS27" s="159">
        <v>97.157761185176824</v>
      </c>
      <c r="AT27" s="159">
        <v>100.73030179936191</v>
      </c>
      <c r="AU27" s="159">
        <v>111.69665456273189</v>
      </c>
      <c r="AV27" s="159">
        <v>123.63438098562696</v>
      </c>
      <c r="AW27" s="159">
        <v>132.18670048872656</v>
      </c>
      <c r="AX27" s="159">
        <v>134.48506962130244</v>
      </c>
      <c r="AY27" s="159">
        <v>136.6019992522337</v>
      </c>
      <c r="AZ27" s="159">
        <v>136.23471050326214</v>
      </c>
      <c r="BA27" s="159">
        <v>135.49162065779512</v>
      </c>
      <c r="BB27" s="159">
        <v>136.54295130707402</v>
      </c>
      <c r="BC27" s="159">
        <v>140.05981562195103</v>
      </c>
      <c r="BD27" s="159">
        <v>140.12965151282819</v>
      </c>
      <c r="BE27" s="159">
        <v>145.29746078790282</v>
      </c>
      <c r="BF27" s="159">
        <v>146.3425888343416</v>
      </c>
      <c r="BG27" s="159">
        <v>137.55671529044378</v>
      </c>
      <c r="BH27" s="159">
        <v>140.03444224874994</v>
      </c>
      <c r="BI27" s="159">
        <v>142.0013721278213</v>
      </c>
      <c r="BJ27" s="159">
        <v>142.32712743841802</v>
      </c>
      <c r="BK27" s="159">
        <v>146.44370556255132</v>
      </c>
      <c r="BL27" s="159">
        <v>153.62200636471533</v>
      </c>
      <c r="BM27" s="159">
        <v>163.2530241771187</v>
      </c>
      <c r="BN27" s="159">
        <v>164.61521803120024</v>
      </c>
      <c r="BO27" s="159">
        <v>167.62298352590324</v>
      </c>
      <c r="BP27" s="159">
        <v>172.79143406843016</v>
      </c>
      <c r="BQ27" s="159">
        <v>167.07054439948635</v>
      </c>
      <c r="BR27" s="159">
        <v>168.03624144463342</v>
      </c>
      <c r="BS27" s="159">
        <v>167.93751526478482</v>
      </c>
      <c r="BT27" s="159">
        <v>168.12368025133893</v>
      </c>
      <c r="BU27" s="159">
        <v>169.36950324536772</v>
      </c>
      <c r="BV27" s="159">
        <v>171.25009099218613</v>
      </c>
      <c r="BW27" s="159">
        <v>172.87509449541375</v>
      </c>
    </row>
    <row r="28" spans="2:75" s="15" customFormat="1" ht="39" customHeight="1" x14ac:dyDescent="0.2">
      <c r="B28" s="123" t="s">
        <v>369</v>
      </c>
      <c r="D28" s="15" t="s">
        <v>123</v>
      </c>
      <c r="E28" s="15" t="s">
        <v>123</v>
      </c>
      <c r="F28" s="15" t="s">
        <v>123</v>
      </c>
      <c r="G28" s="15" t="s">
        <v>123</v>
      </c>
      <c r="H28" s="15" t="s">
        <v>123</v>
      </c>
      <c r="I28" s="15" t="s">
        <v>123</v>
      </c>
      <c r="J28" s="15" t="s">
        <v>123</v>
      </c>
      <c r="K28" s="15" t="s">
        <v>123</v>
      </c>
      <c r="L28" s="15" t="s">
        <v>123</v>
      </c>
      <c r="M28" s="15" t="s">
        <v>123</v>
      </c>
      <c r="N28" s="15" t="s">
        <v>123</v>
      </c>
      <c r="O28" s="15" t="s">
        <v>123</v>
      </c>
      <c r="P28" s="15" t="s">
        <v>123</v>
      </c>
      <c r="Q28" s="15" t="s">
        <v>123</v>
      </c>
      <c r="R28" s="15" t="s">
        <v>123</v>
      </c>
      <c r="S28" s="15" t="s">
        <v>123</v>
      </c>
      <c r="T28" s="15" t="s">
        <v>123</v>
      </c>
      <c r="U28" s="15" t="s">
        <v>123</v>
      </c>
      <c r="V28" s="15" t="s">
        <v>123</v>
      </c>
      <c r="W28" s="15" t="s">
        <v>123</v>
      </c>
      <c r="X28" s="15" t="s">
        <v>123</v>
      </c>
      <c r="Y28" s="15" t="s">
        <v>123</v>
      </c>
      <c r="Z28" s="15" t="s">
        <v>123</v>
      </c>
      <c r="AA28" s="15" t="s">
        <v>123</v>
      </c>
      <c r="AB28" s="15" t="s">
        <v>123</v>
      </c>
      <c r="AC28" s="15" t="s">
        <v>123</v>
      </c>
      <c r="AD28" s="15" t="s">
        <v>123</v>
      </c>
      <c r="AE28" s="15" t="s">
        <v>123</v>
      </c>
      <c r="AF28" s="15" t="s">
        <v>123</v>
      </c>
      <c r="AG28" s="15" t="s">
        <v>123</v>
      </c>
      <c r="AH28" s="15" t="s">
        <v>123</v>
      </c>
      <c r="AI28" s="15" t="s">
        <v>123</v>
      </c>
      <c r="AJ28" s="15" t="s">
        <v>123</v>
      </c>
      <c r="AK28" s="15" t="s">
        <v>123</v>
      </c>
      <c r="AL28" s="15" t="s">
        <v>123</v>
      </c>
      <c r="AM28" s="15" t="s">
        <v>123</v>
      </c>
      <c r="AN28" s="15" t="s">
        <v>123</v>
      </c>
      <c r="AO28" s="15" t="s">
        <v>123</v>
      </c>
      <c r="AP28" s="15" t="s">
        <v>123</v>
      </c>
      <c r="AQ28" s="15" t="s">
        <v>123</v>
      </c>
      <c r="AR28" s="15" t="s">
        <v>123</v>
      </c>
      <c r="AS28" s="15" t="s">
        <v>123</v>
      </c>
      <c r="AT28" s="15" t="s">
        <v>123</v>
      </c>
      <c r="AU28" s="15" t="s">
        <v>123</v>
      </c>
      <c r="AV28" s="15" t="s">
        <v>123</v>
      </c>
      <c r="AW28" s="15" t="s">
        <v>123</v>
      </c>
      <c r="AX28" s="15" t="s">
        <v>123</v>
      </c>
      <c r="AY28" s="15" t="s">
        <v>123</v>
      </c>
      <c r="AZ28" s="15" t="s">
        <v>123</v>
      </c>
      <c r="BA28" s="15" t="s">
        <v>123</v>
      </c>
      <c r="BB28" s="15" t="s">
        <v>123</v>
      </c>
      <c r="BC28" s="15" t="s">
        <v>123</v>
      </c>
      <c r="BD28" s="15" t="s">
        <v>123</v>
      </c>
      <c r="BE28" s="15" t="s">
        <v>123</v>
      </c>
      <c r="BF28" s="15" t="s">
        <v>123</v>
      </c>
      <c r="BG28" s="15" t="s">
        <v>123</v>
      </c>
      <c r="BH28" s="15" t="s">
        <v>123</v>
      </c>
      <c r="BI28" s="15" t="s">
        <v>123</v>
      </c>
      <c r="BJ28" s="15" t="s">
        <v>123</v>
      </c>
      <c r="BK28" s="15" t="s">
        <v>123</v>
      </c>
      <c r="BL28" s="15" t="s">
        <v>123</v>
      </c>
      <c r="BM28" s="15" t="s">
        <v>123</v>
      </c>
      <c r="BN28" s="15" t="s">
        <v>123</v>
      </c>
      <c r="BO28" s="15" t="s">
        <v>123</v>
      </c>
      <c r="BP28" s="15" t="s">
        <v>123</v>
      </c>
      <c r="BQ28" s="15" t="s">
        <v>123</v>
      </c>
      <c r="BR28" s="15" t="s">
        <v>123</v>
      </c>
      <c r="BS28" s="15" t="s">
        <v>123</v>
      </c>
      <c r="BT28" s="15" t="s">
        <v>123</v>
      </c>
      <c r="BU28" s="15" t="s">
        <v>123</v>
      </c>
      <c r="BV28" s="15" t="s">
        <v>123</v>
      </c>
      <c r="BW28" s="15" t="s">
        <v>123</v>
      </c>
    </row>
    <row r="29" spans="2:75" s="15" customFormat="1" x14ac:dyDescent="0.2">
      <c r="B29" s="15" t="s">
        <v>106</v>
      </c>
      <c r="D29" s="15" t="s">
        <v>123</v>
      </c>
      <c r="E29" s="15" t="s">
        <v>123</v>
      </c>
      <c r="F29" s="15" t="s">
        <v>123</v>
      </c>
      <c r="G29" s="15" t="s">
        <v>123</v>
      </c>
      <c r="H29" s="15" t="s">
        <v>123</v>
      </c>
      <c r="I29" s="15" t="s">
        <v>123</v>
      </c>
      <c r="J29" s="15" t="s">
        <v>123</v>
      </c>
      <c r="K29" s="15" t="s">
        <v>123</v>
      </c>
      <c r="L29" s="15" t="s">
        <v>123</v>
      </c>
      <c r="M29" s="15" t="s">
        <v>123</v>
      </c>
      <c r="N29" s="15" t="s">
        <v>123</v>
      </c>
      <c r="O29" s="15" t="s">
        <v>123</v>
      </c>
      <c r="P29" s="15" t="s">
        <v>123</v>
      </c>
      <c r="Q29" s="15" t="s">
        <v>123</v>
      </c>
      <c r="R29" s="15" t="s">
        <v>123</v>
      </c>
      <c r="S29" s="15" t="s">
        <v>123</v>
      </c>
      <c r="T29" s="15" t="s">
        <v>123</v>
      </c>
      <c r="U29" s="15" t="s">
        <v>123</v>
      </c>
      <c r="V29" s="15" t="s">
        <v>123</v>
      </c>
      <c r="W29" s="15" t="s">
        <v>123</v>
      </c>
      <c r="X29" s="15" t="s">
        <v>123</v>
      </c>
      <c r="Y29" s="15" t="s">
        <v>123</v>
      </c>
      <c r="Z29" s="15" t="s">
        <v>123</v>
      </c>
      <c r="AA29" s="15" t="s">
        <v>123</v>
      </c>
      <c r="AB29" s="15" t="s">
        <v>123</v>
      </c>
      <c r="AC29" s="15" t="s">
        <v>123</v>
      </c>
      <c r="AD29" s="15" t="s">
        <v>123</v>
      </c>
      <c r="AE29" s="15" t="s">
        <v>123</v>
      </c>
      <c r="AF29" s="15" t="s">
        <v>123</v>
      </c>
      <c r="AG29" s="15" t="s">
        <v>123</v>
      </c>
      <c r="AH29" s="158">
        <v>0.17694316384444761</v>
      </c>
      <c r="AI29" s="158">
        <v>0.17935742622020409</v>
      </c>
      <c r="AJ29" s="158">
        <v>0.18048779890208733</v>
      </c>
      <c r="AK29" s="158">
        <v>0.18991210243941076</v>
      </c>
      <c r="AL29" s="158">
        <v>0.20506559003520702</v>
      </c>
      <c r="AM29" s="158">
        <v>0.21482239764627847</v>
      </c>
      <c r="AN29" s="158">
        <v>0.21700169413967552</v>
      </c>
      <c r="AO29" s="158">
        <v>0.22805406047102358</v>
      </c>
      <c r="AP29" s="158">
        <v>0.23653998532619297</v>
      </c>
      <c r="AQ29" s="158">
        <v>0.2472125912124957</v>
      </c>
      <c r="AR29" s="158">
        <v>0.24923194977338459</v>
      </c>
      <c r="AS29" s="158">
        <v>0.25118645527202954</v>
      </c>
      <c r="AT29" s="158">
        <v>0.26983457502559988</v>
      </c>
      <c r="AU29" s="158">
        <v>0.30846563227853124</v>
      </c>
      <c r="AV29" s="158">
        <v>0.38350260914659984</v>
      </c>
      <c r="AW29" s="158">
        <v>0.52150672370265072</v>
      </c>
      <c r="AX29" s="158">
        <v>0.57867086406031731</v>
      </c>
      <c r="AY29" s="158">
        <v>0.67352064028601266</v>
      </c>
      <c r="AZ29" s="158">
        <v>0.65485005333864599</v>
      </c>
      <c r="BA29" s="158">
        <v>0.70922628216916361</v>
      </c>
      <c r="BB29" s="158">
        <v>0.75523501082758471</v>
      </c>
      <c r="BC29" s="158">
        <v>0.80096057844054913</v>
      </c>
      <c r="BD29" s="158">
        <v>0.92305681735188005</v>
      </c>
      <c r="BE29" s="158">
        <v>0.9261310421309048</v>
      </c>
      <c r="BF29" s="158">
        <v>1.0120422142028933</v>
      </c>
      <c r="BG29" s="158">
        <v>1.0324497360271607</v>
      </c>
      <c r="BH29" s="158">
        <v>1.0620631815031194</v>
      </c>
      <c r="BI29" s="158">
        <v>1.1333926588426479</v>
      </c>
      <c r="BJ29" s="158">
        <v>1.1617638258759828</v>
      </c>
      <c r="BK29" s="158">
        <v>1.2063888681064514</v>
      </c>
      <c r="BL29" s="158">
        <v>1.2514317686786018</v>
      </c>
      <c r="BM29" s="158">
        <v>1.3152517017933583</v>
      </c>
      <c r="BN29" s="158">
        <v>1.3097841399474754</v>
      </c>
      <c r="BO29" s="158">
        <v>1.3863194852828311</v>
      </c>
      <c r="BP29" s="158">
        <v>1.4423291597404935</v>
      </c>
      <c r="BQ29" s="158">
        <v>1.4903180629453503</v>
      </c>
      <c r="BR29" s="158">
        <v>1.6921552793425736</v>
      </c>
      <c r="BS29" s="158">
        <v>1.6956385440704589</v>
      </c>
      <c r="BT29" s="158">
        <v>1.7170712067023006</v>
      </c>
      <c r="BU29" s="158">
        <v>1.7605411562731061</v>
      </c>
      <c r="BV29" s="158">
        <v>1.8067436900818716</v>
      </c>
      <c r="BW29" s="158">
        <v>1.8586072560838398</v>
      </c>
    </row>
    <row r="30" spans="2:75" s="15" customFormat="1" x14ac:dyDescent="0.2">
      <c r="B30" s="15" t="s">
        <v>363</v>
      </c>
      <c r="D30" s="15" t="s">
        <v>123</v>
      </c>
      <c r="E30" s="15" t="s">
        <v>123</v>
      </c>
      <c r="F30" s="15" t="s">
        <v>123</v>
      </c>
      <c r="G30" s="15" t="s">
        <v>123</v>
      </c>
      <c r="H30" s="15" t="s">
        <v>123</v>
      </c>
      <c r="I30" s="15" t="s">
        <v>123</v>
      </c>
      <c r="J30" s="15" t="s">
        <v>123</v>
      </c>
      <c r="K30" s="15" t="s">
        <v>123</v>
      </c>
      <c r="L30" s="15" t="s">
        <v>123</v>
      </c>
      <c r="M30" s="15" t="s">
        <v>123</v>
      </c>
      <c r="N30" s="15" t="s">
        <v>123</v>
      </c>
      <c r="O30" s="15" t="s">
        <v>123</v>
      </c>
      <c r="P30" s="15" t="s">
        <v>123</v>
      </c>
      <c r="Q30" s="15" t="s">
        <v>123</v>
      </c>
      <c r="R30" s="15" t="s">
        <v>123</v>
      </c>
      <c r="S30" s="15" t="s">
        <v>123</v>
      </c>
      <c r="T30" s="15" t="s">
        <v>123</v>
      </c>
      <c r="U30" s="15" t="s">
        <v>123</v>
      </c>
      <c r="V30" s="15" t="s">
        <v>123</v>
      </c>
      <c r="W30" s="15" t="s">
        <v>123</v>
      </c>
      <c r="X30" s="15" t="s">
        <v>123</v>
      </c>
      <c r="Y30" s="15" t="s">
        <v>123</v>
      </c>
      <c r="Z30" s="15" t="s">
        <v>123</v>
      </c>
      <c r="AA30" s="15" t="s">
        <v>123</v>
      </c>
      <c r="AB30" s="15" t="s">
        <v>123</v>
      </c>
      <c r="AC30" s="15" t="s">
        <v>123</v>
      </c>
      <c r="AD30" s="15" t="s">
        <v>123</v>
      </c>
      <c r="AE30" s="15" t="s">
        <v>123</v>
      </c>
      <c r="AF30" s="15" t="s">
        <v>123</v>
      </c>
      <c r="AG30" s="15" t="s">
        <v>123</v>
      </c>
      <c r="AH30" s="158">
        <v>18.926169000229489</v>
      </c>
      <c r="AI30" s="158">
        <v>17.598339791734777</v>
      </c>
      <c r="AJ30" s="158">
        <v>19.400821837813616</v>
      </c>
      <c r="AK30" s="158">
        <v>23.364206866156227</v>
      </c>
      <c r="AL30" s="158">
        <v>25.935611826875551</v>
      </c>
      <c r="AM30" s="158">
        <v>29.250041002972289</v>
      </c>
      <c r="AN30" s="158">
        <v>30.69380334380519</v>
      </c>
      <c r="AO30" s="158">
        <v>31.689932700832468</v>
      </c>
      <c r="AP30" s="158">
        <v>33.245658297351333</v>
      </c>
      <c r="AQ30" s="158">
        <v>31.886752093316801</v>
      </c>
      <c r="AR30" s="158">
        <v>28.769229042530572</v>
      </c>
      <c r="AS30" s="158">
        <v>27.144205979104928</v>
      </c>
      <c r="AT30" s="158">
        <v>29.105682252849132</v>
      </c>
      <c r="AU30" s="158">
        <v>35.753323303016458</v>
      </c>
      <c r="AV30" s="158">
        <v>41.46261544862876</v>
      </c>
      <c r="AW30" s="158">
        <v>45.34998800270224</v>
      </c>
      <c r="AX30" s="158">
        <v>46.391984178984266</v>
      </c>
      <c r="AY30" s="158">
        <v>47.257046857896945</v>
      </c>
      <c r="AZ30" s="158">
        <v>46.007622263920169</v>
      </c>
      <c r="BA30" s="158">
        <v>43.717003173331314</v>
      </c>
      <c r="BB30" s="158">
        <v>42.772978520115323</v>
      </c>
      <c r="BC30" s="158">
        <v>41.854402418380225</v>
      </c>
      <c r="BD30" s="158">
        <v>41.027494463031239</v>
      </c>
      <c r="BE30" s="158">
        <v>41.35488131243347</v>
      </c>
      <c r="BF30" s="158">
        <v>42.147615136118148</v>
      </c>
      <c r="BG30" s="158">
        <v>42.843150588036593</v>
      </c>
      <c r="BH30" s="158">
        <v>42.821022810356972</v>
      </c>
      <c r="BI30" s="158">
        <v>42.918907355133022</v>
      </c>
      <c r="BJ30" s="158">
        <v>43.353248705465354</v>
      </c>
      <c r="BK30" s="158">
        <v>44.39157579214033</v>
      </c>
      <c r="BL30" s="158">
        <v>46.107668111479356</v>
      </c>
      <c r="BM30" s="158">
        <v>51.699567952819443</v>
      </c>
      <c r="BN30" s="158">
        <v>52.081806445807587</v>
      </c>
      <c r="BO30" s="158">
        <v>53.041836218576215</v>
      </c>
      <c r="BP30" s="158">
        <v>54.215661015229053</v>
      </c>
      <c r="BQ30" s="158">
        <v>52.683987245241177</v>
      </c>
      <c r="BR30" s="158">
        <v>52.096439516107559</v>
      </c>
      <c r="BS30" s="158">
        <v>51.585776563251819</v>
      </c>
      <c r="BT30" s="158">
        <v>51.468831444753818</v>
      </c>
      <c r="BU30" s="158">
        <v>51.605862018944933</v>
      </c>
      <c r="BV30" s="158">
        <v>52.419121198693738</v>
      </c>
      <c r="BW30" s="158">
        <v>53.106980660785617</v>
      </c>
    </row>
    <row r="31" spans="2:75" s="15" customFormat="1" x14ac:dyDescent="0.2">
      <c r="B31" s="15" t="s">
        <v>110</v>
      </c>
      <c r="D31" s="15" t="s">
        <v>123</v>
      </c>
      <c r="E31" s="15" t="s">
        <v>123</v>
      </c>
      <c r="F31" s="15" t="s">
        <v>123</v>
      </c>
      <c r="G31" s="15" t="s">
        <v>123</v>
      </c>
      <c r="H31" s="15" t="s">
        <v>123</v>
      </c>
      <c r="I31" s="15" t="s">
        <v>123</v>
      </c>
      <c r="J31" s="15" t="s">
        <v>123</v>
      </c>
      <c r="K31" s="15" t="s">
        <v>123</v>
      </c>
      <c r="L31" s="15" t="s">
        <v>123</v>
      </c>
      <c r="M31" s="15" t="s">
        <v>123</v>
      </c>
      <c r="N31" s="15" t="s">
        <v>123</v>
      </c>
      <c r="O31" s="15" t="s">
        <v>123</v>
      </c>
      <c r="P31" s="15" t="s">
        <v>123</v>
      </c>
      <c r="Q31" s="15" t="s">
        <v>123</v>
      </c>
      <c r="R31" s="15" t="s">
        <v>123</v>
      </c>
      <c r="S31" s="15" t="s">
        <v>123</v>
      </c>
      <c r="T31" s="15" t="s">
        <v>123</v>
      </c>
      <c r="U31" s="15" t="s">
        <v>123</v>
      </c>
      <c r="V31" s="15" t="s">
        <v>123</v>
      </c>
      <c r="W31" s="15" t="s">
        <v>123</v>
      </c>
      <c r="X31" s="15" t="s">
        <v>123</v>
      </c>
      <c r="Y31" s="15" t="s">
        <v>123</v>
      </c>
      <c r="Z31" s="15" t="s">
        <v>123</v>
      </c>
      <c r="AA31" s="15" t="s">
        <v>123</v>
      </c>
      <c r="AB31" s="15" t="s">
        <v>123</v>
      </c>
      <c r="AC31" s="15" t="s">
        <v>123</v>
      </c>
      <c r="AD31" s="15" t="s">
        <v>123</v>
      </c>
      <c r="AE31" s="15" t="s">
        <v>123</v>
      </c>
      <c r="AF31" s="15" t="s">
        <v>123</v>
      </c>
      <c r="AG31" s="15" t="s">
        <v>123</v>
      </c>
      <c r="AH31" s="158">
        <v>41.258579378461427</v>
      </c>
      <c r="AI31" s="158">
        <v>40.907526553858425</v>
      </c>
      <c r="AJ31" s="158">
        <v>41.157613078033478</v>
      </c>
      <c r="AK31" s="158">
        <v>44.150382321042109</v>
      </c>
      <c r="AL31" s="158">
        <v>46.342148017292743</v>
      </c>
      <c r="AM31" s="158">
        <v>48.062618702414376</v>
      </c>
      <c r="AN31" s="158">
        <v>48.128400619673158</v>
      </c>
      <c r="AO31" s="158">
        <v>49.528062169112843</v>
      </c>
      <c r="AP31" s="158">
        <v>51.122344185032581</v>
      </c>
      <c r="AQ31" s="158">
        <v>51.085808231008464</v>
      </c>
      <c r="AR31" s="158">
        <v>50.185291865179138</v>
      </c>
      <c r="AS31" s="158">
        <v>50.401774913702745</v>
      </c>
      <c r="AT31" s="158">
        <v>51.511657878004584</v>
      </c>
      <c r="AU31" s="158">
        <v>55.204347124175428</v>
      </c>
      <c r="AV31" s="158">
        <v>58.353084150547794</v>
      </c>
      <c r="AW31" s="158">
        <v>60.976018835405874</v>
      </c>
      <c r="AX31" s="158">
        <v>62.080870122491554</v>
      </c>
      <c r="AY31" s="158">
        <v>63.149049662404217</v>
      </c>
      <c r="AZ31" s="158">
        <v>64.033876208548534</v>
      </c>
      <c r="BA31" s="158">
        <v>65.747266544320667</v>
      </c>
      <c r="BB31" s="158">
        <v>67.773004093666074</v>
      </c>
      <c r="BC31" s="158">
        <v>71.538900424643842</v>
      </c>
      <c r="BD31" s="158">
        <v>74.058215717215361</v>
      </c>
      <c r="BE31" s="158">
        <v>78.676938285623493</v>
      </c>
      <c r="BF31" s="158">
        <v>81.318546981152338</v>
      </c>
      <c r="BG31" s="158">
        <v>83.878073206710781</v>
      </c>
      <c r="BH31" s="158">
        <v>87.355683876659072</v>
      </c>
      <c r="BI31" s="158">
        <v>90.193917130544705</v>
      </c>
      <c r="BJ31" s="158">
        <v>90.644809936179129</v>
      </c>
      <c r="BK31" s="158">
        <v>94.159490012311906</v>
      </c>
      <c r="BL31" s="158">
        <v>99.824204037115379</v>
      </c>
      <c r="BM31" s="158">
        <v>104.08916445102827</v>
      </c>
      <c r="BN31" s="158">
        <v>105.25804903122723</v>
      </c>
      <c r="BO31" s="158">
        <v>107.53295761783653</v>
      </c>
      <c r="BP31" s="158">
        <v>111.73576486929197</v>
      </c>
      <c r="BQ31" s="158">
        <v>112.71889682816996</v>
      </c>
      <c r="BR31" s="158">
        <v>114.1313311657986</v>
      </c>
      <c r="BS31" s="158">
        <v>114.57007680887196</v>
      </c>
      <c r="BT31" s="158">
        <v>114.87135364538463</v>
      </c>
      <c r="BU31" s="158">
        <v>115.95129436126807</v>
      </c>
      <c r="BV31" s="158">
        <v>116.98349339690786</v>
      </c>
      <c r="BW31" s="158">
        <v>117.87779074227896</v>
      </c>
    </row>
    <row r="32" spans="2:75" s="15" customFormat="1" ht="26.1" customHeight="1" x14ac:dyDescent="0.2">
      <c r="B32" s="38" t="s">
        <v>267</v>
      </c>
      <c r="D32" s="15" t="s">
        <v>123</v>
      </c>
      <c r="E32" s="15" t="s">
        <v>123</v>
      </c>
      <c r="F32" s="15" t="s">
        <v>123</v>
      </c>
      <c r="G32" s="15" t="s">
        <v>123</v>
      </c>
      <c r="H32" s="15" t="s">
        <v>123</v>
      </c>
      <c r="I32" s="15" t="s">
        <v>123</v>
      </c>
      <c r="J32" s="15" t="s">
        <v>123</v>
      </c>
      <c r="K32" s="15" t="s">
        <v>123</v>
      </c>
      <c r="L32" s="15" t="s">
        <v>123</v>
      </c>
      <c r="M32" s="15" t="s">
        <v>123</v>
      </c>
      <c r="N32" s="15" t="s">
        <v>123</v>
      </c>
      <c r="O32" s="15" t="s">
        <v>123</v>
      </c>
      <c r="P32" s="15" t="s">
        <v>123</v>
      </c>
      <c r="Q32" s="15" t="s">
        <v>123</v>
      </c>
      <c r="R32" s="15" t="s">
        <v>123</v>
      </c>
      <c r="S32" s="15" t="s">
        <v>123</v>
      </c>
      <c r="T32" s="15" t="s">
        <v>123</v>
      </c>
      <c r="U32" s="15" t="s">
        <v>123</v>
      </c>
      <c r="V32" s="15" t="s">
        <v>123</v>
      </c>
      <c r="W32" s="15" t="s">
        <v>123</v>
      </c>
      <c r="X32" s="15" t="s">
        <v>123</v>
      </c>
      <c r="Y32" s="15" t="s">
        <v>123</v>
      </c>
      <c r="Z32" s="15" t="s">
        <v>123</v>
      </c>
      <c r="AA32" s="15" t="s">
        <v>123</v>
      </c>
      <c r="AB32" s="15" t="s">
        <v>123</v>
      </c>
      <c r="AC32" s="15" t="s">
        <v>123</v>
      </c>
      <c r="AD32" s="15" t="s">
        <v>123</v>
      </c>
      <c r="AE32" s="15" t="s">
        <v>123</v>
      </c>
      <c r="AF32" s="15" t="s">
        <v>123</v>
      </c>
      <c r="AG32" s="15" t="s">
        <v>123</v>
      </c>
      <c r="AH32" s="159">
        <v>60.361691542535368</v>
      </c>
      <c r="AI32" s="159">
        <v>58.685223771813405</v>
      </c>
      <c r="AJ32" s="159">
        <v>60.738922714749187</v>
      </c>
      <c r="AK32" s="159">
        <v>67.704501289637747</v>
      </c>
      <c r="AL32" s="159">
        <v>72.482825434203491</v>
      </c>
      <c r="AM32" s="159">
        <v>77.527482103032938</v>
      </c>
      <c r="AN32" s="159">
        <v>79.039205657618027</v>
      </c>
      <c r="AO32" s="159">
        <v>81.446048930416325</v>
      </c>
      <c r="AP32" s="159">
        <v>84.604542467710118</v>
      </c>
      <c r="AQ32" s="159">
        <v>83.21977291553776</v>
      </c>
      <c r="AR32" s="159">
        <v>79.203752857483096</v>
      </c>
      <c r="AS32" s="159">
        <v>77.797167348079711</v>
      </c>
      <c r="AT32" s="159">
        <v>80.887174705879318</v>
      </c>
      <c r="AU32" s="159">
        <v>91.266136059470412</v>
      </c>
      <c r="AV32" s="159">
        <v>100.19920220832316</v>
      </c>
      <c r="AW32" s="159">
        <v>106.84751356181077</v>
      </c>
      <c r="AX32" s="159">
        <v>109.05152516553615</v>
      </c>
      <c r="AY32" s="159">
        <v>111.07961716058716</v>
      </c>
      <c r="AZ32" s="159">
        <v>110.69634852580735</v>
      </c>
      <c r="BA32" s="159">
        <v>110.17349599982114</v>
      </c>
      <c r="BB32" s="159">
        <v>111.301217624609</v>
      </c>
      <c r="BC32" s="159">
        <v>114.19426342146461</v>
      </c>
      <c r="BD32" s="159">
        <v>116.00876699759847</v>
      </c>
      <c r="BE32" s="159">
        <v>120.95795064018786</v>
      </c>
      <c r="BF32" s="159">
        <v>124.47820433147336</v>
      </c>
      <c r="BG32" s="159">
        <v>127.75367353077453</v>
      </c>
      <c r="BH32" s="159">
        <v>131.23876986851917</v>
      </c>
      <c r="BI32" s="159">
        <v>134.24621714452039</v>
      </c>
      <c r="BJ32" s="159">
        <v>135.15982246752046</v>
      </c>
      <c r="BK32" s="159">
        <v>139.75745467255868</v>
      </c>
      <c r="BL32" s="159">
        <v>147.18330391727332</v>
      </c>
      <c r="BM32" s="159">
        <v>157.10398410564108</v>
      </c>
      <c r="BN32" s="159">
        <v>158.64963961698231</v>
      </c>
      <c r="BO32" s="159">
        <v>161.96111332169556</v>
      </c>
      <c r="BP32" s="159">
        <v>167.39375504426152</v>
      </c>
      <c r="BQ32" s="159">
        <v>166.89320213635651</v>
      </c>
      <c r="BR32" s="159">
        <v>167.91992596124874</v>
      </c>
      <c r="BS32" s="159">
        <v>167.85149191619428</v>
      </c>
      <c r="BT32" s="159">
        <v>168.05725629684073</v>
      </c>
      <c r="BU32" s="159">
        <v>169.31769753648612</v>
      </c>
      <c r="BV32" s="159">
        <v>171.20935828568346</v>
      </c>
      <c r="BW32" s="159">
        <v>172.84337865914844</v>
      </c>
    </row>
    <row r="33" spans="2:75" s="15" customFormat="1" ht="13.5" thickBot="1" x14ac:dyDescent="0.25">
      <c r="B33" s="107"/>
      <c r="C33" s="107"/>
      <c r="D33" s="107" t="s">
        <v>123</v>
      </c>
      <c r="E33" s="107" t="s">
        <v>123</v>
      </c>
      <c r="F33" s="107" t="s">
        <v>123</v>
      </c>
      <c r="G33" s="107" t="s">
        <v>123</v>
      </c>
      <c r="H33" s="107" t="s">
        <v>123</v>
      </c>
      <c r="I33" s="107" t="s">
        <v>123</v>
      </c>
      <c r="J33" s="107" t="s">
        <v>123</v>
      </c>
      <c r="K33" s="107" t="s">
        <v>123</v>
      </c>
      <c r="L33" s="107" t="s">
        <v>123</v>
      </c>
      <c r="M33" s="107" t="s">
        <v>123</v>
      </c>
      <c r="N33" s="107" t="s">
        <v>123</v>
      </c>
      <c r="O33" s="107" t="s">
        <v>123</v>
      </c>
      <c r="P33" s="107" t="s">
        <v>123</v>
      </c>
      <c r="Q33" s="107" t="s">
        <v>123</v>
      </c>
      <c r="R33" s="107" t="s">
        <v>123</v>
      </c>
      <c r="S33" s="107" t="s">
        <v>123</v>
      </c>
      <c r="T33" s="107" t="s">
        <v>123</v>
      </c>
      <c r="U33" s="107" t="s">
        <v>123</v>
      </c>
      <c r="V33" s="107" t="s">
        <v>123</v>
      </c>
      <c r="W33" s="107" t="s">
        <v>123</v>
      </c>
      <c r="X33" s="107" t="s">
        <v>123</v>
      </c>
      <c r="Y33" s="107" t="s">
        <v>123</v>
      </c>
      <c r="Z33" s="107" t="s">
        <v>123</v>
      </c>
      <c r="AA33" s="107" t="s">
        <v>123</v>
      </c>
      <c r="AB33" s="107" t="s">
        <v>123</v>
      </c>
      <c r="AC33" s="107" t="s">
        <v>123</v>
      </c>
      <c r="AD33" s="107" t="s">
        <v>123</v>
      </c>
      <c r="AE33" s="107" t="s">
        <v>123</v>
      </c>
      <c r="AF33" s="107" t="s">
        <v>123</v>
      </c>
      <c r="AG33" s="107" t="s">
        <v>123</v>
      </c>
      <c r="AH33" s="107" t="s">
        <v>123</v>
      </c>
      <c r="AI33" s="107" t="s">
        <v>123</v>
      </c>
      <c r="AJ33" s="107" t="s">
        <v>123</v>
      </c>
      <c r="AK33" s="107" t="s">
        <v>123</v>
      </c>
      <c r="AL33" s="107" t="s">
        <v>123</v>
      </c>
      <c r="AM33" s="107" t="s">
        <v>123</v>
      </c>
      <c r="AN33" s="107" t="s">
        <v>123</v>
      </c>
      <c r="AO33" s="107" t="s">
        <v>123</v>
      </c>
      <c r="AP33" s="107" t="s">
        <v>123</v>
      </c>
      <c r="AQ33" s="107" t="s">
        <v>123</v>
      </c>
      <c r="AR33" s="107" t="s">
        <v>123</v>
      </c>
      <c r="AS33" s="107" t="s">
        <v>123</v>
      </c>
      <c r="AT33" s="107" t="s">
        <v>123</v>
      </c>
      <c r="AU33" s="107" t="s">
        <v>123</v>
      </c>
      <c r="AV33" s="107" t="s">
        <v>123</v>
      </c>
      <c r="AW33" s="107" t="s">
        <v>123</v>
      </c>
      <c r="AX33" s="107" t="s">
        <v>123</v>
      </c>
      <c r="AY33" s="107" t="s">
        <v>123</v>
      </c>
      <c r="AZ33" s="107" t="s">
        <v>123</v>
      </c>
      <c r="BA33" s="107" t="s">
        <v>123</v>
      </c>
      <c r="BB33" s="107" t="s">
        <v>123</v>
      </c>
      <c r="BC33" s="107" t="s">
        <v>123</v>
      </c>
      <c r="BD33" s="107" t="s">
        <v>123</v>
      </c>
      <c r="BE33" s="107" t="s">
        <v>123</v>
      </c>
      <c r="BF33" s="107" t="s">
        <v>123</v>
      </c>
      <c r="BG33" s="107" t="s">
        <v>123</v>
      </c>
      <c r="BH33" s="107" t="s">
        <v>123</v>
      </c>
      <c r="BI33" s="107" t="s">
        <v>123</v>
      </c>
      <c r="BJ33" s="107" t="s">
        <v>123</v>
      </c>
      <c r="BK33" s="107" t="s">
        <v>123</v>
      </c>
      <c r="BL33" s="107" t="s">
        <v>123</v>
      </c>
      <c r="BM33" s="107" t="s">
        <v>123</v>
      </c>
      <c r="BN33" s="107" t="s">
        <v>123</v>
      </c>
      <c r="BO33" s="107" t="s">
        <v>123</v>
      </c>
      <c r="BP33" s="107" t="s">
        <v>123</v>
      </c>
      <c r="BQ33" s="107" t="s">
        <v>123</v>
      </c>
      <c r="BR33" s="107" t="s">
        <v>123</v>
      </c>
      <c r="BS33" s="107" t="s">
        <v>123</v>
      </c>
      <c r="BT33" s="107" t="s">
        <v>123</v>
      </c>
      <c r="BU33" s="107" t="s">
        <v>123</v>
      </c>
      <c r="BV33" s="107" t="s">
        <v>123</v>
      </c>
      <c r="BW33" s="107" t="s">
        <v>123</v>
      </c>
    </row>
    <row r="34" spans="2:75" s="15" customFormat="1" x14ac:dyDescent="0.2">
      <c r="D34" s="15" t="s">
        <v>123</v>
      </c>
      <c r="E34" s="15" t="s">
        <v>123</v>
      </c>
      <c r="F34" s="15" t="s">
        <v>123</v>
      </c>
      <c r="G34" s="15" t="s">
        <v>123</v>
      </c>
      <c r="H34" s="15" t="s">
        <v>123</v>
      </c>
      <c r="I34" s="15" t="s">
        <v>123</v>
      </c>
      <c r="J34" s="15" t="s">
        <v>123</v>
      </c>
      <c r="K34" s="15" t="s">
        <v>123</v>
      </c>
      <c r="L34" s="15" t="s">
        <v>123</v>
      </c>
      <c r="M34" s="15" t="s">
        <v>123</v>
      </c>
      <c r="N34" s="15" t="s">
        <v>123</v>
      </c>
      <c r="O34" s="15" t="s">
        <v>123</v>
      </c>
      <c r="P34" s="15" t="s">
        <v>123</v>
      </c>
      <c r="Q34" s="15" t="s">
        <v>123</v>
      </c>
      <c r="R34" s="15" t="s">
        <v>123</v>
      </c>
      <c r="S34" s="15" t="s">
        <v>123</v>
      </c>
      <c r="T34" s="15" t="s">
        <v>123</v>
      </c>
      <c r="U34" s="15" t="s">
        <v>123</v>
      </c>
      <c r="V34" s="15" t="s">
        <v>123</v>
      </c>
      <c r="W34" s="15" t="s">
        <v>123</v>
      </c>
      <c r="X34" s="15" t="s">
        <v>123</v>
      </c>
      <c r="Y34" s="15" t="s">
        <v>123</v>
      </c>
      <c r="Z34" s="15" t="s">
        <v>123</v>
      </c>
      <c r="AA34" s="15" t="s">
        <v>123</v>
      </c>
      <c r="AB34" s="15" t="s">
        <v>123</v>
      </c>
      <c r="AC34" s="15" t="s">
        <v>123</v>
      </c>
      <c r="AD34" s="15" t="s">
        <v>123</v>
      </c>
      <c r="AE34" s="15" t="s">
        <v>123</v>
      </c>
      <c r="AF34" s="15" t="s">
        <v>123</v>
      </c>
      <c r="AG34" s="15" t="s">
        <v>123</v>
      </c>
      <c r="AH34" s="15" t="s">
        <v>123</v>
      </c>
      <c r="AI34" s="15" t="s">
        <v>123</v>
      </c>
      <c r="AJ34" s="15" t="s">
        <v>123</v>
      </c>
      <c r="AK34" s="15" t="s">
        <v>123</v>
      </c>
      <c r="AL34" s="15" t="s">
        <v>123</v>
      </c>
      <c r="AM34" s="15" t="s">
        <v>123</v>
      </c>
      <c r="AN34" s="15" t="s">
        <v>123</v>
      </c>
      <c r="AO34" s="15" t="s">
        <v>123</v>
      </c>
      <c r="AP34" s="15" t="s">
        <v>123</v>
      </c>
      <c r="AQ34" s="15" t="s">
        <v>123</v>
      </c>
      <c r="AR34" s="15" t="s">
        <v>123</v>
      </c>
      <c r="AS34" s="15" t="s">
        <v>123</v>
      </c>
      <c r="AT34" s="15" t="s">
        <v>123</v>
      </c>
      <c r="AU34" s="15" t="s">
        <v>123</v>
      </c>
      <c r="AV34" s="15" t="s">
        <v>123</v>
      </c>
      <c r="AW34" s="15" t="s">
        <v>123</v>
      </c>
      <c r="AX34" s="15" t="s">
        <v>123</v>
      </c>
      <c r="AY34" s="15" t="s">
        <v>123</v>
      </c>
      <c r="AZ34" s="15" t="s">
        <v>123</v>
      </c>
      <c r="BA34" s="15" t="s">
        <v>123</v>
      </c>
      <c r="BB34" s="15" t="s">
        <v>123</v>
      </c>
      <c r="BC34" s="15" t="s">
        <v>123</v>
      </c>
      <c r="BD34" s="15" t="s">
        <v>123</v>
      </c>
      <c r="BE34" s="15" t="s">
        <v>123</v>
      </c>
      <c r="BF34" s="15" t="s">
        <v>123</v>
      </c>
      <c r="BG34" s="15" t="s">
        <v>123</v>
      </c>
      <c r="BH34" s="15" t="s">
        <v>123</v>
      </c>
      <c r="BI34" s="15" t="s">
        <v>123</v>
      </c>
      <c r="BJ34" s="15" t="s">
        <v>123</v>
      </c>
      <c r="BK34" s="15" t="s">
        <v>123</v>
      </c>
      <c r="BL34" s="15" t="s">
        <v>123</v>
      </c>
      <c r="BM34" s="15" t="s">
        <v>123</v>
      </c>
      <c r="BN34" s="15" t="s">
        <v>123</v>
      </c>
      <c r="BO34" s="15" t="s">
        <v>123</v>
      </c>
      <c r="BP34" s="15" t="s">
        <v>123</v>
      </c>
      <c r="BQ34" s="15" t="s">
        <v>123</v>
      </c>
      <c r="BR34" s="15" t="s">
        <v>123</v>
      </c>
      <c r="BS34" s="15" t="s">
        <v>123</v>
      </c>
      <c r="BT34" s="15" t="s">
        <v>123</v>
      </c>
      <c r="BU34" s="15" t="s">
        <v>123</v>
      </c>
      <c r="BV34" s="15" t="s">
        <v>123</v>
      </c>
      <c r="BW34" s="15" t="s">
        <v>123</v>
      </c>
    </row>
    <row r="35" spans="2:75" s="15" customFormat="1" x14ac:dyDescent="0.2">
      <c r="B35" s="38" t="s">
        <v>370</v>
      </c>
      <c r="D35" s="15" t="s">
        <v>123</v>
      </c>
      <c r="E35" s="15" t="s">
        <v>123</v>
      </c>
      <c r="F35" s="15" t="s">
        <v>123</v>
      </c>
      <c r="G35" s="15" t="s">
        <v>123</v>
      </c>
      <c r="H35" s="15" t="s">
        <v>123</v>
      </c>
      <c r="I35" s="15" t="s">
        <v>123</v>
      </c>
      <c r="J35" s="15" t="s">
        <v>123</v>
      </c>
      <c r="K35" s="15" t="s">
        <v>123</v>
      </c>
      <c r="L35" s="15" t="s">
        <v>123</v>
      </c>
      <c r="M35" s="15" t="s">
        <v>123</v>
      </c>
      <c r="N35" s="15" t="s">
        <v>123</v>
      </c>
      <c r="O35" s="15" t="s">
        <v>123</v>
      </c>
      <c r="P35" s="15" t="s">
        <v>123</v>
      </c>
      <c r="Q35" s="15" t="s">
        <v>123</v>
      </c>
      <c r="R35" s="15" t="s">
        <v>123</v>
      </c>
      <c r="S35" s="15" t="s">
        <v>123</v>
      </c>
      <c r="T35" s="15" t="s">
        <v>123</v>
      </c>
      <c r="U35" s="15" t="s">
        <v>123</v>
      </c>
      <c r="V35" s="15" t="s">
        <v>123</v>
      </c>
      <c r="W35" s="15" t="s">
        <v>123</v>
      </c>
      <c r="X35" s="15" t="s">
        <v>123</v>
      </c>
      <c r="Y35" s="15" t="s">
        <v>123</v>
      </c>
      <c r="Z35" s="15" t="s">
        <v>123</v>
      </c>
      <c r="AA35" s="15" t="s">
        <v>123</v>
      </c>
      <c r="AB35" s="15" t="s">
        <v>123</v>
      </c>
      <c r="AC35" s="15" t="s">
        <v>123</v>
      </c>
      <c r="AD35" s="15" t="s">
        <v>123</v>
      </c>
      <c r="AE35" s="15" t="s">
        <v>123</v>
      </c>
      <c r="AF35" s="15" t="s">
        <v>123</v>
      </c>
      <c r="AG35" s="15" t="s">
        <v>123</v>
      </c>
      <c r="AH35" s="15" t="s">
        <v>123</v>
      </c>
      <c r="AI35" s="15" t="s">
        <v>123</v>
      </c>
      <c r="AJ35" s="15" t="s">
        <v>123</v>
      </c>
      <c r="AK35" s="15" t="s">
        <v>123</v>
      </c>
      <c r="AL35" s="15" t="s">
        <v>123</v>
      </c>
      <c r="AM35" s="15" t="s">
        <v>123</v>
      </c>
      <c r="AN35" s="15" t="s">
        <v>123</v>
      </c>
      <c r="AO35" s="15" t="s">
        <v>123</v>
      </c>
      <c r="AP35" s="15" t="s">
        <v>123</v>
      </c>
      <c r="AQ35" s="15" t="s">
        <v>123</v>
      </c>
      <c r="AR35" s="15" t="s">
        <v>123</v>
      </c>
      <c r="AS35" s="15" t="s">
        <v>123</v>
      </c>
      <c r="AT35" s="15" t="s">
        <v>123</v>
      </c>
      <c r="AU35" s="15" t="s">
        <v>123</v>
      </c>
      <c r="AV35" s="15" t="s">
        <v>123</v>
      </c>
      <c r="AW35" s="15" t="s">
        <v>123</v>
      </c>
      <c r="AX35" s="15" t="s">
        <v>123</v>
      </c>
      <c r="AY35" s="15" t="s">
        <v>123</v>
      </c>
      <c r="AZ35" s="15" t="s">
        <v>123</v>
      </c>
      <c r="BA35" s="15" t="s">
        <v>123</v>
      </c>
      <c r="BB35" s="15" t="s">
        <v>123</v>
      </c>
      <c r="BC35" s="15" t="s">
        <v>123</v>
      </c>
      <c r="BD35" s="15" t="s">
        <v>123</v>
      </c>
      <c r="BE35" s="15" t="s">
        <v>123</v>
      </c>
      <c r="BF35" s="15" t="s">
        <v>123</v>
      </c>
      <c r="BG35" s="15" t="s">
        <v>123</v>
      </c>
      <c r="BH35" s="15" t="s">
        <v>123</v>
      </c>
      <c r="BI35" s="15" t="s">
        <v>123</v>
      </c>
      <c r="BJ35" s="15" t="s">
        <v>123</v>
      </c>
      <c r="BK35" s="15" t="s">
        <v>123</v>
      </c>
      <c r="BL35" s="15" t="s">
        <v>123</v>
      </c>
      <c r="BM35" s="15" t="s">
        <v>123</v>
      </c>
      <c r="BN35" s="15" t="s">
        <v>123</v>
      </c>
      <c r="BO35" s="15" t="s">
        <v>123</v>
      </c>
      <c r="BP35" s="15" t="s">
        <v>123</v>
      </c>
      <c r="BQ35" s="15" t="s">
        <v>123</v>
      </c>
      <c r="BR35" s="15" t="s">
        <v>123</v>
      </c>
      <c r="BS35" s="15" t="s">
        <v>123</v>
      </c>
      <c r="BT35" s="15" t="s">
        <v>123</v>
      </c>
      <c r="BU35" s="15" t="s">
        <v>123</v>
      </c>
      <c r="BV35" s="15" t="s">
        <v>123</v>
      </c>
      <c r="BW35" s="15" t="s">
        <v>123</v>
      </c>
    </row>
    <row r="36" spans="2:75" s="15" customFormat="1" x14ac:dyDescent="0.2">
      <c r="B36" s="15" t="s">
        <v>106</v>
      </c>
      <c r="D36" s="15" t="s">
        <v>123</v>
      </c>
      <c r="E36" s="15" t="s">
        <v>123</v>
      </c>
      <c r="F36" s="15" t="s">
        <v>123</v>
      </c>
      <c r="G36" s="15" t="s">
        <v>123</v>
      </c>
      <c r="H36" s="15" t="s">
        <v>123</v>
      </c>
      <c r="I36" s="15" t="s">
        <v>123</v>
      </c>
      <c r="J36" s="15" t="s">
        <v>123</v>
      </c>
      <c r="K36" s="15" t="s">
        <v>123</v>
      </c>
      <c r="L36" s="15" t="s">
        <v>123</v>
      </c>
      <c r="M36" s="15" t="s">
        <v>123</v>
      </c>
      <c r="N36" s="15" t="s">
        <v>123</v>
      </c>
      <c r="O36" s="15" t="s">
        <v>123</v>
      </c>
      <c r="P36" s="15" t="s">
        <v>123</v>
      </c>
      <c r="Q36" s="15" t="s">
        <v>123</v>
      </c>
      <c r="R36" s="15" t="s">
        <v>123</v>
      </c>
      <c r="S36" s="15" t="s">
        <v>123</v>
      </c>
      <c r="T36" s="15" t="s">
        <v>123</v>
      </c>
      <c r="U36" s="15" t="s">
        <v>123</v>
      </c>
      <c r="V36" s="15" t="s">
        <v>123</v>
      </c>
      <c r="W36" s="15" t="s">
        <v>123</v>
      </c>
      <c r="X36" s="15" t="s">
        <v>123</v>
      </c>
      <c r="Y36" s="15" t="s">
        <v>123</v>
      </c>
      <c r="Z36" s="15" t="s">
        <v>123</v>
      </c>
      <c r="AA36" s="15" t="s">
        <v>123</v>
      </c>
      <c r="AB36" s="15" t="s">
        <v>123</v>
      </c>
      <c r="AC36" s="15" t="s">
        <v>123</v>
      </c>
      <c r="AD36" s="15" t="s">
        <v>123</v>
      </c>
      <c r="AE36" s="15" t="s">
        <v>123</v>
      </c>
      <c r="AF36" s="15" t="s">
        <v>123</v>
      </c>
      <c r="AG36" s="15" t="s">
        <v>123</v>
      </c>
      <c r="AH36" s="160">
        <v>1.1837425691220758E-2</v>
      </c>
      <c r="AI36" s="160">
        <v>1.465082534785387E-2</v>
      </c>
      <c r="AJ36" s="160">
        <v>1.3946436347118016E-2</v>
      </c>
      <c r="AK36" s="160">
        <v>1.4900326256757017E-2</v>
      </c>
      <c r="AL36" s="160">
        <v>1.5360286925154506E-2</v>
      </c>
      <c r="AM36" s="160">
        <v>1.5575491410168328E-2</v>
      </c>
      <c r="AN36" s="160">
        <v>1.5722513226788665E-2</v>
      </c>
      <c r="AO36" s="160">
        <v>1.524932944837798E-2</v>
      </c>
      <c r="AP36" s="160">
        <v>1.458554910291973E-2</v>
      </c>
      <c r="AQ36" s="160">
        <v>1.3335465981773173E-2</v>
      </c>
      <c r="AR36" s="160">
        <v>1.2093021803218432E-2</v>
      </c>
      <c r="AS36" s="160">
        <v>1.1283412924556905E-2</v>
      </c>
      <c r="AT36" s="160">
        <v>1.100050217706949E-2</v>
      </c>
      <c r="AU36" s="160">
        <v>1.2298015813892789E-2</v>
      </c>
      <c r="AV36" s="160">
        <v>1.3709360333139669E-2</v>
      </c>
      <c r="AW36" s="160">
        <v>1.414853291877115E-2</v>
      </c>
      <c r="AX36" s="160">
        <v>1.3664150076853043E-2</v>
      </c>
      <c r="AY36" s="160">
        <v>1.3456923408820719E-2</v>
      </c>
      <c r="AZ36" s="160">
        <v>1.3044552921096329E-2</v>
      </c>
      <c r="BA36" s="160">
        <v>1.2570293491706413E-2</v>
      </c>
      <c r="BB36" s="160">
        <v>1.2279889885395931E-2</v>
      </c>
      <c r="BC36" s="160">
        <v>1.2746452863747756E-2</v>
      </c>
      <c r="BD36" s="160">
        <v>1.2162437977499198E-2</v>
      </c>
      <c r="BE36" s="160">
        <v>1.2196612659290597E-2</v>
      </c>
      <c r="BF36" s="160">
        <v>1.2021125692803777E-2</v>
      </c>
      <c r="BG36" s="160">
        <v>3.9715701673558469E-3</v>
      </c>
      <c r="BH36" s="160">
        <v>3.3583368489944736E-3</v>
      </c>
      <c r="BI36" s="160">
        <v>2.5735161621399912E-3</v>
      </c>
      <c r="BJ36" s="160">
        <v>2.1309938174074497E-3</v>
      </c>
      <c r="BK36" s="160">
        <v>1.8534284111334839E-3</v>
      </c>
      <c r="BL36" s="160">
        <v>1.7051179499822627E-3</v>
      </c>
      <c r="BM36" s="160">
        <v>1.3780423448329605E-3</v>
      </c>
      <c r="BN36" s="160">
        <v>1.175916256174191E-3</v>
      </c>
      <c r="BO36" s="160">
        <v>1.0843049144038904E-3</v>
      </c>
      <c r="BP36" s="160">
        <v>1.0118734885649597E-3</v>
      </c>
      <c r="BQ36" s="160">
        <v>9.4387764087377297E-4</v>
      </c>
      <c r="BR36" s="160">
        <v>9.9273797152509805E-4</v>
      </c>
      <c r="BS36" s="160">
        <v>9.634463696333392E-4</v>
      </c>
      <c r="BT36" s="160">
        <v>9.438015646090742E-4</v>
      </c>
      <c r="BU36" s="160">
        <v>9.3277808787332851E-4</v>
      </c>
      <c r="BV36" s="160">
        <v>9.2786573240543908E-4</v>
      </c>
      <c r="BW36" s="160">
        <v>9.2738099336817342E-4</v>
      </c>
    </row>
    <row r="37" spans="2:75" s="15" customFormat="1" x14ac:dyDescent="0.2">
      <c r="B37" s="15" t="s">
        <v>363</v>
      </c>
      <c r="D37" s="15" t="s">
        <v>123</v>
      </c>
      <c r="E37" s="15" t="s">
        <v>123</v>
      </c>
      <c r="F37" s="15" t="s">
        <v>123</v>
      </c>
      <c r="G37" s="15" t="s">
        <v>123</v>
      </c>
      <c r="H37" s="15" t="s">
        <v>123</v>
      </c>
      <c r="I37" s="15" t="s">
        <v>123</v>
      </c>
      <c r="J37" s="15" t="s">
        <v>123</v>
      </c>
      <c r="K37" s="15" t="s">
        <v>123</v>
      </c>
      <c r="L37" s="15" t="s">
        <v>123</v>
      </c>
      <c r="M37" s="15" t="s">
        <v>123</v>
      </c>
      <c r="N37" s="15" t="s">
        <v>123</v>
      </c>
      <c r="O37" s="15" t="s">
        <v>123</v>
      </c>
      <c r="P37" s="15" t="s">
        <v>123</v>
      </c>
      <c r="Q37" s="15" t="s">
        <v>123</v>
      </c>
      <c r="R37" s="15" t="s">
        <v>123</v>
      </c>
      <c r="S37" s="15" t="s">
        <v>123</v>
      </c>
      <c r="T37" s="15" t="s">
        <v>123</v>
      </c>
      <c r="U37" s="15" t="s">
        <v>123</v>
      </c>
      <c r="V37" s="15" t="s">
        <v>123</v>
      </c>
      <c r="W37" s="15" t="s">
        <v>123</v>
      </c>
      <c r="X37" s="15" t="s">
        <v>123</v>
      </c>
      <c r="Y37" s="15" t="s">
        <v>123</v>
      </c>
      <c r="Z37" s="15" t="s">
        <v>123</v>
      </c>
      <c r="AA37" s="15" t="s">
        <v>123</v>
      </c>
      <c r="AB37" s="15" t="s">
        <v>123</v>
      </c>
      <c r="AC37" s="15" t="s">
        <v>123</v>
      </c>
      <c r="AD37" s="15" t="s">
        <v>123</v>
      </c>
      <c r="AE37" s="15" t="s">
        <v>123</v>
      </c>
      <c r="AF37" s="15" t="s">
        <v>123</v>
      </c>
      <c r="AG37" s="15" t="s">
        <v>123</v>
      </c>
      <c r="AH37" s="160">
        <v>2.4281606330407792E-2</v>
      </c>
      <c r="AI37" s="160">
        <v>2.2066770261029045E-2</v>
      </c>
      <c r="AJ37" s="160">
        <v>2.5165357744251247E-2</v>
      </c>
      <c r="AK37" s="160">
        <v>3.0119056443338187E-2</v>
      </c>
      <c r="AL37" s="160">
        <v>3.2649209856819135E-2</v>
      </c>
      <c r="AM37" s="160">
        <v>3.515055049213759E-2</v>
      </c>
      <c r="AN37" s="160">
        <v>3.618234831828164E-2</v>
      </c>
      <c r="AO37" s="160">
        <v>3.6040720031841444E-2</v>
      </c>
      <c r="AP37" s="160">
        <v>3.6672221178314528E-2</v>
      </c>
      <c r="AQ37" s="160">
        <v>3.315534898748479E-2</v>
      </c>
      <c r="AR37" s="160">
        <v>2.8385108711953048E-2</v>
      </c>
      <c r="AS37" s="160">
        <v>2.6509467148651836E-2</v>
      </c>
      <c r="AT37" s="160">
        <v>2.864765773388608E-2</v>
      </c>
      <c r="AU37" s="160">
        <v>3.4531989030826431E-2</v>
      </c>
      <c r="AV37" s="160">
        <v>4.0139547172187345E-2</v>
      </c>
      <c r="AW37" s="160">
        <v>4.250796830712894E-2</v>
      </c>
      <c r="AX37" s="160">
        <v>4.2142399777526519E-2</v>
      </c>
      <c r="AY37" s="160">
        <v>4.2136945255882213E-2</v>
      </c>
      <c r="AZ37" s="160">
        <v>4.038119232010158E-2</v>
      </c>
      <c r="BA37" s="160">
        <v>3.7521895786240669E-2</v>
      </c>
      <c r="BB37" s="160">
        <v>3.5687377569862865E-2</v>
      </c>
      <c r="BC37" s="160">
        <v>3.3348395531074347E-2</v>
      </c>
      <c r="BD37" s="160">
        <v>3.0675138706388716E-2</v>
      </c>
      <c r="BE37" s="160">
        <v>3.0182197566231944E-2</v>
      </c>
      <c r="BF37" s="160">
        <v>2.9333033615238965E-2</v>
      </c>
      <c r="BG37" s="160">
        <v>2.8635248288740953E-2</v>
      </c>
      <c r="BH37" s="160">
        <v>2.8120653680600578E-2</v>
      </c>
      <c r="BI37" s="160">
        <v>2.7354827772415376E-2</v>
      </c>
      <c r="BJ37" s="160">
        <v>2.6853592454664517E-2</v>
      </c>
      <c r="BK37" s="160">
        <v>2.6858466253670311E-2</v>
      </c>
      <c r="BL37" s="160">
        <v>2.8501803295916225E-2</v>
      </c>
      <c r="BM37" s="160">
        <v>3.2848881437687376E-2</v>
      </c>
      <c r="BN37" s="160">
        <v>3.2466806752800018E-2</v>
      </c>
      <c r="BO37" s="160">
        <v>3.254159143102394E-2</v>
      </c>
      <c r="BP37" s="160">
        <v>3.3098322409435478E-2</v>
      </c>
      <c r="BQ37" s="160">
        <v>2.9853753449522038E-2</v>
      </c>
      <c r="BR37" s="160">
        <v>2.8597705174346795E-2</v>
      </c>
      <c r="BS37" s="160">
        <v>2.7895376423161644E-2</v>
      </c>
      <c r="BT37" s="160">
        <v>2.7236610843096004E-2</v>
      </c>
      <c r="BU37" s="160">
        <v>2.6560488073553847E-2</v>
      </c>
      <c r="BV37" s="160">
        <v>2.6326672629209544E-2</v>
      </c>
      <c r="BW37" s="160">
        <v>2.6053961187543252E-2</v>
      </c>
    </row>
    <row r="38" spans="2:75" s="15" customFormat="1" x14ac:dyDescent="0.2">
      <c r="B38" s="15" t="s">
        <v>110</v>
      </c>
      <c r="D38" s="15" t="s">
        <v>123</v>
      </c>
      <c r="E38" s="15" t="s">
        <v>123</v>
      </c>
      <c r="F38" s="15" t="s">
        <v>123</v>
      </c>
      <c r="G38" s="15" t="s">
        <v>123</v>
      </c>
      <c r="H38" s="15" t="s">
        <v>123</v>
      </c>
      <c r="I38" s="15" t="s">
        <v>123</v>
      </c>
      <c r="J38" s="15" t="s">
        <v>123</v>
      </c>
      <c r="K38" s="15" t="s">
        <v>123</v>
      </c>
      <c r="L38" s="15" t="s">
        <v>123</v>
      </c>
      <c r="M38" s="15" t="s">
        <v>123</v>
      </c>
      <c r="N38" s="15" t="s">
        <v>123</v>
      </c>
      <c r="O38" s="15" t="s">
        <v>123</v>
      </c>
      <c r="P38" s="15" t="s">
        <v>123</v>
      </c>
      <c r="Q38" s="15" t="s">
        <v>123</v>
      </c>
      <c r="R38" s="15" t="s">
        <v>123</v>
      </c>
      <c r="S38" s="15" t="s">
        <v>123</v>
      </c>
      <c r="T38" s="15" t="s">
        <v>123</v>
      </c>
      <c r="U38" s="15" t="s">
        <v>123</v>
      </c>
      <c r="V38" s="15" t="s">
        <v>123</v>
      </c>
      <c r="W38" s="15" t="s">
        <v>123</v>
      </c>
      <c r="X38" s="15" t="s">
        <v>123</v>
      </c>
      <c r="Y38" s="15" t="s">
        <v>123</v>
      </c>
      <c r="Z38" s="15" t="s">
        <v>123</v>
      </c>
      <c r="AA38" s="15" t="s">
        <v>123</v>
      </c>
      <c r="AB38" s="15" t="s">
        <v>123</v>
      </c>
      <c r="AC38" s="15" t="s">
        <v>123</v>
      </c>
      <c r="AD38" s="15" t="s">
        <v>123</v>
      </c>
      <c r="AE38" s="15" t="s">
        <v>123</v>
      </c>
      <c r="AF38" s="15" t="s">
        <v>123</v>
      </c>
      <c r="AG38" s="15" t="s">
        <v>123</v>
      </c>
      <c r="AH38" s="160">
        <v>5.1673138418963926E-2</v>
      </c>
      <c r="AI38" s="160">
        <v>4.9374635620255479E-2</v>
      </c>
      <c r="AJ38" s="160">
        <v>5.1650780966413741E-2</v>
      </c>
      <c r="AK38" s="160">
        <v>5.5276490072078042E-2</v>
      </c>
      <c r="AL38" s="160">
        <v>5.6827487121927076E-2</v>
      </c>
      <c r="AM38" s="160">
        <v>5.6588605860103038E-2</v>
      </c>
      <c r="AN38" s="160">
        <v>5.5997185857171727E-2</v>
      </c>
      <c r="AO38" s="160">
        <v>5.5907041152624383E-2</v>
      </c>
      <c r="AP38" s="160">
        <v>5.6145755186588438E-2</v>
      </c>
      <c r="AQ38" s="160">
        <v>5.2907576803155304E-2</v>
      </c>
      <c r="AR38" s="160">
        <v>4.9608534444361828E-2</v>
      </c>
      <c r="AS38" s="160">
        <v>4.9123814920045493E-2</v>
      </c>
      <c r="AT38" s="160">
        <v>5.0859256014850231E-2</v>
      </c>
      <c r="AU38" s="160">
        <v>5.4071968469078809E-2</v>
      </c>
      <c r="AV38" s="160">
        <v>5.7159780553533518E-2</v>
      </c>
      <c r="AW38" s="160">
        <v>5.8024084992269319E-2</v>
      </c>
      <c r="AX38" s="160">
        <v>5.6724303281957975E-2</v>
      </c>
      <c r="AY38" s="160">
        <v>5.5994453542239017E-2</v>
      </c>
      <c r="AZ38" s="160">
        <v>5.5335303894603088E-2</v>
      </c>
      <c r="BA38" s="160">
        <v>5.4755884886024862E-2</v>
      </c>
      <c r="BB38" s="160">
        <v>5.4408714693187137E-2</v>
      </c>
      <c r="BC38" s="160">
        <v>5.5048310525731364E-2</v>
      </c>
      <c r="BD38" s="160">
        <v>5.5178526455965063E-2</v>
      </c>
      <c r="BE38" s="160">
        <v>5.7077735586359077E-2</v>
      </c>
      <c r="BF38" s="160">
        <v>5.5756901491027785E-2</v>
      </c>
      <c r="BG38" s="160">
        <v>5.4875431810811406E-2</v>
      </c>
      <c r="BH38" s="160">
        <v>5.6029545582890056E-2</v>
      </c>
      <c r="BI38" s="160">
        <v>5.5845938999675965E-2</v>
      </c>
      <c r="BJ38" s="160">
        <v>5.471017034919979E-2</v>
      </c>
      <c r="BK38" s="160">
        <v>5.5532896745822416E-2</v>
      </c>
      <c r="BL38" s="160">
        <v>6.0161288955979497E-2</v>
      </c>
      <c r="BM38" s="160">
        <v>6.4332252233256948E-2</v>
      </c>
      <c r="BN38" s="160">
        <v>6.365788561796501E-2</v>
      </c>
      <c r="BO38" s="160">
        <v>6.3989565682647881E-2</v>
      </c>
      <c r="BP38" s="160">
        <v>6.6059478854986184E-2</v>
      </c>
      <c r="BQ38" s="160">
        <v>6.387064894169657E-2</v>
      </c>
      <c r="BR38" s="160">
        <v>6.2651002451445684E-2</v>
      </c>
      <c r="BS38" s="160">
        <v>6.195458578577924E-2</v>
      </c>
      <c r="BT38" s="160">
        <v>6.0788369746014606E-2</v>
      </c>
      <c r="BU38" s="160">
        <v>5.9677774006856053E-2</v>
      </c>
      <c r="BV38" s="160">
        <v>5.8753105036000432E-2</v>
      </c>
      <c r="BW38" s="160">
        <v>5.783012603351511E-2</v>
      </c>
    </row>
    <row r="39" spans="2:75" s="15" customFormat="1" ht="26.1" customHeight="1" x14ac:dyDescent="0.2">
      <c r="B39" s="15" t="s">
        <v>364</v>
      </c>
      <c r="D39" s="158" t="s">
        <v>123</v>
      </c>
      <c r="E39" s="158" t="s">
        <v>123</v>
      </c>
      <c r="F39" s="158" t="s">
        <v>123</v>
      </c>
      <c r="G39" s="158" t="s">
        <v>123</v>
      </c>
      <c r="H39" s="158" t="s">
        <v>123</v>
      </c>
      <c r="I39" s="158" t="s">
        <v>123</v>
      </c>
      <c r="J39" s="158" t="s">
        <v>123</v>
      </c>
      <c r="K39" s="160">
        <v>2.9640353550746724E-2</v>
      </c>
      <c r="L39" s="160">
        <v>2.8408074914121683E-2</v>
      </c>
      <c r="M39" s="160">
        <v>2.9355481727574746E-2</v>
      </c>
      <c r="N39" s="160">
        <v>3.6684770987469528E-2</v>
      </c>
      <c r="O39" s="160">
        <v>3.5860903163487078E-2</v>
      </c>
      <c r="P39" s="160">
        <v>3.4129282141917044E-2</v>
      </c>
      <c r="Q39" s="160">
        <v>3.774692241626109E-2</v>
      </c>
      <c r="R39" s="160">
        <v>3.8199288742990015E-2</v>
      </c>
      <c r="S39" s="160">
        <v>4.1418663303909198E-2</v>
      </c>
      <c r="T39" s="160">
        <v>3.9700037712860084E-2</v>
      </c>
      <c r="U39" s="160">
        <v>4.5209888564318949E-2</v>
      </c>
      <c r="V39" s="160">
        <v>4.4600234108606036E-2</v>
      </c>
      <c r="W39" s="160">
        <v>4.7342208600708743E-2</v>
      </c>
      <c r="X39" s="160">
        <v>4.7376698265693941E-2</v>
      </c>
      <c r="Y39" s="160">
        <v>4.643181772274628E-2</v>
      </c>
      <c r="Z39" s="160">
        <v>4.5002855511136489E-2</v>
      </c>
      <c r="AA39" s="160">
        <v>4.7209600000000004E-2</v>
      </c>
      <c r="AB39" s="160">
        <v>4.6918938659699684E-2</v>
      </c>
      <c r="AC39" s="160">
        <v>4.8509789848776741E-2</v>
      </c>
      <c r="AD39" s="160">
        <v>5.271914291533128E-2</v>
      </c>
      <c r="AE39" s="160">
        <v>5.7430775806423473E-2</v>
      </c>
      <c r="AF39" s="160">
        <v>5.8156997808292706E-2</v>
      </c>
      <c r="AG39" s="160">
        <v>5.7969541851232487E-2</v>
      </c>
      <c r="AH39" s="160">
        <v>5.7853342330283962E-2</v>
      </c>
      <c r="AI39" s="160">
        <v>5.4730770641528807E-2</v>
      </c>
      <c r="AJ39" s="160">
        <v>5.8199574589109966E-2</v>
      </c>
      <c r="AK39" s="160">
        <v>6.1061100932048112E-2</v>
      </c>
      <c r="AL39" s="160">
        <v>6.0360372305162953E-2</v>
      </c>
      <c r="AM39" s="160">
        <v>6.0132791476075052E-2</v>
      </c>
      <c r="AN39" s="160">
        <v>5.8852236119808859E-2</v>
      </c>
      <c r="AO39" s="160">
        <v>5.76124505310057E-2</v>
      </c>
      <c r="AP39" s="160">
        <v>5.8002835868717934E-2</v>
      </c>
      <c r="AQ39" s="160">
        <v>5.4075452180983072E-2</v>
      </c>
      <c r="AR39" s="160">
        <v>4.9565644353989642E-2</v>
      </c>
      <c r="AS39" s="160">
        <v>4.7854677747854048E-2</v>
      </c>
      <c r="AT39" s="160">
        <v>4.8889379254644053E-2</v>
      </c>
      <c r="AU39" s="160">
        <v>5.3647856801531571E-2</v>
      </c>
      <c r="AV39" s="160">
        <v>5.5049395080995121E-2</v>
      </c>
      <c r="AW39" s="160">
        <v>5.5003227399508949E-2</v>
      </c>
      <c r="AX39" s="160">
        <v>5.2808769864001875E-2</v>
      </c>
      <c r="AY39" s="160">
        <v>5.1198299837858174E-2</v>
      </c>
      <c r="AZ39" s="160">
        <v>4.972156575991131E-2</v>
      </c>
      <c r="BA39" s="160">
        <v>4.8432186056333121E-2</v>
      </c>
      <c r="BB39" s="160">
        <v>4.8226526930584039E-2</v>
      </c>
      <c r="BC39" s="160">
        <v>4.7875777475745208E-2</v>
      </c>
      <c r="BD39" s="160">
        <v>4.6213630654663204E-2</v>
      </c>
      <c r="BE39" s="160">
        <v>4.7622354926017019E-2</v>
      </c>
      <c r="BF39" s="160">
        <v>4.7266383152406478E-2</v>
      </c>
      <c r="BG39" s="160">
        <v>4.6374116140446842E-2</v>
      </c>
      <c r="BH39" s="160">
        <v>4.6008908196501788E-2</v>
      </c>
      <c r="BI39" s="160">
        <v>4.512024154029478E-2</v>
      </c>
      <c r="BJ39" s="160">
        <v>4.4324343848396563E-2</v>
      </c>
      <c r="BK39" s="160">
        <v>4.4987842897623892E-2</v>
      </c>
      <c r="BL39" s="160">
        <v>4.8375782095735231E-2</v>
      </c>
      <c r="BM39" s="160">
        <v>5.1818421168054588E-2</v>
      </c>
      <c r="BN39" s="160">
        <v>5.0977330073726679E-2</v>
      </c>
      <c r="BO39" s="160">
        <v>5.1892865215737924E-2</v>
      </c>
      <c r="BP39" s="160">
        <v>5.3780081462298776E-2</v>
      </c>
      <c r="BQ39" s="160">
        <v>5.2920070930705623E-2</v>
      </c>
      <c r="BR39" s="160">
        <v>5.1929134094906015E-2</v>
      </c>
      <c r="BS39" s="160">
        <v>5.2033820536751617E-2</v>
      </c>
      <c r="BT39" s="160">
        <v>5.1795127950642082E-2</v>
      </c>
      <c r="BU39" s="160">
        <v>5.1394235292634982E-2</v>
      </c>
      <c r="BV39" s="160">
        <v>5.0995074301056806E-2</v>
      </c>
      <c r="BW39" s="160">
        <v>5.0458115356784322E-2</v>
      </c>
    </row>
    <row r="40" spans="2:75" s="15" customFormat="1" x14ac:dyDescent="0.2">
      <c r="B40" s="15" t="s">
        <v>365</v>
      </c>
      <c r="D40" s="158" t="s">
        <v>123</v>
      </c>
      <c r="E40" s="158" t="s">
        <v>123</v>
      </c>
      <c r="F40" s="158" t="s">
        <v>123</v>
      </c>
      <c r="G40" s="158" t="s">
        <v>123</v>
      </c>
      <c r="H40" s="158" t="s">
        <v>123</v>
      </c>
      <c r="I40" s="158" t="s">
        <v>123</v>
      </c>
      <c r="J40" s="158" t="s">
        <v>123</v>
      </c>
      <c r="K40" s="160">
        <v>5.7959971553388188E-3</v>
      </c>
      <c r="L40" s="160">
        <v>5.707966683920756E-3</v>
      </c>
      <c r="M40" s="160">
        <v>5.2978959025470652E-3</v>
      </c>
      <c r="N40" s="160">
        <v>5.6365735790959246E-3</v>
      </c>
      <c r="O40" s="160">
        <v>6.3792964662319892E-3</v>
      </c>
      <c r="P40" s="160">
        <v>6.7498965893280187E-3</v>
      </c>
      <c r="Q40" s="160">
        <v>6.1229602061265388E-3</v>
      </c>
      <c r="R40" s="160">
        <v>6.8321707016823965E-3</v>
      </c>
      <c r="S40" s="160">
        <v>6.8537200504413627E-3</v>
      </c>
      <c r="T40" s="160">
        <v>6.4779089669577327E-3</v>
      </c>
      <c r="U40" s="160">
        <v>6.6509791193335504E-3</v>
      </c>
      <c r="V40" s="160">
        <v>7.5703598147488418E-3</v>
      </c>
      <c r="W40" s="160">
        <v>9.2352265108706054E-3</v>
      </c>
      <c r="X40" s="160">
        <v>9.3683106897907483E-3</v>
      </c>
      <c r="Y40" s="160">
        <v>9.5077463792998963E-3</v>
      </c>
      <c r="Z40" s="160">
        <v>1.006210736721873E-2</v>
      </c>
      <c r="AA40" s="160">
        <v>1.0977600000000001E-2</v>
      </c>
      <c r="AB40" s="160">
        <v>1.1873358335791439E-2</v>
      </c>
      <c r="AC40" s="160">
        <v>1.2267845225953488E-2</v>
      </c>
      <c r="AD40" s="160">
        <v>1.2950596507776574E-2</v>
      </c>
      <c r="AE40" s="160">
        <v>1.4402226060257149E-2</v>
      </c>
      <c r="AF40" s="160">
        <v>1.5520120469353372E-2</v>
      </c>
      <c r="AG40" s="160">
        <v>1.6016058822778512E-2</v>
      </c>
      <c r="AH40" s="160">
        <v>1.4889215827258549E-2</v>
      </c>
      <c r="AI40" s="160">
        <v>1.3479807798114659E-2</v>
      </c>
      <c r="AJ40" s="160">
        <v>1.5342031156741079E-2</v>
      </c>
      <c r="AK40" s="160">
        <v>2.1209164053504051E-2</v>
      </c>
      <c r="AL40" s="160">
        <v>2.6242343082920103E-2</v>
      </c>
      <c r="AM40" s="160">
        <v>2.8699603326468998E-2</v>
      </c>
      <c r="AN40" s="160">
        <v>3.0417661030527676E-2</v>
      </c>
      <c r="AO40" s="160">
        <v>3.1393241932255067E-2</v>
      </c>
      <c r="AP40" s="160">
        <v>3.1505401540837946E-2</v>
      </c>
      <c r="AQ40" s="160">
        <v>2.8524308585585547E-2</v>
      </c>
      <c r="AR40" s="160">
        <v>2.5230022275234319E-2</v>
      </c>
      <c r="AS40" s="160">
        <v>2.453064022187711E-2</v>
      </c>
      <c r="AT40" s="160">
        <v>2.6918575247105888E-2</v>
      </c>
      <c r="AU40" s="160">
        <v>3.0886267123691205E-2</v>
      </c>
      <c r="AV40" s="160">
        <v>3.7652890660262978E-2</v>
      </c>
      <c r="AW40" s="160">
        <v>4.0105931042157913E-2</v>
      </c>
      <c r="AX40" s="160">
        <v>4.0230843058472826E-2</v>
      </c>
      <c r="AY40" s="160">
        <v>4.0109906282272713E-2</v>
      </c>
      <c r="AZ40" s="160">
        <v>3.8256407641276337E-2</v>
      </c>
      <c r="BA40" s="160">
        <v>3.5538608135808725E-2</v>
      </c>
      <c r="BB40" s="160">
        <v>3.3437421754649838E-2</v>
      </c>
      <c r="BC40" s="160">
        <v>3.1376357122109448E-2</v>
      </c>
      <c r="BD40" s="160">
        <v>2.8683945531737441E-2</v>
      </c>
      <c r="BE40" s="160">
        <v>2.8816783499731203E-2</v>
      </c>
      <c r="BF40" s="160">
        <v>2.8432637136204104E-2</v>
      </c>
      <c r="BG40" s="160">
        <v>2.7580892163652004E-2</v>
      </c>
      <c r="BH40" s="160">
        <v>2.7591851980480902E-2</v>
      </c>
      <c r="BI40" s="160">
        <v>2.6455797378360145E-2</v>
      </c>
      <c r="BJ40" s="160">
        <v>2.6097482683712536E-2</v>
      </c>
      <c r="BK40" s="160">
        <v>2.5821591379374998E-2</v>
      </c>
      <c r="BL40" s="160">
        <v>2.7269088568924821E-2</v>
      </c>
      <c r="BM40" s="160">
        <v>3.1095928413519613E-2</v>
      </c>
      <c r="BN40" s="160">
        <v>3.0937637343626482E-2</v>
      </c>
      <c r="BO40" s="160">
        <v>3.0666551696552212E-2</v>
      </c>
      <c r="BP40" s="160">
        <v>3.0903771631926646E-2</v>
      </c>
      <c r="BQ40" s="160">
        <v>2.6570407392126766E-2</v>
      </c>
      <c r="BR40" s="160">
        <v>2.5078389998995969E-2</v>
      </c>
      <c r="BS40" s="160">
        <v>2.4110958795851123E-2</v>
      </c>
      <c r="BT40" s="160">
        <v>2.324929940626486E-2</v>
      </c>
      <c r="BU40" s="160">
        <v>2.2500051977697531E-2</v>
      </c>
      <c r="BV40" s="160">
        <v>2.2024565517213129E-2</v>
      </c>
      <c r="BW40" s="160">
        <v>2.1570130747570332E-2</v>
      </c>
    </row>
    <row r="41" spans="2:75" s="15" customFormat="1" x14ac:dyDescent="0.2">
      <c r="B41" s="15" t="s">
        <v>366</v>
      </c>
      <c r="D41" s="158" t="s">
        <v>123</v>
      </c>
      <c r="E41" s="158" t="s">
        <v>123</v>
      </c>
      <c r="F41" s="158" t="s">
        <v>123</v>
      </c>
      <c r="G41" s="158" t="s">
        <v>123</v>
      </c>
      <c r="H41" s="158" t="s">
        <v>123</v>
      </c>
      <c r="I41" s="158" t="s">
        <v>123</v>
      </c>
      <c r="J41" s="158" t="s">
        <v>123</v>
      </c>
      <c r="K41" s="160">
        <v>1.2430153408513665E-2</v>
      </c>
      <c r="L41" s="160">
        <v>1.2037080607971391E-2</v>
      </c>
      <c r="M41" s="160">
        <v>1.1906976744186048E-2</v>
      </c>
      <c r="N41" s="160">
        <v>1.2718641748278664E-2</v>
      </c>
      <c r="O41" s="160">
        <v>1.2110601304032844E-2</v>
      </c>
      <c r="P41" s="160">
        <v>1.1382694694092432E-2</v>
      </c>
      <c r="Q41" s="160">
        <v>1.1709132550815918E-2</v>
      </c>
      <c r="R41" s="160">
        <v>1.124675147038709E-2</v>
      </c>
      <c r="S41" s="160">
        <v>1.1330390920554857E-2</v>
      </c>
      <c r="T41" s="160">
        <v>1.0742363145832731E-2</v>
      </c>
      <c r="U41" s="160">
        <v>1.0954235637779945E-2</v>
      </c>
      <c r="V41" s="160">
        <v>1.0338948546999847E-2</v>
      </c>
      <c r="W41" s="160">
        <v>1.021693324394215E-2</v>
      </c>
      <c r="X41" s="160">
        <v>1.2544231357301995E-2</v>
      </c>
      <c r="Y41" s="160">
        <v>1.2578019270002221E-2</v>
      </c>
      <c r="Z41" s="160">
        <v>9.8354511707595647E-3</v>
      </c>
      <c r="AA41" s="160">
        <v>9.4895999999999991E-3</v>
      </c>
      <c r="AB41" s="160">
        <v>1.0002387875212449E-2</v>
      </c>
      <c r="AC41" s="160">
        <v>8.5382591067628653E-3</v>
      </c>
      <c r="AD41" s="160">
        <v>8.3093050925578532E-3</v>
      </c>
      <c r="AE41" s="160">
        <v>9.6168943319202404E-3</v>
      </c>
      <c r="AF41" s="160">
        <v>9.1768424505374903E-3</v>
      </c>
      <c r="AG41" s="160">
        <v>1.1332448268378929E-2</v>
      </c>
      <c r="AH41" s="160">
        <v>1.5049612283049966E-2</v>
      </c>
      <c r="AI41" s="160">
        <v>1.7881652789494919E-2</v>
      </c>
      <c r="AJ41" s="160">
        <v>1.7220969311931938E-2</v>
      </c>
      <c r="AK41" s="160">
        <v>1.802560778662109E-2</v>
      </c>
      <c r="AL41" s="160">
        <v>1.8234268515817668E-2</v>
      </c>
      <c r="AM41" s="160">
        <v>1.84822529598649E-2</v>
      </c>
      <c r="AN41" s="160">
        <v>1.8632150251905514E-2</v>
      </c>
      <c r="AO41" s="160">
        <v>1.819139816958305E-2</v>
      </c>
      <c r="AP41" s="160">
        <v>1.7895288058266821E-2</v>
      </c>
      <c r="AQ41" s="160">
        <v>1.6798631005844614E-2</v>
      </c>
      <c r="AR41" s="160">
        <v>1.5290998330309362E-2</v>
      </c>
      <c r="AS41" s="160">
        <v>1.453137702352305E-2</v>
      </c>
      <c r="AT41" s="160">
        <v>1.4699461424055871E-2</v>
      </c>
      <c r="AU41" s="160">
        <v>1.6367849388575252E-2</v>
      </c>
      <c r="AV41" s="160">
        <v>1.8306402317602392E-2</v>
      </c>
      <c r="AW41" s="160">
        <v>1.9571427776502583E-2</v>
      </c>
      <c r="AX41" s="160">
        <v>1.9491240213862896E-2</v>
      </c>
      <c r="AY41" s="160">
        <v>2.0280116086811063E-2</v>
      </c>
      <c r="AZ41" s="160">
        <v>2.0783075734613368E-2</v>
      </c>
      <c r="BA41" s="160">
        <v>2.0877279971830073E-2</v>
      </c>
      <c r="BB41" s="160">
        <v>2.0712033463212081E-2</v>
      </c>
      <c r="BC41" s="160">
        <v>2.1891024322698783E-2</v>
      </c>
      <c r="BD41" s="160">
        <v>2.3118526953452335E-2</v>
      </c>
      <c r="BE41" s="160">
        <v>2.3017407386133434E-2</v>
      </c>
      <c r="BF41" s="160">
        <v>2.1412040510459952E-2</v>
      </c>
      <c r="BG41" s="160">
        <v>1.352724196280938E-2</v>
      </c>
      <c r="BH41" s="160">
        <v>1.3907775935502421E-2</v>
      </c>
      <c r="BI41" s="160">
        <v>1.4198244015576402E-2</v>
      </c>
      <c r="BJ41" s="160">
        <v>1.3272930089162648E-2</v>
      </c>
      <c r="BK41" s="160">
        <v>1.3435357133627342E-2</v>
      </c>
      <c r="BL41" s="160">
        <v>1.4723339537217973E-2</v>
      </c>
      <c r="BM41" s="160">
        <v>1.5644826434203105E-2</v>
      </c>
      <c r="BN41" s="160">
        <v>1.5385641209586092E-2</v>
      </c>
      <c r="BO41" s="160">
        <v>1.5056045115785524E-2</v>
      </c>
      <c r="BP41" s="160">
        <v>1.5485821658761187E-2</v>
      </c>
      <c r="BQ41" s="160">
        <v>1.5177801709259992E-2</v>
      </c>
      <c r="BR41" s="160">
        <v>1.5233921503415588E-2</v>
      </c>
      <c r="BS41" s="160">
        <v>1.4668629245971503E-2</v>
      </c>
      <c r="BT41" s="160">
        <v>1.3924354796812807E-2</v>
      </c>
      <c r="BU41" s="160">
        <v>1.3276752897950687E-2</v>
      </c>
      <c r="BV41" s="160">
        <v>1.2988003579345427E-2</v>
      </c>
      <c r="BW41" s="160">
        <v>1.2783222110071843E-2</v>
      </c>
    </row>
    <row r="42" spans="2:75" s="15" customFormat="1" x14ac:dyDescent="0.2">
      <c r="B42" s="38" t="s">
        <v>267</v>
      </c>
      <c r="D42" s="159" t="s">
        <v>123</v>
      </c>
      <c r="E42" s="159" t="s">
        <v>123</v>
      </c>
      <c r="F42" s="159" t="s">
        <v>123</v>
      </c>
      <c r="G42" s="159" t="s">
        <v>123</v>
      </c>
      <c r="H42" s="159" t="s">
        <v>123</v>
      </c>
      <c r="I42" s="159" t="s">
        <v>123</v>
      </c>
      <c r="J42" s="159" t="s">
        <v>123</v>
      </c>
      <c r="K42" s="161">
        <v>4.7866504114599209E-2</v>
      </c>
      <c r="L42" s="161">
        <v>4.6153122206013836E-2</v>
      </c>
      <c r="M42" s="161">
        <v>4.6560354374307861E-2</v>
      </c>
      <c r="N42" s="161">
        <v>5.5039986314844115E-2</v>
      </c>
      <c r="O42" s="161">
        <v>5.4350800933751914E-2</v>
      </c>
      <c r="P42" s="161">
        <v>5.2261873425337495E-2</v>
      </c>
      <c r="Q42" s="161">
        <v>5.5579015173203544E-2</v>
      </c>
      <c r="R42" s="161">
        <v>5.6278210915059496E-2</v>
      </c>
      <c r="S42" s="161">
        <v>5.9602774274905408E-2</v>
      </c>
      <c r="T42" s="161">
        <v>5.692030982565055E-2</v>
      </c>
      <c r="U42" s="161">
        <v>6.2815103321432433E-2</v>
      </c>
      <c r="V42" s="161">
        <v>6.2509542470354729E-2</v>
      </c>
      <c r="W42" s="161">
        <v>6.6794368355521494E-2</v>
      </c>
      <c r="X42" s="161">
        <v>6.9289240312786687E-2</v>
      </c>
      <c r="Y42" s="161">
        <v>6.8517583372048399E-2</v>
      </c>
      <c r="Z42" s="161">
        <v>6.4900414049114785E-2</v>
      </c>
      <c r="AA42" s="161">
        <v>6.7676799999999995E-2</v>
      </c>
      <c r="AB42" s="161">
        <v>6.879468487070356E-2</v>
      </c>
      <c r="AC42" s="161">
        <v>6.9315894181493087E-2</v>
      </c>
      <c r="AD42" s="161">
        <v>7.3979044515665698E-2</v>
      </c>
      <c r="AE42" s="161">
        <v>8.1449896198600866E-2</v>
      </c>
      <c r="AF42" s="161">
        <v>8.2853960728183573E-2</v>
      </c>
      <c r="AG42" s="161">
        <v>8.5318048942389937E-2</v>
      </c>
      <c r="AH42" s="161">
        <v>8.7792170440592482E-2</v>
      </c>
      <c r="AI42" s="161">
        <v>8.6092231229138394E-2</v>
      </c>
      <c r="AJ42" s="161">
        <v>9.0762575057782985E-2</v>
      </c>
      <c r="AK42" s="161">
        <v>0.10029587277217326</v>
      </c>
      <c r="AL42" s="161">
        <v>0.10483698390390073</v>
      </c>
      <c r="AM42" s="161">
        <v>0.10731464776240895</v>
      </c>
      <c r="AN42" s="161">
        <v>0.10790204740224206</v>
      </c>
      <c r="AO42" s="161">
        <v>0.10719709063284381</v>
      </c>
      <c r="AP42" s="161">
        <v>0.1074035254678227</v>
      </c>
      <c r="AQ42" s="161">
        <v>9.9398391772413233E-2</v>
      </c>
      <c r="AR42" s="161">
        <v>9.0086664959533325E-2</v>
      </c>
      <c r="AS42" s="161">
        <v>8.6916694993254204E-2</v>
      </c>
      <c r="AT42" s="161">
        <v>9.0507415925805801E-2</v>
      </c>
      <c r="AU42" s="161">
        <v>0.10090197331379804</v>
      </c>
      <c r="AV42" s="161">
        <v>0.11100868805886049</v>
      </c>
      <c r="AW42" s="161">
        <v>0.11468058621816943</v>
      </c>
      <c r="AX42" s="161">
        <v>0.11253085313633759</v>
      </c>
      <c r="AY42" s="161">
        <v>0.11158832220694193</v>
      </c>
      <c r="AZ42" s="161">
        <v>0.10876104913580102</v>
      </c>
      <c r="BA42" s="161">
        <v>0.1048480741639719</v>
      </c>
      <c r="BB42" s="161">
        <v>0.10237598214844595</v>
      </c>
      <c r="BC42" s="161">
        <v>0.10114315892055345</v>
      </c>
      <c r="BD42" s="161">
        <v>9.801610313985297E-2</v>
      </c>
      <c r="BE42" s="161">
        <v>9.9456545811881653E-2</v>
      </c>
      <c r="BF42" s="161">
        <v>9.7111060799070531E-2</v>
      </c>
      <c r="BG42" s="161">
        <v>8.7482250266908229E-2</v>
      </c>
      <c r="BH42" s="161">
        <v>8.7508536112485116E-2</v>
      </c>
      <c r="BI42" s="161">
        <v>8.5774282934231325E-2</v>
      </c>
      <c r="BJ42" s="161">
        <v>8.3694756621271751E-2</v>
      </c>
      <c r="BK42" s="161">
        <v>8.4244791410626227E-2</v>
      </c>
      <c r="BL42" s="161">
        <v>9.0368210201878019E-2</v>
      </c>
      <c r="BM42" s="161">
        <v>9.8559176015777294E-2</v>
      </c>
      <c r="BN42" s="161">
        <v>9.7300608626939247E-2</v>
      </c>
      <c r="BO42" s="161">
        <v>9.7615462028075653E-2</v>
      </c>
      <c r="BP42" s="161">
        <v>0.1001696747529866</v>
      </c>
      <c r="BQ42" s="161">
        <v>9.4668280032092378E-2</v>
      </c>
      <c r="BR42" s="161">
        <v>9.2241445597317576E-2</v>
      </c>
      <c r="BS42" s="161">
        <v>9.0813408578574242E-2</v>
      </c>
      <c r="BT42" s="161">
        <v>8.8968782153719742E-2</v>
      </c>
      <c r="BU42" s="161">
        <v>8.7171040168283212E-2</v>
      </c>
      <c r="BV42" s="161">
        <v>8.6007643397615366E-2</v>
      </c>
      <c r="BW42" s="161">
        <v>8.4811468214426478E-2</v>
      </c>
    </row>
    <row r="43" spans="2:75" s="15" customFormat="1" ht="39" customHeight="1" x14ac:dyDescent="0.2">
      <c r="B43" s="123" t="s">
        <v>371</v>
      </c>
      <c r="D43" s="15" t="s">
        <v>123</v>
      </c>
      <c r="E43" s="15" t="s">
        <v>123</v>
      </c>
      <c r="F43" s="15" t="s">
        <v>123</v>
      </c>
      <c r="G43" s="15" t="s">
        <v>123</v>
      </c>
      <c r="H43" s="15" t="s">
        <v>123</v>
      </c>
      <c r="I43" s="15" t="s">
        <v>123</v>
      </c>
      <c r="J43" s="15" t="s">
        <v>123</v>
      </c>
      <c r="K43" s="15" t="s">
        <v>123</v>
      </c>
      <c r="L43" s="15" t="s">
        <v>123</v>
      </c>
      <c r="M43" s="15" t="s">
        <v>123</v>
      </c>
      <c r="N43" s="15" t="s">
        <v>123</v>
      </c>
      <c r="O43" s="15" t="s">
        <v>123</v>
      </c>
      <c r="P43" s="15" t="s">
        <v>123</v>
      </c>
      <c r="Q43" s="15" t="s">
        <v>123</v>
      </c>
      <c r="R43" s="15" t="s">
        <v>123</v>
      </c>
      <c r="S43" s="15" t="s">
        <v>123</v>
      </c>
      <c r="T43" s="15" t="s">
        <v>123</v>
      </c>
      <c r="U43" s="15" t="s">
        <v>123</v>
      </c>
      <c r="V43" s="15" t="s">
        <v>123</v>
      </c>
      <c r="W43" s="15" t="s">
        <v>123</v>
      </c>
      <c r="X43" s="15" t="s">
        <v>123</v>
      </c>
      <c r="Y43" s="15" t="s">
        <v>123</v>
      </c>
      <c r="Z43" s="15" t="s">
        <v>123</v>
      </c>
      <c r="AA43" s="15" t="s">
        <v>123</v>
      </c>
      <c r="AB43" s="15" t="s">
        <v>123</v>
      </c>
      <c r="AC43" s="15" t="s">
        <v>123</v>
      </c>
      <c r="AD43" s="15" t="s">
        <v>123</v>
      </c>
      <c r="AE43" s="15" t="s">
        <v>123</v>
      </c>
      <c r="AF43" s="15" t="s">
        <v>123</v>
      </c>
      <c r="AG43" s="15" t="s">
        <v>123</v>
      </c>
      <c r="AH43" s="15" t="s">
        <v>123</v>
      </c>
      <c r="AI43" s="15" t="s">
        <v>123</v>
      </c>
      <c r="AJ43" s="15" t="s">
        <v>123</v>
      </c>
      <c r="AK43" s="15" t="s">
        <v>123</v>
      </c>
      <c r="AL43" s="15" t="s">
        <v>123</v>
      </c>
      <c r="AM43" s="15" t="s">
        <v>123</v>
      </c>
      <c r="AN43" s="15" t="s">
        <v>123</v>
      </c>
      <c r="AO43" s="15" t="s">
        <v>123</v>
      </c>
      <c r="AP43" s="15" t="s">
        <v>123</v>
      </c>
      <c r="AQ43" s="15" t="s">
        <v>123</v>
      </c>
      <c r="AR43" s="15" t="s">
        <v>123</v>
      </c>
      <c r="AS43" s="15" t="s">
        <v>123</v>
      </c>
      <c r="AT43" s="15" t="s">
        <v>123</v>
      </c>
      <c r="AU43" s="15" t="s">
        <v>123</v>
      </c>
      <c r="AV43" s="15" t="s">
        <v>123</v>
      </c>
      <c r="AW43" s="15" t="s">
        <v>123</v>
      </c>
      <c r="AX43" s="15" t="s">
        <v>123</v>
      </c>
      <c r="AY43" s="15" t="s">
        <v>123</v>
      </c>
      <c r="AZ43" s="15" t="s">
        <v>123</v>
      </c>
      <c r="BA43" s="15" t="s">
        <v>123</v>
      </c>
      <c r="BB43" s="15" t="s">
        <v>123</v>
      </c>
      <c r="BC43" s="15" t="s">
        <v>123</v>
      </c>
      <c r="BD43" s="15" t="s">
        <v>123</v>
      </c>
      <c r="BE43" s="15" t="s">
        <v>123</v>
      </c>
      <c r="BF43" s="15" t="s">
        <v>123</v>
      </c>
      <c r="BG43" s="15" t="s">
        <v>123</v>
      </c>
      <c r="BH43" s="15" t="s">
        <v>123</v>
      </c>
      <c r="BI43" s="15" t="s">
        <v>123</v>
      </c>
      <c r="BJ43" s="15" t="s">
        <v>123</v>
      </c>
      <c r="BK43" s="15" t="s">
        <v>123</v>
      </c>
      <c r="BL43" s="15" t="s">
        <v>123</v>
      </c>
      <c r="BM43" s="15" t="s">
        <v>123</v>
      </c>
      <c r="BN43" s="15" t="s">
        <v>123</v>
      </c>
      <c r="BO43" s="15" t="s">
        <v>123</v>
      </c>
      <c r="BP43" s="15" t="s">
        <v>123</v>
      </c>
      <c r="BQ43" s="15" t="s">
        <v>123</v>
      </c>
      <c r="BR43" s="15" t="s">
        <v>123</v>
      </c>
      <c r="BS43" s="15" t="s">
        <v>123</v>
      </c>
      <c r="BT43" s="15" t="s">
        <v>123</v>
      </c>
      <c r="BU43" s="15" t="s">
        <v>123</v>
      </c>
      <c r="BV43" s="15" t="s">
        <v>123</v>
      </c>
      <c r="BW43" s="15" t="s">
        <v>123</v>
      </c>
    </row>
    <row r="44" spans="2:75" s="15" customFormat="1" x14ac:dyDescent="0.2">
      <c r="B44" s="15" t="s">
        <v>106</v>
      </c>
      <c r="D44" s="15" t="s">
        <v>123</v>
      </c>
      <c r="E44" s="15" t="s">
        <v>123</v>
      </c>
      <c r="F44" s="15" t="s">
        <v>123</v>
      </c>
      <c r="G44" s="15" t="s">
        <v>123</v>
      </c>
      <c r="H44" s="15" t="s">
        <v>123</v>
      </c>
      <c r="I44" s="15" t="s">
        <v>123</v>
      </c>
      <c r="J44" s="15" t="s">
        <v>123</v>
      </c>
      <c r="K44" s="15" t="s">
        <v>123</v>
      </c>
      <c r="L44" s="15" t="s">
        <v>123</v>
      </c>
      <c r="M44" s="15" t="s">
        <v>123</v>
      </c>
      <c r="N44" s="15" t="s">
        <v>123</v>
      </c>
      <c r="O44" s="15" t="s">
        <v>123</v>
      </c>
      <c r="P44" s="15" t="s">
        <v>123</v>
      </c>
      <c r="Q44" s="15" t="s">
        <v>123</v>
      </c>
      <c r="R44" s="15" t="s">
        <v>123</v>
      </c>
      <c r="S44" s="15" t="s">
        <v>123</v>
      </c>
      <c r="T44" s="15" t="s">
        <v>123</v>
      </c>
      <c r="U44" s="15" t="s">
        <v>123</v>
      </c>
      <c r="V44" s="15" t="s">
        <v>123</v>
      </c>
      <c r="W44" s="15" t="s">
        <v>123</v>
      </c>
      <c r="X44" s="15" t="s">
        <v>123</v>
      </c>
      <c r="Y44" s="15" t="s">
        <v>123</v>
      </c>
      <c r="Z44" s="15" t="s">
        <v>123</v>
      </c>
      <c r="AA44" s="15" t="s">
        <v>123</v>
      </c>
      <c r="AB44" s="15" t="s">
        <v>123</v>
      </c>
      <c r="AC44" s="15" t="s">
        <v>123</v>
      </c>
      <c r="AD44" s="15" t="s">
        <v>123</v>
      </c>
      <c r="AE44" s="15" t="s">
        <v>123</v>
      </c>
      <c r="AF44" s="15" t="s">
        <v>123</v>
      </c>
      <c r="AG44" s="15" t="s">
        <v>123</v>
      </c>
      <c r="AH44" s="160">
        <v>2.1134726970746244E-4</v>
      </c>
      <c r="AI44" s="160">
        <v>2.0719394938977889E-4</v>
      </c>
      <c r="AJ44" s="160">
        <v>2.1630758331209096E-4</v>
      </c>
      <c r="AK44" s="160">
        <v>2.2574254085948946E-4</v>
      </c>
      <c r="AL44" s="160">
        <v>2.3819158054453617E-4</v>
      </c>
      <c r="AM44" s="160">
        <v>2.3887665736266745E-4</v>
      </c>
      <c r="AN44" s="160">
        <v>2.3705320263642173E-4</v>
      </c>
      <c r="AO44" s="160">
        <v>2.4041786819914388E-4</v>
      </c>
      <c r="AP44" s="160">
        <v>2.414888701357959E-4</v>
      </c>
      <c r="AQ44" s="160">
        <v>2.3708136538260651E-4</v>
      </c>
      <c r="AR44" s="160">
        <v>2.2797079175158904E-4</v>
      </c>
      <c r="AS44" s="160">
        <v>2.2470975301401444E-4</v>
      </c>
      <c r="AT44" s="160">
        <v>2.4244968670549265E-4</v>
      </c>
      <c r="AU44" s="160">
        <v>2.7865463937339026E-4</v>
      </c>
      <c r="AV44" s="160">
        <v>3.4433885759870627E-4</v>
      </c>
      <c r="AW44" s="160">
        <v>4.5244110466345649E-4</v>
      </c>
      <c r="AX44" s="160">
        <v>4.8420487271350152E-4</v>
      </c>
      <c r="AY44" s="160">
        <v>5.5018988472112316E-4</v>
      </c>
      <c r="AZ44" s="160">
        <v>5.2279025341372867E-4</v>
      </c>
      <c r="BA44" s="160">
        <v>5.4882367980320097E-4</v>
      </c>
      <c r="BB44" s="160">
        <v>5.6625351397659811E-4</v>
      </c>
      <c r="BC44" s="160">
        <v>5.7840775182067448E-4</v>
      </c>
      <c r="BD44" s="160">
        <v>6.4564802122000435E-4</v>
      </c>
      <c r="BE44" s="160">
        <v>6.339394640485481E-4</v>
      </c>
      <c r="BF44" s="160">
        <v>6.7157820411347031E-4</v>
      </c>
      <c r="BG44" s="160">
        <v>6.5660935567139202E-4</v>
      </c>
      <c r="BH44" s="160">
        <v>6.6369096616397747E-4</v>
      </c>
      <c r="BI44" s="160">
        <v>6.8461269872548797E-4</v>
      </c>
      <c r="BJ44" s="160">
        <v>6.831694168784434E-4</v>
      </c>
      <c r="BK44" s="160">
        <v>6.940003202139598E-4</v>
      </c>
      <c r="BL44" s="160">
        <v>7.3615526708308173E-4</v>
      </c>
      <c r="BM44" s="160">
        <v>7.9404424288925975E-4</v>
      </c>
      <c r="BN44" s="160">
        <v>7.7418598056132792E-4</v>
      </c>
      <c r="BO44" s="160">
        <v>8.0732495167343959E-4</v>
      </c>
      <c r="BP44" s="160">
        <v>8.361389185573665E-4</v>
      </c>
      <c r="BQ44" s="160">
        <v>8.4446871366171037E-4</v>
      </c>
      <c r="BR44" s="160">
        <v>9.2888800534806693E-4</v>
      </c>
      <c r="BS44" s="160">
        <v>9.1692863063658257E-4</v>
      </c>
      <c r="BT44" s="160">
        <v>9.0865090451947234E-4</v>
      </c>
      <c r="BU44" s="160">
        <v>9.061147426822606E-4</v>
      </c>
      <c r="BV44" s="160">
        <v>9.0740837629419812E-4</v>
      </c>
      <c r="BW44" s="160">
        <v>9.1182139730740035E-4</v>
      </c>
    </row>
    <row r="45" spans="2:75" s="15" customFormat="1" x14ac:dyDescent="0.2">
      <c r="B45" s="15" t="s">
        <v>363</v>
      </c>
      <c r="D45" s="15" t="s">
        <v>123</v>
      </c>
      <c r="E45" s="15" t="s">
        <v>123</v>
      </c>
      <c r="F45" s="15" t="s">
        <v>123</v>
      </c>
      <c r="G45" s="15" t="s">
        <v>123</v>
      </c>
      <c r="H45" s="15" t="s">
        <v>123</v>
      </c>
      <c r="I45" s="15" t="s">
        <v>123</v>
      </c>
      <c r="J45" s="15" t="s">
        <v>123</v>
      </c>
      <c r="K45" s="15" t="s">
        <v>123</v>
      </c>
      <c r="L45" s="15" t="s">
        <v>123</v>
      </c>
      <c r="M45" s="15" t="s">
        <v>123</v>
      </c>
      <c r="N45" s="15" t="s">
        <v>123</v>
      </c>
      <c r="O45" s="15" t="s">
        <v>123</v>
      </c>
      <c r="P45" s="15" t="s">
        <v>123</v>
      </c>
      <c r="Q45" s="15" t="s">
        <v>123</v>
      </c>
      <c r="R45" s="15" t="s">
        <v>123</v>
      </c>
      <c r="S45" s="15" t="s">
        <v>123</v>
      </c>
      <c r="T45" s="15" t="s">
        <v>123</v>
      </c>
      <c r="U45" s="15" t="s">
        <v>123</v>
      </c>
      <c r="V45" s="15" t="s">
        <v>123</v>
      </c>
      <c r="W45" s="15" t="s">
        <v>123</v>
      </c>
      <c r="X45" s="15" t="s">
        <v>123</v>
      </c>
      <c r="Y45" s="15" t="s">
        <v>123</v>
      </c>
      <c r="Z45" s="15" t="s">
        <v>123</v>
      </c>
      <c r="AA45" s="15" t="s">
        <v>123</v>
      </c>
      <c r="AB45" s="15" t="s">
        <v>123</v>
      </c>
      <c r="AC45" s="15" t="s">
        <v>123</v>
      </c>
      <c r="AD45" s="15" t="s">
        <v>123</v>
      </c>
      <c r="AE45" s="15" t="s">
        <v>123</v>
      </c>
      <c r="AF45" s="15" t="s">
        <v>123</v>
      </c>
      <c r="AG45" s="15" t="s">
        <v>123</v>
      </c>
      <c r="AH45" s="160">
        <v>2.2606095976315591E-2</v>
      </c>
      <c r="AI45" s="160">
        <v>2.0329626717971297E-2</v>
      </c>
      <c r="AJ45" s="160">
        <v>2.3251127840959944E-2</v>
      </c>
      <c r="AK45" s="160">
        <v>2.7772297580748121E-2</v>
      </c>
      <c r="AL45" s="160">
        <v>3.0125211998621677E-2</v>
      </c>
      <c r="AM45" s="160">
        <v>3.2525249224784586E-2</v>
      </c>
      <c r="AN45" s="160">
        <v>3.3529988844502812E-2</v>
      </c>
      <c r="AO45" s="160">
        <v>3.3407982508939033E-2</v>
      </c>
      <c r="AP45" s="160">
        <v>3.3941223290754559E-2</v>
      </c>
      <c r="AQ45" s="160">
        <v>3.0579974453656046E-2</v>
      </c>
      <c r="AR45" s="160">
        <v>2.6315020722150168E-2</v>
      </c>
      <c r="AS45" s="160">
        <v>2.4283028377149164E-2</v>
      </c>
      <c r="AT45" s="160">
        <v>2.615181372840529E-2</v>
      </c>
      <c r="AU45" s="160">
        <v>3.2298020812919194E-2</v>
      </c>
      <c r="AV45" s="160">
        <v>3.7228402874249077E-2</v>
      </c>
      <c r="AW45" s="160">
        <v>3.9344073117101419E-2</v>
      </c>
      <c r="AX45" s="160">
        <v>3.8818655283066772E-2</v>
      </c>
      <c r="AY45" s="160">
        <v>3.8603641236541628E-2</v>
      </c>
      <c r="AZ45" s="160">
        <v>3.672953278340748E-2</v>
      </c>
      <c r="BA45" s="160">
        <v>3.3829720012876159E-2</v>
      </c>
      <c r="BB45" s="160">
        <v>3.2069950469748816E-2</v>
      </c>
      <c r="BC45" s="160">
        <v>3.0224846837964572E-2</v>
      </c>
      <c r="BD45" s="160">
        <v>2.8697389063941845E-2</v>
      </c>
      <c r="BE45" s="160">
        <v>2.8307539756657674E-2</v>
      </c>
      <c r="BF45" s="160">
        <v>2.7968615620519263E-2</v>
      </c>
      <c r="BG45" s="160">
        <v>2.7247053799239945E-2</v>
      </c>
      <c r="BH45" s="160">
        <v>2.6759166964919458E-2</v>
      </c>
      <c r="BI45" s="160">
        <v>2.5924668526396469E-2</v>
      </c>
      <c r="BJ45" s="160">
        <v>2.5493661429479338E-2</v>
      </c>
      <c r="BK45" s="160">
        <v>2.5537178457973958E-2</v>
      </c>
      <c r="BL45" s="160">
        <v>2.7122855262835678E-2</v>
      </c>
      <c r="BM45" s="160">
        <v>3.1212082247697462E-2</v>
      </c>
      <c r="BN45" s="160">
        <v>3.0784465289272606E-2</v>
      </c>
      <c r="BO45" s="160">
        <v>3.0888982169284141E-2</v>
      </c>
      <c r="BP45" s="160">
        <v>3.1429596957120789E-2</v>
      </c>
      <c r="BQ45" s="160">
        <v>2.9852673765244572E-2</v>
      </c>
      <c r="BR45" s="160">
        <v>2.8597705174346795E-2</v>
      </c>
      <c r="BS45" s="160">
        <v>2.7895376423161644E-2</v>
      </c>
      <c r="BT45" s="160">
        <v>2.7236610843096004E-2</v>
      </c>
      <c r="BU45" s="160">
        <v>2.6560488073553847E-2</v>
      </c>
      <c r="BV45" s="160">
        <v>2.6326672629209544E-2</v>
      </c>
      <c r="BW45" s="160">
        <v>2.6053961187543252E-2</v>
      </c>
    </row>
    <row r="46" spans="2:75" s="15" customFormat="1" x14ac:dyDescent="0.2">
      <c r="B46" s="15" t="s">
        <v>110</v>
      </c>
      <c r="D46" s="15" t="s">
        <v>123</v>
      </c>
      <c r="E46" s="15" t="s">
        <v>123</v>
      </c>
      <c r="F46" s="15" t="s">
        <v>123</v>
      </c>
      <c r="G46" s="15" t="s">
        <v>123</v>
      </c>
      <c r="H46" s="15" t="s">
        <v>123</v>
      </c>
      <c r="I46" s="15" t="s">
        <v>123</v>
      </c>
      <c r="J46" s="15" t="s">
        <v>123</v>
      </c>
      <c r="K46" s="15" t="s">
        <v>123</v>
      </c>
      <c r="L46" s="15" t="s">
        <v>123</v>
      </c>
      <c r="M46" s="15" t="s">
        <v>123</v>
      </c>
      <c r="N46" s="15" t="s">
        <v>123</v>
      </c>
      <c r="O46" s="15" t="s">
        <v>123</v>
      </c>
      <c r="P46" s="15" t="s">
        <v>123</v>
      </c>
      <c r="Q46" s="15" t="s">
        <v>123</v>
      </c>
      <c r="R46" s="15" t="s">
        <v>123</v>
      </c>
      <c r="S46" s="15" t="s">
        <v>123</v>
      </c>
      <c r="T46" s="15" t="s">
        <v>123</v>
      </c>
      <c r="U46" s="15" t="s">
        <v>123</v>
      </c>
      <c r="V46" s="15" t="s">
        <v>123</v>
      </c>
      <c r="W46" s="15" t="s">
        <v>123</v>
      </c>
      <c r="X46" s="15" t="s">
        <v>123</v>
      </c>
      <c r="Y46" s="15" t="s">
        <v>123</v>
      </c>
      <c r="Z46" s="15" t="s">
        <v>123</v>
      </c>
      <c r="AA46" s="15" t="s">
        <v>123</v>
      </c>
      <c r="AB46" s="15" t="s">
        <v>123</v>
      </c>
      <c r="AC46" s="15" t="s">
        <v>123</v>
      </c>
      <c r="AD46" s="15" t="s">
        <v>123</v>
      </c>
      <c r="AE46" s="15" t="s">
        <v>123</v>
      </c>
      <c r="AF46" s="15" t="s">
        <v>123</v>
      </c>
      <c r="AG46" s="15" t="s">
        <v>123</v>
      </c>
      <c r="AH46" s="160">
        <v>4.9280728987711395E-2</v>
      </c>
      <c r="AI46" s="160">
        <v>4.7256431836031801E-2</v>
      </c>
      <c r="AJ46" s="160">
        <v>4.9325793067226391E-2</v>
      </c>
      <c r="AK46" s="160">
        <v>5.2480170336957135E-2</v>
      </c>
      <c r="AL46" s="160">
        <v>5.3828189703463522E-2</v>
      </c>
      <c r="AM46" s="160">
        <v>5.3444323429596846E-2</v>
      </c>
      <c r="AN46" s="160">
        <v>5.25755872547186E-2</v>
      </c>
      <c r="AO46" s="160">
        <v>5.2213194968504968E-2</v>
      </c>
      <c r="AP46" s="160">
        <v>5.2191924840580987E-2</v>
      </c>
      <c r="AQ46" s="160">
        <v>4.8992218024489088E-2</v>
      </c>
      <c r="AR46" s="160">
        <v>4.5904149653333205E-2</v>
      </c>
      <c r="AS46" s="160">
        <v>4.508909678294766E-2</v>
      </c>
      <c r="AT46" s="160">
        <v>4.628385859379909E-2</v>
      </c>
      <c r="AU46" s="160">
        <v>4.9869242567160327E-2</v>
      </c>
      <c r="AV46" s="160">
        <v>5.2393996428013477E-2</v>
      </c>
      <c r="AW46" s="160">
        <v>5.2900674269351779E-2</v>
      </c>
      <c r="AX46" s="160">
        <v>5.1946385557907017E-2</v>
      </c>
      <c r="AY46" s="160">
        <v>5.1585602987983446E-2</v>
      </c>
      <c r="AZ46" s="160">
        <v>5.1120536983172024E-2</v>
      </c>
      <c r="BA46" s="160">
        <v>5.087749519306356E-2</v>
      </c>
      <c r="BB46" s="160">
        <v>5.0814251419218089E-2</v>
      </c>
      <c r="BC46" s="160">
        <v>5.1661287304432112E-2</v>
      </c>
      <c r="BD46" s="160">
        <v>5.1801297096835675E-2</v>
      </c>
      <c r="BE46" s="160">
        <v>5.3854599209858925E-2</v>
      </c>
      <c r="BF46" s="160">
        <v>5.3961942472659181E-2</v>
      </c>
      <c r="BG46" s="160">
        <v>5.3344124833760775E-2</v>
      </c>
      <c r="BH46" s="160">
        <v>5.4589198874176924E-2</v>
      </c>
      <c r="BI46" s="160">
        <v>5.4480590229354801E-2</v>
      </c>
      <c r="BJ46" s="160">
        <v>5.3303227874619108E-2</v>
      </c>
      <c r="BK46" s="160">
        <v>5.4167207562430389E-2</v>
      </c>
      <c r="BL46" s="160">
        <v>5.8721630234697793E-2</v>
      </c>
      <c r="BM46" s="160">
        <v>6.2840748783519085E-2</v>
      </c>
      <c r="BN46" s="160">
        <v>6.2215828865114238E-2</v>
      </c>
      <c r="BO46" s="160">
        <v>6.2621957444687043E-2</v>
      </c>
      <c r="BP46" s="160">
        <v>6.4774826863237975E-2</v>
      </c>
      <c r="BQ46" s="160">
        <v>6.387064894169657E-2</v>
      </c>
      <c r="BR46" s="160">
        <v>6.2651002451445684E-2</v>
      </c>
      <c r="BS46" s="160">
        <v>6.195458578577924E-2</v>
      </c>
      <c r="BT46" s="160">
        <v>6.0788369746014606E-2</v>
      </c>
      <c r="BU46" s="160">
        <v>5.9677774006856053E-2</v>
      </c>
      <c r="BV46" s="160">
        <v>5.8753105036000432E-2</v>
      </c>
      <c r="BW46" s="160">
        <v>5.783012603351511E-2</v>
      </c>
    </row>
    <row r="47" spans="2:75" s="15" customFormat="1" ht="26.1" customHeight="1" x14ac:dyDescent="0.2">
      <c r="B47" s="38" t="s">
        <v>267</v>
      </c>
      <c r="D47" s="15" t="s">
        <v>123</v>
      </c>
      <c r="E47" s="15" t="s">
        <v>123</v>
      </c>
      <c r="F47" s="15" t="s">
        <v>123</v>
      </c>
      <c r="G47" s="15" t="s">
        <v>123</v>
      </c>
      <c r="H47" s="15" t="s">
        <v>123</v>
      </c>
      <c r="I47" s="15" t="s">
        <v>123</v>
      </c>
      <c r="J47" s="15" t="s">
        <v>123</v>
      </c>
      <c r="K47" s="15" t="s">
        <v>123</v>
      </c>
      <c r="L47" s="15" t="s">
        <v>123</v>
      </c>
      <c r="M47" s="15" t="s">
        <v>123</v>
      </c>
      <c r="N47" s="15" t="s">
        <v>123</v>
      </c>
      <c r="O47" s="15" t="s">
        <v>123</v>
      </c>
      <c r="P47" s="15" t="s">
        <v>123</v>
      </c>
      <c r="Q47" s="15" t="s">
        <v>123</v>
      </c>
      <c r="R47" s="15" t="s">
        <v>123</v>
      </c>
      <c r="S47" s="15" t="s">
        <v>123</v>
      </c>
      <c r="T47" s="15" t="s">
        <v>123</v>
      </c>
      <c r="U47" s="15" t="s">
        <v>123</v>
      </c>
      <c r="V47" s="15" t="s">
        <v>123</v>
      </c>
      <c r="W47" s="15" t="s">
        <v>123</v>
      </c>
      <c r="X47" s="15" t="s">
        <v>123</v>
      </c>
      <c r="Y47" s="15" t="s">
        <v>123</v>
      </c>
      <c r="Z47" s="15" t="s">
        <v>123</v>
      </c>
      <c r="AA47" s="15" t="s">
        <v>123</v>
      </c>
      <c r="AB47" s="15" t="s">
        <v>123</v>
      </c>
      <c r="AC47" s="15" t="s">
        <v>123</v>
      </c>
      <c r="AD47" s="15" t="s">
        <v>123</v>
      </c>
      <c r="AE47" s="15" t="s">
        <v>123</v>
      </c>
      <c r="AF47" s="15" t="s">
        <v>123</v>
      </c>
      <c r="AG47" s="15" t="s">
        <v>123</v>
      </c>
      <c r="AH47" s="161">
        <v>7.209817223373445E-2</v>
      </c>
      <c r="AI47" s="161">
        <v>6.7793252503392881E-2</v>
      </c>
      <c r="AJ47" s="161">
        <v>7.2793228491498427E-2</v>
      </c>
      <c r="AK47" s="161">
        <v>8.047821045856475E-2</v>
      </c>
      <c r="AL47" s="161">
        <v>8.419159328262972E-2</v>
      </c>
      <c r="AM47" s="161">
        <v>8.6208449311744081E-2</v>
      </c>
      <c r="AN47" s="161">
        <v>8.6342629301857821E-2</v>
      </c>
      <c r="AO47" s="161">
        <v>8.5861595345643138E-2</v>
      </c>
      <c r="AP47" s="161">
        <v>8.6374637001471341E-2</v>
      </c>
      <c r="AQ47" s="161">
        <v>7.9809273843527734E-2</v>
      </c>
      <c r="AR47" s="161">
        <v>7.2447141167234955E-2</v>
      </c>
      <c r="AS47" s="161">
        <v>6.9596834913110847E-2</v>
      </c>
      <c r="AT47" s="161">
        <v>7.2678122008909871E-2</v>
      </c>
      <c r="AU47" s="161">
        <v>8.2445918019452905E-2</v>
      </c>
      <c r="AV47" s="161">
        <v>8.9966738159861268E-2</v>
      </c>
      <c r="AW47" s="161">
        <v>9.2697188491116647E-2</v>
      </c>
      <c r="AX47" s="161">
        <v>9.124924571368731E-2</v>
      </c>
      <c r="AY47" s="161">
        <v>9.0739434109246189E-2</v>
      </c>
      <c r="AZ47" s="161">
        <v>8.8372860019993241E-2</v>
      </c>
      <c r="BA47" s="161">
        <v>8.5256038885742902E-2</v>
      </c>
      <c r="BB47" s="161">
        <v>8.3450455402943519E-2</v>
      </c>
      <c r="BC47" s="161">
        <v>8.2464541894217369E-2</v>
      </c>
      <c r="BD47" s="161">
        <v>8.1144334181997527E-2</v>
      </c>
      <c r="BE47" s="161">
        <v>8.2796078430565134E-2</v>
      </c>
      <c r="BF47" s="161">
        <v>8.260213629729192E-2</v>
      </c>
      <c r="BG47" s="161">
        <v>8.1247787988672118E-2</v>
      </c>
      <c r="BH47" s="161">
        <v>8.2012056805260372E-2</v>
      </c>
      <c r="BI47" s="161">
        <v>8.1089871454476756E-2</v>
      </c>
      <c r="BJ47" s="161">
        <v>7.9480058720976882E-2</v>
      </c>
      <c r="BK47" s="161">
        <v>8.0398386340618314E-2</v>
      </c>
      <c r="BL47" s="161">
        <v>8.6580640764616537E-2</v>
      </c>
      <c r="BM47" s="161">
        <v>9.4846875274105819E-2</v>
      </c>
      <c r="BN47" s="161">
        <v>9.3774480134948185E-2</v>
      </c>
      <c r="BO47" s="161">
        <v>9.4318264565644627E-2</v>
      </c>
      <c r="BP47" s="161">
        <v>9.7040562738916133E-2</v>
      </c>
      <c r="BQ47" s="161">
        <v>9.4567791420602856E-2</v>
      </c>
      <c r="BR47" s="161">
        <v>9.2177595631140544E-2</v>
      </c>
      <c r="BS47" s="161">
        <v>9.076689083957748E-2</v>
      </c>
      <c r="BT47" s="161">
        <v>8.893363149363008E-2</v>
      </c>
      <c r="BU47" s="161">
        <v>8.7144376823092173E-2</v>
      </c>
      <c r="BV47" s="161">
        <v>8.5987186041504168E-2</v>
      </c>
      <c r="BW47" s="161">
        <v>8.4795908618365765E-2</v>
      </c>
    </row>
    <row r="48" spans="2:75" s="15" customFormat="1" ht="13.5" thickBot="1" x14ac:dyDescent="0.25">
      <c r="B48" s="107"/>
      <c r="C48" s="107"/>
      <c r="D48" s="107" t="s">
        <v>123</v>
      </c>
      <c r="E48" s="107" t="s">
        <v>123</v>
      </c>
      <c r="F48" s="107" t="s">
        <v>123</v>
      </c>
      <c r="G48" s="107" t="s">
        <v>123</v>
      </c>
      <c r="H48" s="107" t="s">
        <v>123</v>
      </c>
      <c r="I48" s="107" t="s">
        <v>123</v>
      </c>
      <c r="J48" s="107" t="s">
        <v>123</v>
      </c>
      <c r="K48" s="107" t="s">
        <v>123</v>
      </c>
      <c r="L48" s="107" t="s">
        <v>123</v>
      </c>
      <c r="M48" s="107" t="s">
        <v>123</v>
      </c>
      <c r="N48" s="107" t="s">
        <v>123</v>
      </c>
      <c r="O48" s="107" t="s">
        <v>123</v>
      </c>
      <c r="P48" s="107" t="s">
        <v>123</v>
      </c>
      <c r="Q48" s="107" t="s">
        <v>123</v>
      </c>
      <c r="R48" s="107" t="s">
        <v>123</v>
      </c>
      <c r="S48" s="107" t="s">
        <v>123</v>
      </c>
      <c r="T48" s="107" t="s">
        <v>123</v>
      </c>
      <c r="U48" s="107" t="s">
        <v>123</v>
      </c>
      <c r="V48" s="107" t="s">
        <v>123</v>
      </c>
      <c r="W48" s="107" t="s">
        <v>123</v>
      </c>
      <c r="X48" s="107" t="s">
        <v>123</v>
      </c>
      <c r="Y48" s="107" t="s">
        <v>123</v>
      </c>
      <c r="Z48" s="107" t="s">
        <v>123</v>
      </c>
      <c r="AA48" s="107" t="s">
        <v>123</v>
      </c>
      <c r="AB48" s="107" t="s">
        <v>123</v>
      </c>
      <c r="AC48" s="107" t="s">
        <v>123</v>
      </c>
      <c r="AD48" s="107" t="s">
        <v>123</v>
      </c>
      <c r="AE48" s="107" t="s">
        <v>123</v>
      </c>
      <c r="AF48" s="107" t="s">
        <v>123</v>
      </c>
      <c r="AG48" s="107" t="s">
        <v>123</v>
      </c>
      <c r="AH48" s="107" t="s">
        <v>123</v>
      </c>
      <c r="AI48" s="107" t="s">
        <v>123</v>
      </c>
      <c r="AJ48" s="107" t="s">
        <v>123</v>
      </c>
      <c r="AK48" s="107" t="s">
        <v>123</v>
      </c>
      <c r="AL48" s="107" t="s">
        <v>123</v>
      </c>
      <c r="AM48" s="107" t="s">
        <v>123</v>
      </c>
      <c r="AN48" s="107" t="s">
        <v>123</v>
      </c>
      <c r="AO48" s="107" t="s">
        <v>123</v>
      </c>
      <c r="AP48" s="107" t="s">
        <v>123</v>
      </c>
      <c r="AQ48" s="107" t="s">
        <v>123</v>
      </c>
      <c r="AR48" s="107" t="s">
        <v>123</v>
      </c>
      <c r="AS48" s="107" t="s">
        <v>123</v>
      </c>
      <c r="AT48" s="107" t="s">
        <v>123</v>
      </c>
      <c r="AU48" s="107" t="s">
        <v>123</v>
      </c>
      <c r="AV48" s="107" t="s">
        <v>123</v>
      </c>
      <c r="AW48" s="107" t="s">
        <v>123</v>
      </c>
      <c r="AX48" s="107" t="s">
        <v>123</v>
      </c>
      <c r="AY48" s="107" t="s">
        <v>123</v>
      </c>
      <c r="AZ48" s="107" t="s">
        <v>123</v>
      </c>
      <c r="BA48" s="107" t="s">
        <v>123</v>
      </c>
      <c r="BB48" s="107" t="s">
        <v>123</v>
      </c>
      <c r="BC48" s="107" t="s">
        <v>123</v>
      </c>
      <c r="BD48" s="107" t="s">
        <v>123</v>
      </c>
      <c r="BE48" s="107" t="s">
        <v>123</v>
      </c>
      <c r="BF48" s="107" t="s">
        <v>123</v>
      </c>
      <c r="BG48" s="107" t="s">
        <v>123</v>
      </c>
      <c r="BH48" s="107" t="s">
        <v>123</v>
      </c>
      <c r="BI48" s="107" t="s">
        <v>123</v>
      </c>
      <c r="BJ48" s="107" t="s">
        <v>123</v>
      </c>
      <c r="BK48" s="107" t="s">
        <v>123</v>
      </c>
      <c r="BL48" s="107" t="s">
        <v>123</v>
      </c>
      <c r="BM48" s="107" t="s">
        <v>123</v>
      </c>
      <c r="BN48" s="107" t="s">
        <v>123</v>
      </c>
      <c r="BO48" s="107" t="s">
        <v>123</v>
      </c>
      <c r="BP48" s="107" t="s">
        <v>123</v>
      </c>
      <c r="BQ48" s="107" t="s">
        <v>123</v>
      </c>
      <c r="BR48" s="107" t="s">
        <v>123</v>
      </c>
      <c r="BS48" s="107" t="s">
        <v>123</v>
      </c>
      <c r="BT48" s="107" t="s">
        <v>123</v>
      </c>
      <c r="BU48" s="107" t="s">
        <v>123</v>
      </c>
      <c r="BV48" s="107" t="s">
        <v>123</v>
      </c>
      <c r="BW48" s="107" t="s">
        <v>123</v>
      </c>
    </row>
    <row r="49" spans="1:75" s="15" customFormat="1" x14ac:dyDescent="0.2">
      <c r="B49" s="13"/>
      <c r="C49" s="13"/>
      <c r="D49" s="13" t="s">
        <v>123</v>
      </c>
      <c r="E49" s="13" t="s">
        <v>123</v>
      </c>
      <c r="F49" s="13" t="s">
        <v>123</v>
      </c>
      <c r="G49" s="13" t="s">
        <v>123</v>
      </c>
      <c r="H49" s="13" t="s">
        <v>123</v>
      </c>
      <c r="I49" s="13" t="s">
        <v>123</v>
      </c>
      <c r="J49" s="13" t="s">
        <v>123</v>
      </c>
      <c r="K49" s="13" t="s">
        <v>123</v>
      </c>
      <c r="L49" s="13" t="s">
        <v>123</v>
      </c>
      <c r="M49" s="13" t="s">
        <v>123</v>
      </c>
      <c r="N49" s="13" t="s">
        <v>123</v>
      </c>
      <c r="O49" s="13" t="s">
        <v>123</v>
      </c>
      <c r="P49" s="13" t="s">
        <v>123</v>
      </c>
      <c r="Q49" s="13" t="s">
        <v>123</v>
      </c>
      <c r="R49" s="13" t="s">
        <v>123</v>
      </c>
      <c r="S49" s="13" t="s">
        <v>123</v>
      </c>
      <c r="T49" s="13" t="s">
        <v>123</v>
      </c>
      <c r="U49" s="13" t="s">
        <v>123</v>
      </c>
      <c r="V49" s="13" t="s">
        <v>123</v>
      </c>
      <c r="W49" s="13" t="s">
        <v>123</v>
      </c>
      <c r="X49" s="13" t="s">
        <v>123</v>
      </c>
      <c r="Y49" s="13" t="s">
        <v>123</v>
      </c>
      <c r="Z49" s="13" t="s">
        <v>123</v>
      </c>
      <c r="AA49" s="13" t="s">
        <v>123</v>
      </c>
      <c r="AB49" s="13" t="s">
        <v>123</v>
      </c>
      <c r="AC49" s="13" t="s">
        <v>123</v>
      </c>
      <c r="AD49" s="13" t="s">
        <v>123</v>
      </c>
      <c r="AE49" s="13" t="s">
        <v>123</v>
      </c>
      <c r="AF49" s="13" t="s">
        <v>123</v>
      </c>
      <c r="AG49" s="13" t="s">
        <v>123</v>
      </c>
      <c r="AH49" s="13" t="s">
        <v>123</v>
      </c>
      <c r="AI49" s="13" t="s">
        <v>123</v>
      </c>
      <c r="AJ49" s="13" t="s">
        <v>123</v>
      </c>
      <c r="AK49" s="13" t="s">
        <v>123</v>
      </c>
      <c r="AL49" s="13" t="s">
        <v>123</v>
      </c>
      <c r="AM49" s="13" t="s">
        <v>123</v>
      </c>
      <c r="AN49" s="13" t="s">
        <v>123</v>
      </c>
      <c r="AO49" s="13" t="s">
        <v>123</v>
      </c>
      <c r="AP49" s="13" t="s">
        <v>123</v>
      </c>
      <c r="AQ49" s="13" t="s">
        <v>123</v>
      </c>
      <c r="AR49" s="13" t="s">
        <v>123</v>
      </c>
      <c r="AS49" s="13" t="s">
        <v>123</v>
      </c>
      <c r="AT49" s="13" t="s">
        <v>123</v>
      </c>
      <c r="AU49" s="13" t="s">
        <v>123</v>
      </c>
      <c r="AV49" s="13" t="s">
        <v>123</v>
      </c>
      <c r="AW49" s="13" t="s">
        <v>123</v>
      </c>
      <c r="AX49" s="13" t="s">
        <v>123</v>
      </c>
      <c r="AY49" s="13" t="s">
        <v>123</v>
      </c>
      <c r="AZ49" s="13" t="s">
        <v>123</v>
      </c>
      <c r="BA49" s="13" t="s">
        <v>123</v>
      </c>
      <c r="BB49" s="13" t="s">
        <v>123</v>
      </c>
      <c r="BC49" s="13" t="s">
        <v>123</v>
      </c>
      <c r="BD49" s="13" t="s">
        <v>123</v>
      </c>
      <c r="BE49" s="13" t="s">
        <v>123</v>
      </c>
      <c r="BF49" s="13" t="s">
        <v>123</v>
      </c>
      <c r="BG49" s="13" t="s">
        <v>123</v>
      </c>
      <c r="BH49" s="13" t="s">
        <v>123</v>
      </c>
      <c r="BI49" s="13" t="s">
        <v>123</v>
      </c>
      <c r="BJ49" s="13" t="s">
        <v>123</v>
      </c>
      <c r="BK49" s="13" t="s">
        <v>123</v>
      </c>
      <c r="BL49" s="13" t="s">
        <v>123</v>
      </c>
      <c r="BM49" s="13" t="s">
        <v>123</v>
      </c>
      <c r="BN49" s="13" t="s">
        <v>123</v>
      </c>
      <c r="BO49" s="13" t="s">
        <v>123</v>
      </c>
      <c r="BP49" s="13" t="s">
        <v>123</v>
      </c>
      <c r="BQ49" s="13" t="s">
        <v>123</v>
      </c>
      <c r="BR49" s="13" t="s">
        <v>123</v>
      </c>
      <c r="BS49" s="13" t="s">
        <v>123</v>
      </c>
      <c r="BT49" s="13" t="s">
        <v>123</v>
      </c>
      <c r="BU49" s="13" t="s">
        <v>123</v>
      </c>
      <c r="BV49" s="13" t="s">
        <v>123</v>
      </c>
      <c r="BW49" s="13" t="s">
        <v>123</v>
      </c>
    </row>
    <row r="50" spans="1:75" s="15" customFormat="1" x14ac:dyDescent="0.2">
      <c r="B50" s="38" t="s">
        <v>372</v>
      </c>
      <c r="D50" s="15" t="s">
        <v>123</v>
      </c>
      <c r="E50" s="15" t="s">
        <v>123</v>
      </c>
      <c r="F50" s="15" t="s">
        <v>123</v>
      </c>
      <c r="G50" s="15" t="s">
        <v>123</v>
      </c>
      <c r="H50" s="15" t="s">
        <v>123</v>
      </c>
      <c r="I50" s="15" t="s">
        <v>123</v>
      </c>
      <c r="J50" s="15" t="s">
        <v>123</v>
      </c>
      <c r="K50" s="15" t="s">
        <v>123</v>
      </c>
      <c r="L50" s="15" t="s">
        <v>123</v>
      </c>
      <c r="M50" s="15" t="s">
        <v>123</v>
      </c>
      <c r="N50" s="15" t="s">
        <v>123</v>
      </c>
      <c r="O50" s="15" t="s">
        <v>123</v>
      </c>
      <c r="P50" s="15" t="s">
        <v>123</v>
      </c>
      <c r="Q50" s="15" t="s">
        <v>123</v>
      </c>
      <c r="R50" s="15" t="s">
        <v>123</v>
      </c>
      <c r="S50" s="15" t="s">
        <v>123</v>
      </c>
      <c r="T50" s="15" t="s">
        <v>123</v>
      </c>
      <c r="U50" s="15" t="s">
        <v>123</v>
      </c>
      <c r="V50" s="15" t="s">
        <v>123</v>
      </c>
      <c r="W50" s="15" t="s">
        <v>123</v>
      </c>
      <c r="X50" s="15" t="s">
        <v>123</v>
      </c>
      <c r="Y50" s="15" t="s">
        <v>123</v>
      </c>
      <c r="Z50" s="15" t="s">
        <v>123</v>
      </c>
      <c r="AA50" s="15" t="s">
        <v>123</v>
      </c>
      <c r="AB50" s="15" t="s">
        <v>123</v>
      </c>
      <c r="AC50" s="15" t="s">
        <v>123</v>
      </c>
      <c r="AD50" s="15" t="s">
        <v>123</v>
      </c>
      <c r="AE50" s="15" t="s">
        <v>123</v>
      </c>
      <c r="AF50" s="15" t="s">
        <v>123</v>
      </c>
      <c r="AG50" s="15" t="s">
        <v>123</v>
      </c>
      <c r="AH50" s="15" t="s">
        <v>123</v>
      </c>
      <c r="AI50" s="15" t="s">
        <v>123</v>
      </c>
      <c r="AJ50" s="15" t="s">
        <v>123</v>
      </c>
      <c r="AK50" s="15" t="s">
        <v>123</v>
      </c>
      <c r="AL50" s="15" t="s">
        <v>123</v>
      </c>
      <c r="AM50" s="15" t="s">
        <v>123</v>
      </c>
      <c r="AN50" s="15" t="s">
        <v>123</v>
      </c>
      <c r="AO50" s="15" t="s">
        <v>123</v>
      </c>
      <c r="AP50" s="15" t="s">
        <v>123</v>
      </c>
      <c r="AQ50" s="15" t="s">
        <v>123</v>
      </c>
      <c r="AR50" s="15" t="s">
        <v>123</v>
      </c>
      <c r="AS50" s="15" t="s">
        <v>123</v>
      </c>
      <c r="AT50" s="15" t="s">
        <v>123</v>
      </c>
      <c r="AU50" s="15" t="s">
        <v>123</v>
      </c>
      <c r="AV50" s="15" t="s">
        <v>123</v>
      </c>
      <c r="AW50" s="15" t="s">
        <v>123</v>
      </c>
      <c r="AX50" s="15" t="s">
        <v>123</v>
      </c>
      <c r="AY50" s="15" t="s">
        <v>123</v>
      </c>
      <c r="AZ50" s="15" t="s">
        <v>123</v>
      </c>
      <c r="BA50" s="15" t="s">
        <v>123</v>
      </c>
      <c r="BB50" s="15" t="s">
        <v>123</v>
      </c>
      <c r="BC50" s="15" t="s">
        <v>123</v>
      </c>
      <c r="BD50" s="15" t="s">
        <v>123</v>
      </c>
      <c r="BE50" s="15" t="s">
        <v>123</v>
      </c>
      <c r="BF50" s="15" t="s">
        <v>123</v>
      </c>
      <c r="BG50" s="15" t="s">
        <v>123</v>
      </c>
      <c r="BH50" s="15" t="s">
        <v>123</v>
      </c>
      <c r="BI50" s="15" t="s">
        <v>123</v>
      </c>
      <c r="BJ50" s="15" t="s">
        <v>123</v>
      </c>
      <c r="BK50" s="15" t="s">
        <v>123</v>
      </c>
      <c r="BL50" s="15" t="s">
        <v>123</v>
      </c>
      <c r="BM50" s="15" t="s">
        <v>123</v>
      </c>
      <c r="BN50" s="15" t="s">
        <v>123</v>
      </c>
      <c r="BO50" s="15" t="s">
        <v>123</v>
      </c>
      <c r="BP50" s="15" t="s">
        <v>123</v>
      </c>
      <c r="BQ50" s="15" t="s">
        <v>123</v>
      </c>
      <c r="BR50" s="15" t="s">
        <v>123</v>
      </c>
      <c r="BS50" s="15" t="s">
        <v>123</v>
      </c>
      <c r="BT50" s="15" t="s">
        <v>123</v>
      </c>
      <c r="BU50" s="15" t="s">
        <v>123</v>
      </c>
      <c r="BV50" s="15" t="s">
        <v>123</v>
      </c>
      <c r="BW50" s="15" t="s">
        <v>123</v>
      </c>
    </row>
    <row r="51" spans="1:75" s="15" customFormat="1" x14ac:dyDescent="0.2">
      <c r="B51" s="15" t="s">
        <v>106</v>
      </c>
      <c r="D51" s="15" t="s">
        <v>123</v>
      </c>
      <c r="E51" s="15" t="s">
        <v>123</v>
      </c>
      <c r="F51" s="15" t="s">
        <v>123</v>
      </c>
      <c r="G51" s="15" t="s">
        <v>123</v>
      </c>
      <c r="H51" s="15" t="s">
        <v>123</v>
      </c>
      <c r="I51" s="15" t="s">
        <v>123</v>
      </c>
      <c r="J51" s="15" t="s">
        <v>123</v>
      </c>
      <c r="K51" s="15" t="s">
        <v>123</v>
      </c>
      <c r="L51" s="15" t="s">
        <v>123</v>
      </c>
      <c r="M51" s="15" t="s">
        <v>123</v>
      </c>
      <c r="N51" s="15" t="s">
        <v>123</v>
      </c>
      <c r="O51" s="15" t="s">
        <v>123</v>
      </c>
      <c r="P51" s="15" t="s">
        <v>123</v>
      </c>
      <c r="Q51" s="15" t="s">
        <v>123</v>
      </c>
      <c r="R51" s="15" t="s">
        <v>123</v>
      </c>
      <c r="S51" s="15" t="s">
        <v>123</v>
      </c>
      <c r="T51" s="15" t="s">
        <v>123</v>
      </c>
      <c r="U51" s="15" t="s">
        <v>123</v>
      </c>
      <c r="V51" s="15" t="s">
        <v>123</v>
      </c>
      <c r="W51" s="15" t="s">
        <v>123</v>
      </c>
      <c r="X51" s="15" t="s">
        <v>123</v>
      </c>
      <c r="Y51" s="15" t="s">
        <v>123</v>
      </c>
      <c r="Z51" s="15" t="s">
        <v>123</v>
      </c>
      <c r="AA51" s="15" t="s">
        <v>123</v>
      </c>
      <c r="AB51" s="15" t="s">
        <v>123</v>
      </c>
      <c r="AC51" s="15" t="s">
        <v>123</v>
      </c>
      <c r="AD51" s="15" t="s">
        <v>123</v>
      </c>
      <c r="AE51" s="15" t="s">
        <v>123</v>
      </c>
      <c r="AF51" s="15" t="s">
        <v>123</v>
      </c>
      <c r="AG51" s="15" t="s">
        <v>123</v>
      </c>
      <c r="AH51" s="160">
        <v>2.6853578918746495E-2</v>
      </c>
      <c r="AI51" s="160">
        <v>3.3529943459268845E-2</v>
      </c>
      <c r="AJ51" s="160">
        <v>3.0353987063041751E-2</v>
      </c>
      <c r="AK51" s="160">
        <v>3.2097999227952874E-2</v>
      </c>
      <c r="AL51" s="160">
        <v>3.2726089278785397E-2</v>
      </c>
      <c r="AM51" s="160">
        <v>3.3429228428298562E-2</v>
      </c>
      <c r="AN51" s="160">
        <v>3.3964652613468177E-2</v>
      </c>
      <c r="AO51" s="160">
        <v>3.4686037522516637E-2</v>
      </c>
      <c r="AP51" s="160">
        <v>3.4192157133007127E-2</v>
      </c>
      <c r="AQ51" s="160">
        <v>3.3098020729426393E-2</v>
      </c>
      <c r="AR51" s="160">
        <v>3.2423805120342375E-2</v>
      </c>
      <c r="AS51" s="160">
        <v>3.0127909549605984E-2</v>
      </c>
      <c r="AT51" s="160">
        <v>2.9198542622473889E-2</v>
      </c>
      <c r="AU51" s="160">
        <v>3.097374774756834E-2</v>
      </c>
      <c r="AV51" s="160">
        <v>3.3016522781418735E-2</v>
      </c>
      <c r="AW51" s="160">
        <v>3.4629220789901417E-2</v>
      </c>
      <c r="AX51" s="160">
        <v>3.3730010373672771E-2</v>
      </c>
      <c r="AY51" s="160">
        <v>3.3494130689776212E-2</v>
      </c>
      <c r="AZ51" s="160">
        <v>3.4147610988061045E-2</v>
      </c>
      <c r="BA51" s="160">
        <v>3.3954704395918169E-2</v>
      </c>
      <c r="BB51" s="160">
        <v>3.3804063494190746E-2</v>
      </c>
      <c r="BC51" s="160">
        <v>3.5481769674225137E-2</v>
      </c>
      <c r="BD51" s="160">
        <v>3.3624930808057708E-2</v>
      </c>
      <c r="BE51" s="160">
        <v>3.2796080081801876E-2</v>
      </c>
      <c r="BF51" s="160">
        <v>3.16870345196835E-2</v>
      </c>
      <c r="BG51" s="160">
        <v>1.0370858008098133E-2</v>
      </c>
      <c r="BH51" s="160">
        <v>8.442426577193525E-3</v>
      </c>
      <c r="BI51" s="160">
        <v>6.4675881650742848E-3</v>
      </c>
      <c r="BJ51" s="160">
        <v>5.3826999197664344E-3</v>
      </c>
      <c r="BK51" s="160">
        <v>4.6408299020119842E-3</v>
      </c>
      <c r="BL51" s="160">
        <v>3.9525218151233651E-3</v>
      </c>
      <c r="BM51" s="160">
        <v>3.0405008051209398E-3</v>
      </c>
      <c r="BN51" s="160">
        <v>2.6444794640971625E-3</v>
      </c>
      <c r="BO51" s="160">
        <v>2.5182177531845686E-3</v>
      </c>
      <c r="BP51" s="160">
        <v>2.3442130475862435E-3</v>
      </c>
      <c r="BQ51" s="160">
        <v>2.2720638674220495E-3</v>
      </c>
      <c r="BR51" s="160">
        <v>2.4534944549277861E-3</v>
      </c>
      <c r="BS51" s="160">
        <v>2.4377956184732075E-3</v>
      </c>
      <c r="BT51" s="160">
        <v>2.4728182415979546E-3</v>
      </c>
      <c r="BU51" s="160">
        <v>2.5299107009975797E-3</v>
      </c>
      <c r="BV51" s="160">
        <v>2.5748183142681701E-3</v>
      </c>
      <c r="BW51" s="160">
        <v>2.6343375467468284E-3</v>
      </c>
    </row>
    <row r="52" spans="1:75" s="15" customFormat="1" x14ac:dyDescent="0.2">
      <c r="B52" s="15" t="s">
        <v>363</v>
      </c>
      <c r="D52" s="15" t="s">
        <v>123</v>
      </c>
      <c r="E52" s="15" t="s">
        <v>123</v>
      </c>
      <c r="F52" s="15" t="s">
        <v>123</v>
      </c>
      <c r="G52" s="15" t="s">
        <v>123</v>
      </c>
      <c r="H52" s="15" t="s">
        <v>123</v>
      </c>
      <c r="I52" s="15" t="s">
        <v>123</v>
      </c>
      <c r="J52" s="15" t="s">
        <v>123</v>
      </c>
      <c r="K52" s="15" t="s">
        <v>123</v>
      </c>
      <c r="L52" s="15" t="s">
        <v>123</v>
      </c>
      <c r="M52" s="15" t="s">
        <v>123</v>
      </c>
      <c r="N52" s="15" t="s">
        <v>123</v>
      </c>
      <c r="O52" s="15" t="s">
        <v>123</v>
      </c>
      <c r="P52" s="15" t="s">
        <v>123</v>
      </c>
      <c r="Q52" s="15" t="s">
        <v>123</v>
      </c>
      <c r="R52" s="15" t="s">
        <v>123</v>
      </c>
      <c r="S52" s="15" t="s">
        <v>123</v>
      </c>
      <c r="T52" s="15" t="s">
        <v>123</v>
      </c>
      <c r="U52" s="15" t="s">
        <v>123</v>
      </c>
      <c r="V52" s="15" t="s">
        <v>123</v>
      </c>
      <c r="W52" s="15" t="s">
        <v>123</v>
      </c>
      <c r="X52" s="15" t="s">
        <v>123</v>
      </c>
      <c r="Y52" s="15" t="s">
        <v>123</v>
      </c>
      <c r="Z52" s="15" t="s">
        <v>123</v>
      </c>
      <c r="AA52" s="15" t="s">
        <v>123</v>
      </c>
      <c r="AB52" s="15" t="s">
        <v>123</v>
      </c>
      <c r="AC52" s="15" t="s">
        <v>123</v>
      </c>
      <c r="AD52" s="15" t="s">
        <v>123</v>
      </c>
      <c r="AE52" s="15" t="s">
        <v>123</v>
      </c>
      <c r="AF52" s="15" t="s">
        <v>123</v>
      </c>
      <c r="AG52" s="15" t="s">
        <v>123</v>
      </c>
      <c r="AH52" s="160">
        <v>5.5083600850067617E-2</v>
      </c>
      <c r="AI52" s="160">
        <v>5.0502107670634608E-2</v>
      </c>
      <c r="AJ52" s="160">
        <v>5.4771622254861596E-2</v>
      </c>
      <c r="AK52" s="160">
        <v>6.4881898141426947E-2</v>
      </c>
      <c r="AL52" s="160">
        <v>6.9561262876299809E-2</v>
      </c>
      <c r="AM52" s="160">
        <v>7.5442613708803105E-2</v>
      </c>
      <c r="AN52" s="160">
        <v>7.8163132931957383E-2</v>
      </c>
      <c r="AO52" s="160">
        <v>8.1978015597003129E-2</v>
      </c>
      <c r="AP52" s="160">
        <v>8.5968813384908249E-2</v>
      </c>
      <c r="AQ52" s="160">
        <v>8.2290069921742884E-2</v>
      </c>
      <c r="AR52" s="160">
        <v>7.610614188681572E-2</v>
      </c>
      <c r="AS52" s="160">
        <v>7.078308963812005E-2</v>
      </c>
      <c r="AT52" s="160">
        <v>7.6039242746620703E-2</v>
      </c>
      <c r="AU52" s="160">
        <v>8.6972169628724075E-2</v>
      </c>
      <c r="AV52" s="160">
        <v>9.6668862838390879E-2</v>
      </c>
      <c r="AW52" s="160">
        <v>0.10404031487142697</v>
      </c>
      <c r="AX52" s="160">
        <v>0.10402868628290186</v>
      </c>
      <c r="AY52" s="160">
        <v>0.10487838181076083</v>
      </c>
      <c r="AZ52" s="160">
        <v>0.10570858617552495</v>
      </c>
      <c r="BA52" s="160">
        <v>0.10135363033781469</v>
      </c>
      <c r="BB52" s="160">
        <v>9.8240162458419836E-2</v>
      </c>
      <c r="BC52" s="160">
        <v>9.283053896538182E-2</v>
      </c>
      <c r="BD52" s="160">
        <v>8.4806139890546556E-2</v>
      </c>
      <c r="BE52" s="160">
        <v>8.1158416363489125E-2</v>
      </c>
      <c r="BF52" s="160">
        <v>7.732028368104725E-2</v>
      </c>
      <c r="BG52" s="160">
        <v>7.4774479995372373E-2</v>
      </c>
      <c r="BH52" s="160">
        <v>7.0691703862952149E-2</v>
      </c>
      <c r="BI52" s="160">
        <v>6.8746317960328082E-2</v>
      </c>
      <c r="BJ52" s="160">
        <v>6.7829774432201465E-2</v>
      </c>
      <c r="BK52" s="160">
        <v>6.7251355684131681E-2</v>
      </c>
      <c r="BL52" s="160">
        <v>6.6068156339938691E-2</v>
      </c>
      <c r="BM52" s="160">
        <v>7.2477490138895095E-2</v>
      </c>
      <c r="BN52" s="160">
        <v>7.3013535846444183E-2</v>
      </c>
      <c r="BO52" s="160">
        <v>7.5575432860169725E-2</v>
      </c>
      <c r="BP52" s="160">
        <v>7.6679071170697777E-2</v>
      </c>
      <c r="BQ52" s="160">
        <v>7.1862741082407325E-2</v>
      </c>
      <c r="BR52" s="160">
        <v>7.0677573621092879E-2</v>
      </c>
      <c r="BS52" s="160">
        <v>7.0583302364743361E-2</v>
      </c>
      <c r="BT52" s="160">
        <v>7.1361598303780666E-2</v>
      </c>
      <c r="BU52" s="160">
        <v>7.2038209167417377E-2</v>
      </c>
      <c r="BV52" s="160">
        <v>7.3056258542600699E-2</v>
      </c>
      <c r="BW52" s="160">
        <v>7.4009418662499452E-2</v>
      </c>
    </row>
    <row r="53" spans="1:75" s="15" customFormat="1" x14ac:dyDescent="0.2">
      <c r="B53" s="15" t="s">
        <v>110</v>
      </c>
      <c r="D53" s="15" t="s">
        <v>123</v>
      </c>
      <c r="E53" s="15" t="s">
        <v>123</v>
      </c>
      <c r="F53" s="15" t="s">
        <v>123</v>
      </c>
      <c r="G53" s="15" t="s">
        <v>123</v>
      </c>
      <c r="H53" s="15" t="s">
        <v>123</v>
      </c>
      <c r="I53" s="15" t="s">
        <v>123</v>
      </c>
      <c r="J53" s="15" t="s">
        <v>123</v>
      </c>
      <c r="K53" s="15" t="s">
        <v>123</v>
      </c>
      <c r="L53" s="15" t="s">
        <v>123</v>
      </c>
      <c r="M53" s="15" t="s">
        <v>123</v>
      </c>
      <c r="N53" s="15" t="s">
        <v>123</v>
      </c>
      <c r="O53" s="15" t="s">
        <v>123</v>
      </c>
      <c r="P53" s="15" t="s">
        <v>123</v>
      </c>
      <c r="Q53" s="15" t="s">
        <v>123</v>
      </c>
      <c r="R53" s="15" t="s">
        <v>123</v>
      </c>
      <c r="S53" s="15" t="s">
        <v>123</v>
      </c>
      <c r="T53" s="15" t="s">
        <v>123</v>
      </c>
      <c r="U53" s="15" t="s">
        <v>123</v>
      </c>
      <c r="V53" s="15" t="s">
        <v>123</v>
      </c>
      <c r="W53" s="15" t="s">
        <v>123</v>
      </c>
      <c r="X53" s="15" t="s">
        <v>123</v>
      </c>
      <c r="Y53" s="15" t="s">
        <v>123</v>
      </c>
      <c r="Z53" s="15" t="s">
        <v>123</v>
      </c>
      <c r="AA53" s="15" t="s">
        <v>123</v>
      </c>
      <c r="AB53" s="15" t="s">
        <v>123</v>
      </c>
      <c r="AC53" s="15" t="s">
        <v>123</v>
      </c>
      <c r="AD53" s="15" t="s">
        <v>123</v>
      </c>
      <c r="AE53" s="15" t="s">
        <v>123</v>
      </c>
      <c r="AF53" s="15" t="s">
        <v>123</v>
      </c>
      <c r="AG53" s="15" t="s">
        <v>123</v>
      </c>
      <c r="AH53" s="160">
        <v>0.11722216778451086</v>
      </c>
      <c r="AI53" s="160">
        <v>0.11299900868121932</v>
      </c>
      <c r="AJ53" s="160">
        <v>0.11241632616596768</v>
      </c>
      <c r="AK53" s="160">
        <v>0.11907556284902891</v>
      </c>
      <c r="AL53" s="160">
        <v>0.12107465349463231</v>
      </c>
      <c r="AM53" s="160">
        <v>0.12145449423838722</v>
      </c>
      <c r="AN53" s="160">
        <v>0.12096825345518381</v>
      </c>
      <c r="AO53" s="160">
        <v>0.12716583596395947</v>
      </c>
      <c r="AP53" s="160">
        <v>0.13161962365248822</v>
      </c>
      <c r="AQ53" s="160">
        <v>0.13131420200598873</v>
      </c>
      <c r="AR53" s="160">
        <v>0.13301038229350545</v>
      </c>
      <c r="AS53" s="160">
        <v>0.13116579731135156</v>
      </c>
      <c r="AT53" s="160">
        <v>0.13499530572271756</v>
      </c>
      <c r="AU53" s="160">
        <v>0.13618550641996408</v>
      </c>
      <c r="AV53" s="160">
        <v>0.13765902645834324</v>
      </c>
      <c r="AW53" s="160">
        <v>0.14201676328317275</v>
      </c>
      <c r="AX53" s="160">
        <v>0.14002417474768053</v>
      </c>
      <c r="AY53" s="160">
        <v>0.13936956374567877</v>
      </c>
      <c r="AZ53" s="160">
        <v>0.14485497837516048</v>
      </c>
      <c r="BA53" s="160">
        <v>0.14790584535425266</v>
      </c>
      <c r="BB53" s="160">
        <v>0.14977623279123611</v>
      </c>
      <c r="BC53" s="160">
        <v>0.15323568807007956</v>
      </c>
      <c r="BD53" s="160">
        <v>0.15254952482429046</v>
      </c>
      <c r="BE53" s="160">
        <v>0.15347916995234179</v>
      </c>
      <c r="BF53" s="160">
        <v>0.14697216445498398</v>
      </c>
      <c r="BG53" s="160">
        <v>0.14329478958240083</v>
      </c>
      <c r="BH53" s="160">
        <v>0.14085106587169671</v>
      </c>
      <c r="BI53" s="160">
        <v>0.14034826726769831</v>
      </c>
      <c r="BJ53" s="160">
        <v>0.13819300044113594</v>
      </c>
      <c r="BK53" s="160">
        <v>0.1390497341117945</v>
      </c>
      <c r="BL53" s="160">
        <v>0.13945592856313718</v>
      </c>
      <c r="BM53" s="160">
        <v>0.14194212931400962</v>
      </c>
      <c r="BN53" s="160">
        <v>0.14315812912753689</v>
      </c>
      <c r="BO53" s="160">
        <v>0.14861102092228587</v>
      </c>
      <c r="BP53" s="160">
        <v>0.1530403691752269</v>
      </c>
      <c r="BQ53" s="160">
        <v>0.15374682836526071</v>
      </c>
      <c r="BR53" s="160">
        <v>0.15483832745326087</v>
      </c>
      <c r="BS53" s="160">
        <v>0.15676286976967271</v>
      </c>
      <c r="BT53" s="160">
        <v>0.15926927356515733</v>
      </c>
      <c r="BU53" s="160">
        <v>0.16185997616633913</v>
      </c>
      <c r="BV53" s="160">
        <v>0.16303929068986556</v>
      </c>
      <c r="BW53" s="160">
        <v>0.1642734468709442</v>
      </c>
    </row>
    <row r="54" spans="1:75" s="15" customFormat="1" ht="26.1" customHeight="1" x14ac:dyDescent="0.2">
      <c r="B54" s="15" t="s">
        <v>364</v>
      </c>
      <c r="D54" s="15" t="s">
        <v>123</v>
      </c>
      <c r="E54" s="15" t="s">
        <v>123</v>
      </c>
      <c r="F54" s="15" t="s">
        <v>123</v>
      </c>
      <c r="G54" s="15" t="s">
        <v>123</v>
      </c>
      <c r="H54" s="15" t="s">
        <v>123</v>
      </c>
      <c r="I54" s="15" t="s">
        <v>123</v>
      </c>
      <c r="J54" s="15" t="s">
        <v>123</v>
      </c>
      <c r="K54" s="15" t="s">
        <v>123</v>
      </c>
      <c r="L54" s="15" t="s">
        <v>123</v>
      </c>
      <c r="M54" s="15" t="s">
        <v>123</v>
      </c>
      <c r="N54" s="15" t="s">
        <v>123</v>
      </c>
      <c r="O54" s="15" t="s">
        <v>123</v>
      </c>
      <c r="P54" s="15" t="s">
        <v>123</v>
      </c>
      <c r="Q54" s="15" t="s">
        <v>123</v>
      </c>
      <c r="R54" s="15" t="s">
        <v>123</v>
      </c>
      <c r="S54" s="160">
        <v>0.10948333333333331</v>
      </c>
      <c r="T54" s="160">
        <v>0.10446564885496183</v>
      </c>
      <c r="U54" s="160">
        <v>0.11448630136986301</v>
      </c>
      <c r="V54" s="160">
        <v>0.10819135802469135</v>
      </c>
      <c r="W54" s="160">
        <v>0.10687567567567569</v>
      </c>
      <c r="X54" s="160">
        <v>0.11123076923076923</v>
      </c>
      <c r="Y54" s="160">
        <v>0.11213170731707318</v>
      </c>
      <c r="Z54" s="160">
        <v>0.11011353711790392</v>
      </c>
      <c r="AA54" s="160">
        <v>0.11570980392156864</v>
      </c>
      <c r="AB54" s="160">
        <v>0.11720350877192981</v>
      </c>
      <c r="AC54" s="160">
        <v>0.11534727544910181</v>
      </c>
      <c r="AD54" s="160">
        <v>0.11203478359908885</v>
      </c>
      <c r="AE54" s="160">
        <v>0.11736147950089126</v>
      </c>
      <c r="AF54" s="160">
        <v>0.12170508580343216</v>
      </c>
      <c r="AG54" s="160">
        <v>0.12937777777777779</v>
      </c>
      <c r="AH54" s="160">
        <v>0.1312421580928482</v>
      </c>
      <c r="AI54" s="160">
        <v>0.12525708289611753</v>
      </c>
      <c r="AJ54" s="160">
        <v>0.12666957279860505</v>
      </c>
      <c r="AK54" s="160">
        <v>0.13153666146645868</v>
      </c>
      <c r="AL54" s="160">
        <v>0.12860169491525425</v>
      </c>
      <c r="AM54" s="160">
        <v>0.12906127770534548</v>
      </c>
      <c r="AN54" s="160">
        <v>0.12713589274832421</v>
      </c>
      <c r="AO54" s="160">
        <v>0.13104495037945124</v>
      </c>
      <c r="AP54" s="160">
        <v>0.13597308295964125</v>
      </c>
      <c r="AQ54" s="160">
        <v>0.13421281563655574</v>
      </c>
      <c r="AR54" s="160">
        <v>0.13289538540071463</v>
      </c>
      <c r="AS54" s="160">
        <v>0.12777706642066422</v>
      </c>
      <c r="AT54" s="160">
        <v>0.12976667800935771</v>
      </c>
      <c r="AU54" s="160">
        <v>0.13511733997700268</v>
      </c>
      <c r="AV54" s="160">
        <v>0.13257654351687387</v>
      </c>
      <c r="AW54" s="160">
        <v>0.13462306775621383</v>
      </c>
      <c r="AX54" s="160">
        <v>0.13035866448445171</v>
      </c>
      <c r="AY54" s="160">
        <v>0.12743199123356297</v>
      </c>
      <c r="AZ54" s="160">
        <v>0.13015951528249459</v>
      </c>
      <c r="BA54" s="160">
        <v>0.13082435679611651</v>
      </c>
      <c r="BB54" s="160">
        <v>0.1327579150693011</v>
      </c>
      <c r="BC54" s="160">
        <v>0.13326980670835703</v>
      </c>
      <c r="BD54" s="160">
        <v>0.12776469125902165</v>
      </c>
      <c r="BE54" s="160">
        <v>0.12805412531059981</v>
      </c>
      <c r="BF54" s="160">
        <v>0.12459161919149385</v>
      </c>
      <c r="BG54" s="160">
        <v>0.12109552481199674</v>
      </c>
      <c r="BH54" s="160">
        <v>0.11566047326732673</v>
      </c>
      <c r="BI54" s="160">
        <v>0.11339316398488955</v>
      </c>
      <c r="BJ54" s="160">
        <v>0.11195933095982619</v>
      </c>
      <c r="BK54" s="160">
        <v>0.11264580023278492</v>
      </c>
      <c r="BL54" s="160">
        <v>0.1121367199606554</v>
      </c>
      <c r="BM54" s="160">
        <v>0.11433171982872836</v>
      </c>
      <c r="BN54" s="160">
        <v>0.11464124405684159</v>
      </c>
      <c r="BO54" s="160">
        <v>0.12051733116208069</v>
      </c>
      <c r="BP54" s="160">
        <v>0.12459261961983732</v>
      </c>
      <c r="BQ54" s="160">
        <v>0.12738704236256815</v>
      </c>
      <c r="BR54" s="160">
        <v>0.12833985019765334</v>
      </c>
      <c r="BS54" s="160">
        <v>0.13166048854923712</v>
      </c>
      <c r="BT54" s="160">
        <v>0.13570642603808244</v>
      </c>
      <c r="BU54" s="160">
        <v>0.13939309630747013</v>
      </c>
      <c r="BV54" s="160">
        <v>0.14151083142970644</v>
      </c>
      <c r="BW54" s="160">
        <v>0.14333236153535067</v>
      </c>
    </row>
    <row r="55" spans="1:75" s="15" customFormat="1" x14ac:dyDescent="0.2">
      <c r="B55" s="15" t="s">
        <v>365</v>
      </c>
      <c r="D55" s="15" t="s">
        <v>123</v>
      </c>
      <c r="E55" s="15" t="s">
        <v>123</v>
      </c>
      <c r="F55" s="15" t="s">
        <v>123</v>
      </c>
      <c r="G55" s="15" t="s">
        <v>123</v>
      </c>
      <c r="H55" s="15" t="s">
        <v>123</v>
      </c>
      <c r="I55" s="15" t="s">
        <v>123</v>
      </c>
      <c r="J55" s="15" t="s">
        <v>123</v>
      </c>
      <c r="K55" s="15" t="s">
        <v>123</v>
      </c>
      <c r="L55" s="15" t="s">
        <v>123</v>
      </c>
      <c r="M55" s="15" t="s">
        <v>123</v>
      </c>
      <c r="N55" s="15" t="s">
        <v>123</v>
      </c>
      <c r="O55" s="15" t="s">
        <v>123</v>
      </c>
      <c r="P55" s="15" t="s">
        <v>123</v>
      </c>
      <c r="Q55" s="15" t="s">
        <v>123</v>
      </c>
      <c r="R55" s="15" t="s">
        <v>123</v>
      </c>
      <c r="S55" s="160">
        <v>1.811666666666667E-2</v>
      </c>
      <c r="T55" s="160">
        <v>1.7045801526717558E-2</v>
      </c>
      <c r="U55" s="160">
        <v>1.6842465753424657E-2</v>
      </c>
      <c r="V55" s="160">
        <v>1.8364197530864195E-2</v>
      </c>
      <c r="W55" s="160">
        <v>2.084864864864865E-2</v>
      </c>
      <c r="X55" s="160">
        <v>2.1994871794871793E-2</v>
      </c>
      <c r="Y55" s="160">
        <v>2.2960975609756098E-2</v>
      </c>
      <c r="Z55" s="160">
        <v>2.4620087336244541E-2</v>
      </c>
      <c r="AA55" s="160">
        <v>2.6905882352941175E-2</v>
      </c>
      <c r="AB55" s="160">
        <v>2.9659649122807014E-2</v>
      </c>
      <c r="AC55" s="160">
        <v>2.9170658682634732E-2</v>
      </c>
      <c r="AD55" s="160">
        <v>2.752164009111617E-2</v>
      </c>
      <c r="AE55" s="160">
        <v>2.9431372549019608E-2</v>
      </c>
      <c r="AF55" s="160">
        <v>3.2478939157566306E-2</v>
      </c>
      <c r="AG55" s="160">
        <v>3.5745014245014244E-2</v>
      </c>
      <c r="AH55" s="160">
        <v>3.377666248431619E-2</v>
      </c>
      <c r="AI55" s="160">
        <v>3.084994753410283E-2</v>
      </c>
      <c r="AJ55" s="160">
        <v>3.3391455972101136E-2</v>
      </c>
      <c r="AK55" s="160">
        <v>4.568837753510141E-2</v>
      </c>
      <c r="AL55" s="160">
        <v>5.5911016949152535E-2</v>
      </c>
      <c r="AM55" s="160">
        <v>6.1597131681877436E-2</v>
      </c>
      <c r="AN55" s="160">
        <v>6.5709932967702625E-2</v>
      </c>
      <c r="AO55" s="160">
        <v>7.140688849970811E-2</v>
      </c>
      <c r="AP55" s="160">
        <v>7.3856502242152469E-2</v>
      </c>
      <c r="AQ55" s="160">
        <v>7.0796038034865297E-2</v>
      </c>
      <c r="AR55" s="160">
        <v>6.764672542113323E-2</v>
      </c>
      <c r="AS55" s="160">
        <v>6.5499411812730626E-2</v>
      </c>
      <c r="AT55" s="160">
        <v>7.1449753296469604E-2</v>
      </c>
      <c r="AU55" s="160">
        <v>7.779006477390471E-2</v>
      </c>
      <c r="AV55" s="160">
        <v>9.0680198934280642E-2</v>
      </c>
      <c r="AW55" s="160">
        <v>9.8161212121212121E-2</v>
      </c>
      <c r="AX55" s="160">
        <v>9.931000070049098E-2</v>
      </c>
      <c r="AY55" s="160">
        <v>9.9833104652473387E-2</v>
      </c>
      <c r="AZ55" s="160">
        <v>0.10014639319851806</v>
      </c>
      <c r="BA55" s="160">
        <v>9.5996400934466014E-2</v>
      </c>
      <c r="BB55" s="160">
        <v>9.2046487275140088E-2</v>
      </c>
      <c r="BC55" s="160">
        <v>8.7341057823955903E-2</v>
      </c>
      <c r="BD55" s="160">
        <v>7.9301180042283259E-2</v>
      </c>
      <c r="BE55" s="160">
        <v>7.7486886380476461E-2</v>
      </c>
      <c r="BF55" s="160">
        <v>7.4946887458290964E-2</v>
      </c>
      <c r="BG55" s="160">
        <v>7.2021267235053463E-2</v>
      </c>
      <c r="BH55" s="160">
        <v>6.9362364452436459E-2</v>
      </c>
      <c r="BI55" s="160">
        <v>6.6486935088685792E-2</v>
      </c>
      <c r="BJ55" s="160">
        <v>6.5919908730015034E-2</v>
      </c>
      <c r="BK55" s="160">
        <v>6.4655107621692728E-2</v>
      </c>
      <c r="BL55" s="160">
        <v>6.3210681377395467E-2</v>
      </c>
      <c r="BM55" s="160">
        <v>6.8609789627872453E-2</v>
      </c>
      <c r="BN55" s="160">
        <v>6.9574636963592104E-2</v>
      </c>
      <c r="BO55" s="160">
        <v>7.122079212715321E-2</v>
      </c>
      <c r="BP55" s="160">
        <v>7.1594942942847226E-2</v>
      </c>
      <c r="BQ55" s="160">
        <v>6.3959203994332497E-2</v>
      </c>
      <c r="BR55" s="160">
        <v>6.1979789799445066E-2</v>
      </c>
      <c r="BS55" s="160">
        <v>6.1007640448199549E-2</v>
      </c>
      <c r="BT55" s="160">
        <v>6.0914596703383651E-2</v>
      </c>
      <c r="BU55" s="160">
        <v>6.1025363922473395E-2</v>
      </c>
      <c r="BV55" s="160">
        <v>6.1117953467797623E-2</v>
      </c>
      <c r="BW55" s="160">
        <v>6.1272557581955781E-2</v>
      </c>
    </row>
    <row r="56" spans="1:75" s="15" customFormat="1" x14ac:dyDescent="0.2">
      <c r="B56" s="15" t="s">
        <v>366</v>
      </c>
      <c r="D56" s="15" t="s">
        <v>123</v>
      </c>
      <c r="E56" s="15" t="s">
        <v>123</v>
      </c>
      <c r="F56" s="15" t="s">
        <v>123</v>
      </c>
      <c r="G56" s="15" t="s">
        <v>123</v>
      </c>
      <c r="H56" s="15" t="s">
        <v>123</v>
      </c>
      <c r="I56" s="15" t="s">
        <v>123</v>
      </c>
      <c r="J56" s="15" t="s">
        <v>123</v>
      </c>
      <c r="K56" s="15" t="s">
        <v>123</v>
      </c>
      <c r="L56" s="15" t="s">
        <v>123</v>
      </c>
      <c r="M56" s="15" t="s">
        <v>123</v>
      </c>
      <c r="N56" s="15" t="s">
        <v>123</v>
      </c>
      <c r="O56" s="15" t="s">
        <v>123</v>
      </c>
      <c r="P56" s="15" t="s">
        <v>123</v>
      </c>
      <c r="Q56" s="15" t="s">
        <v>123</v>
      </c>
      <c r="R56" s="15" t="s">
        <v>123</v>
      </c>
      <c r="S56" s="160">
        <v>2.9950000000000004E-2</v>
      </c>
      <c r="T56" s="160">
        <v>2.8267175572519083E-2</v>
      </c>
      <c r="U56" s="160">
        <v>2.7739726027397268E-2</v>
      </c>
      <c r="V56" s="160">
        <v>2.5080246913580247E-2</v>
      </c>
      <c r="W56" s="160">
        <v>2.3064864864864861E-2</v>
      </c>
      <c r="X56" s="160">
        <v>2.9451282051282047E-2</v>
      </c>
      <c r="Y56" s="160">
        <v>3.0375609756097557E-2</v>
      </c>
      <c r="Z56" s="160">
        <v>2.4065502183406109E-2</v>
      </c>
      <c r="AA56" s="160">
        <v>2.3258823529411766E-2</v>
      </c>
      <c r="AB56" s="160">
        <v>2.4985964912280702E-2</v>
      </c>
      <c r="AC56" s="160">
        <v>2.030239520958084E-2</v>
      </c>
      <c r="AD56" s="160">
        <v>1.7658314350797264E-2</v>
      </c>
      <c r="AE56" s="160">
        <v>1.96524064171123E-2</v>
      </c>
      <c r="AF56" s="160">
        <v>1.9204368174726993E-2</v>
      </c>
      <c r="AG56" s="160">
        <v>2.5292022792022792E-2</v>
      </c>
      <c r="AH56" s="160">
        <v>3.4140526976160608E-2</v>
      </c>
      <c r="AI56" s="160">
        <v>4.0924029380902414E-2</v>
      </c>
      <c r="AJ56" s="160">
        <v>3.7480906713164786E-2</v>
      </c>
      <c r="AK56" s="160">
        <v>3.8830421216848682E-2</v>
      </c>
      <c r="AL56" s="160">
        <v>3.884929378531074E-2</v>
      </c>
      <c r="AM56" s="160">
        <v>3.9667926988265975E-2</v>
      </c>
      <c r="AN56" s="160">
        <v>4.025021328458258E-2</v>
      </c>
      <c r="AO56" s="160">
        <v>4.1378050204319915E-2</v>
      </c>
      <c r="AP56" s="160">
        <v>4.1951008968609871E-2</v>
      </c>
      <c r="AQ56" s="160">
        <v>4.1693438985736922E-2</v>
      </c>
      <c r="AR56" s="160">
        <v>4.0998218478815733E-2</v>
      </c>
      <c r="AS56" s="160">
        <v>3.8800318265682657E-2</v>
      </c>
      <c r="AT56" s="160">
        <v>3.9016659785984863E-2</v>
      </c>
      <c r="AU56" s="160">
        <v>4.1224019045349086E-2</v>
      </c>
      <c r="AV56" s="160">
        <v>4.4087669626998234E-2</v>
      </c>
      <c r="AW56" s="160">
        <v>4.7902019067075245E-2</v>
      </c>
      <c r="AX56" s="160">
        <v>4.8114206219312596E-2</v>
      </c>
      <c r="AY56" s="160">
        <v>5.0476980360179453E-2</v>
      </c>
      <c r="AZ56" s="160">
        <v>5.4405267057733867E-2</v>
      </c>
      <c r="BA56" s="160">
        <v>5.6393422357402925E-2</v>
      </c>
      <c r="BB56" s="160">
        <v>5.7016056399405587E-2</v>
      </c>
      <c r="BC56" s="160">
        <v>6.0937132177373551E-2</v>
      </c>
      <c r="BD56" s="160">
        <v>6.3914724221589808E-2</v>
      </c>
      <c r="BE56" s="160">
        <v>6.189265470655661E-2</v>
      </c>
      <c r="BF56" s="160">
        <v>5.6440976005929955E-2</v>
      </c>
      <c r="BG56" s="160">
        <v>3.5323335538821179E-2</v>
      </c>
      <c r="BH56" s="160">
        <v>3.4962358592079211E-2</v>
      </c>
      <c r="BI56" s="160">
        <v>3.5682074319525317E-2</v>
      </c>
      <c r="BJ56" s="160">
        <v>3.3526235103262636E-2</v>
      </c>
      <c r="BK56" s="160">
        <v>3.3641011843460543E-2</v>
      </c>
      <c r="BL56" s="160">
        <v>3.4129205380148478E-2</v>
      </c>
      <c r="BM56" s="160">
        <v>3.4518610801424883E-2</v>
      </c>
      <c r="BN56" s="160">
        <v>3.4600263417644592E-2</v>
      </c>
      <c r="BO56" s="160">
        <v>3.4966548246406146E-2</v>
      </c>
      <c r="BP56" s="160">
        <v>3.5876090830826345E-2</v>
      </c>
      <c r="BQ56" s="160">
        <v>3.6535386958189434E-2</v>
      </c>
      <c r="BR56" s="160">
        <v>3.7649755532183117E-2</v>
      </c>
      <c r="BS56" s="160">
        <v>3.7115838755452685E-2</v>
      </c>
      <c r="BT56" s="160">
        <v>3.6482667369070007E-2</v>
      </c>
      <c r="BU56" s="160">
        <v>3.600963580481048E-2</v>
      </c>
      <c r="BV56" s="160">
        <v>3.6041582649230214E-2</v>
      </c>
      <c r="BW56" s="160">
        <v>3.6312283962883905E-2</v>
      </c>
    </row>
    <row r="57" spans="1:75" s="15" customFormat="1" x14ac:dyDescent="0.2">
      <c r="B57" s="38" t="s">
        <v>267</v>
      </c>
      <c r="D57" s="15" t="s">
        <v>123</v>
      </c>
      <c r="E57" s="15" t="s">
        <v>123</v>
      </c>
      <c r="F57" s="15" t="s">
        <v>123</v>
      </c>
      <c r="G57" s="15" t="s">
        <v>123</v>
      </c>
      <c r="H57" s="15" t="s">
        <v>123</v>
      </c>
      <c r="I57" s="15" t="s">
        <v>123</v>
      </c>
      <c r="J57" s="15" t="s">
        <v>123</v>
      </c>
      <c r="K57" s="15" t="s">
        <v>123</v>
      </c>
      <c r="L57" s="15" t="s">
        <v>123</v>
      </c>
      <c r="M57" s="15" t="s">
        <v>123</v>
      </c>
      <c r="N57" s="15" t="s">
        <v>123</v>
      </c>
      <c r="O57" s="15" t="s">
        <v>123</v>
      </c>
      <c r="P57" s="15" t="s">
        <v>123</v>
      </c>
      <c r="Q57" s="15" t="s">
        <v>123</v>
      </c>
      <c r="R57" s="15" t="s">
        <v>123</v>
      </c>
      <c r="S57" s="161">
        <v>0.15754999999999997</v>
      </c>
      <c r="T57" s="161">
        <v>0.1497786259541985</v>
      </c>
      <c r="U57" s="161">
        <v>0.15906849315068491</v>
      </c>
      <c r="V57" s="161">
        <v>0.15163580246913577</v>
      </c>
      <c r="W57" s="161">
        <v>0.15078918918918918</v>
      </c>
      <c r="X57" s="161">
        <v>0.16267692307692308</v>
      </c>
      <c r="Y57" s="161">
        <v>0.16546829268292682</v>
      </c>
      <c r="Z57" s="161">
        <v>0.15879912663755458</v>
      </c>
      <c r="AA57" s="161">
        <v>0.16587450980392157</v>
      </c>
      <c r="AB57" s="161">
        <v>0.1718491228070175</v>
      </c>
      <c r="AC57" s="161">
        <v>0.16482032934131735</v>
      </c>
      <c r="AD57" s="161">
        <v>0.15721473804100228</v>
      </c>
      <c r="AE57" s="161">
        <v>0.16644525846702321</v>
      </c>
      <c r="AF57" s="161">
        <v>0.17338839313572549</v>
      </c>
      <c r="AG57" s="161">
        <v>0.19041481481481481</v>
      </c>
      <c r="AH57" s="161">
        <v>0.19915934755332498</v>
      </c>
      <c r="AI57" s="161">
        <v>0.19703105981112276</v>
      </c>
      <c r="AJ57" s="161">
        <v>0.197541935483871</v>
      </c>
      <c r="AK57" s="161">
        <v>0.21605546021840877</v>
      </c>
      <c r="AL57" s="161">
        <v>0.22336200564971753</v>
      </c>
      <c r="AM57" s="161">
        <v>0.23032633637548888</v>
      </c>
      <c r="AN57" s="161">
        <v>0.23309603900060941</v>
      </c>
      <c r="AO57" s="161">
        <v>0.24382988908347927</v>
      </c>
      <c r="AP57" s="161">
        <v>0.2517805941704036</v>
      </c>
      <c r="AQ57" s="161">
        <v>0.24670229265715796</v>
      </c>
      <c r="AR57" s="161">
        <v>0.24154032930066358</v>
      </c>
      <c r="AS57" s="161">
        <v>0.2320767964990775</v>
      </c>
      <c r="AT57" s="161">
        <v>0.24023309109181218</v>
      </c>
      <c r="AU57" s="161">
        <v>0.25413142379625647</v>
      </c>
      <c r="AV57" s="161">
        <v>0.26734441207815279</v>
      </c>
      <c r="AW57" s="161">
        <v>0.2806862989445012</v>
      </c>
      <c r="AX57" s="161">
        <v>0.27778287140425528</v>
      </c>
      <c r="AY57" s="161">
        <v>0.27774207624621577</v>
      </c>
      <c r="AZ57" s="161">
        <v>0.28471117553874653</v>
      </c>
      <c r="BA57" s="161">
        <v>0.28321418008798543</v>
      </c>
      <c r="BB57" s="161">
        <v>0.28182045874384676</v>
      </c>
      <c r="BC57" s="161">
        <v>0.2815479967096865</v>
      </c>
      <c r="BD57" s="161">
        <v>0.27098059552289477</v>
      </c>
      <c r="BE57" s="161">
        <v>0.26743366639763289</v>
      </c>
      <c r="BF57" s="161">
        <v>0.25597948265571469</v>
      </c>
      <c r="BG57" s="161">
        <v>0.2284401275858714</v>
      </c>
      <c r="BH57" s="161">
        <v>0.21998519631184241</v>
      </c>
      <c r="BI57" s="161">
        <v>0.21556217339310066</v>
      </c>
      <c r="BJ57" s="161">
        <v>0.21140547479310384</v>
      </c>
      <c r="BK57" s="161">
        <v>0.21094191969793816</v>
      </c>
      <c r="BL57" s="161">
        <v>0.20947660671819937</v>
      </c>
      <c r="BM57" s="161">
        <v>0.21746012025802572</v>
      </c>
      <c r="BN57" s="161">
        <v>0.21881614443807829</v>
      </c>
      <c r="BO57" s="161">
        <v>0.22670467153564003</v>
      </c>
      <c r="BP57" s="161">
        <v>0.2320636533935109</v>
      </c>
      <c r="BQ57" s="161">
        <v>0.22788163331509004</v>
      </c>
      <c r="BR57" s="161">
        <v>0.22796939552928153</v>
      </c>
      <c r="BS57" s="161">
        <v>0.22978396775288934</v>
      </c>
      <c r="BT57" s="161">
        <v>0.23310369011053608</v>
      </c>
      <c r="BU57" s="161">
        <v>0.23642809603475398</v>
      </c>
      <c r="BV57" s="161">
        <v>0.23867036754673426</v>
      </c>
      <c r="BW57" s="161">
        <v>0.24091720308019032</v>
      </c>
    </row>
    <row r="58" spans="1:75" s="15" customFormat="1" ht="39" customHeight="1" x14ac:dyDescent="0.2">
      <c r="B58" s="123" t="s">
        <v>373</v>
      </c>
      <c r="D58" s="15" t="s">
        <v>123</v>
      </c>
      <c r="E58" s="15" t="s">
        <v>123</v>
      </c>
      <c r="F58" s="15" t="s">
        <v>123</v>
      </c>
      <c r="G58" s="15" t="s">
        <v>123</v>
      </c>
      <c r="H58" s="15" t="s">
        <v>123</v>
      </c>
      <c r="I58" s="15" t="s">
        <v>123</v>
      </c>
      <c r="J58" s="15" t="s">
        <v>123</v>
      </c>
      <c r="K58" s="15" t="s">
        <v>123</v>
      </c>
      <c r="L58" s="15" t="s">
        <v>123</v>
      </c>
      <c r="M58" s="15" t="s">
        <v>123</v>
      </c>
      <c r="N58" s="15" t="s">
        <v>123</v>
      </c>
      <c r="O58" s="15" t="s">
        <v>123</v>
      </c>
      <c r="P58" s="15" t="s">
        <v>123</v>
      </c>
      <c r="Q58" s="15" t="s">
        <v>123</v>
      </c>
      <c r="R58" s="15" t="s">
        <v>123</v>
      </c>
      <c r="S58" s="15" t="s">
        <v>123</v>
      </c>
      <c r="T58" s="15" t="s">
        <v>123</v>
      </c>
      <c r="U58" s="15" t="s">
        <v>123</v>
      </c>
      <c r="V58" s="15" t="s">
        <v>123</v>
      </c>
      <c r="W58" s="15" t="s">
        <v>123</v>
      </c>
      <c r="X58" s="15" t="s">
        <v>123</v>
      </c>
      <c r="Y58" s="15" t="s">
        <v>123</v>
      </c>
      <c r="Z58" s="15" t="s">
        <v>123</v>
      </c>
      <c r="AA58" s="15" t="s">
        <v>123</v>
      </c>
      <c r="AB58" s="15" t="s">
        <v>123</v>
      </c>
      <c r="AC58" s="15" t="s">
        <v>123</v>
      </c>
      <c r="AD58" s="15" t="s">
        <v>123</v>
      </c>
      <c r="AE58" s="15" t="s">
        <v>123</v>
      </c>
      <c r="AF58" s="15" t="s">
        <v>123</v>
      </c>
      <c r="AG58" s="15" t="s">
        <v>123</v>
      </c>
      <c r="AH58" s="15" t="s">
        <v>123</v>
      </c>
      <c r="AI58" s="15" t="s">
        <v>123</v>
      </c>
      <c r="AJ58" s="15" t="s">
        <v>123</v>
      </c>
      <c r="AK58" s="15" t="s">
        <v>123</v>
      </c>
      <c r="AL58" s="15" t="s">
        <v>123</v>
      </c>
      <c r="AM58" s="15" t="s">
        <v>123</v>
      </c>
      <c r="AN58" s="15" t="s">
        <v>123</v>
      </c>
      <c r="AO58" s="15" t="s">
        <v>123</v>
      </c>
      <c r="AP58" s="15" t="s">
        <v>123</v>
      </c>
      <c r="AQ58" s="15" t="s">
        <v>123</v>
      </c>
      <c r="AR58" s="15" t="s">
        <v>123</v>
      </c>
      <c r="AS58" s="15" t="s">
        <v>123</v>
      </c>
      <c r="AT58" s="15" t="s">
        <v>123</v>
      </c>
      <c r="AU58" s="15" t="s">
        <v>123</v>
      </c>
      <c r="AV58" s="15" t="s">
        <v>123</v>
      </c>
      <c r="AW58" s="15" t="s">
        <v>123</v>
      </c>
      <c r="AX58" s="15" t="s">
        <v>123</v>
      </c>
      <c r="AY58" s="15" t="s">
        <v>123</v>
      </c>
      <c r="AZ58" s="15" t="s">
        <v>123</v>
      </c>
      <c r="BA58" s="15" t="s">
        <v>123</v>
      </c>
      <c r="BB58" s="15" t="s">
        <v>123</v>
      </c>
      <c r="BC58" s="15" t="s">
        <v>123</v>
      </c>
      <c r="BD58" s="15" t="s">
        <v>123</v>
      </c>
      <c r="BE58" s="15" t="s">
        <v>123</v>
      </c>
      <c r="BF58" s="15" t="s">
        <v>123</v>
      </c>
      <c r="BG58" s="15" t="s">
        <v>123</v>
      </c>
      <c r="BH58" s="15" t="s">
        <v>123</v>
      </c>
      <c r="BI58" s="15" t="s">
        <v>123</v>
      </c>
      <c r="BJ58" s="15" t="s">
        <v>123</v>
      </c>
      <c r="BK58" s="15" t="s">
        <v>123</v>
      </c>
      <c r="BL58" s="15" t="s">
        <v>123</v>
      </c>
      <c r="BM58" s="15" t="s">
        <v>123</v>
      </c>
      <c r="BN58" s="15" t="s">
        <v>123</v>
      </c>
      <c r="BO58" s="15" t="s">
        <v>123</v>
      </c>
      <c r="BP58" s="15" t="s">
        <v>123</v>
      </c>
      <c r="BQ58" s="15" t="s">
        <v>123</v>
      </c>
      <c r="BR58" s="15" t="s">
        <v>123</v>
      </c>
      <c r="BS58" s="15" t="s">
        <v>123</v>
      </c>
      <c r="BT58" s="15" t="s">
        <v>123</v>
      </c>
      <c r="BU58" s="15" t="s">
        <v>123</v>
      </c>
      <c r="BV58" s="15" t="s">
        <v>123</v>
      </c>
      <c r="BW58" s="15" t="s">
        <v>123</v>
      </c>
    </row>
    <row r="59" spans="1:75" s="15" customFormat="1" x14ac:dyDescent="0.2">
      <c r="B59" s="15" t="s">
        <v>106</v>
      </c>
      <c r="D59" s="15" t="s">
        <v>123</v>
      </c>
      <c r="E59" s="15" t="s">
        <v>123</v>
      </c>
      <c r="F59" s="15" t="s">
        <v>123</v>
      </c>
      <c r="G59" s="15" t="s">
        <v>123</v>
      </c>
      <c r="H59" s="15" t="s">
        <v>123</v>
      </c>
      <c r="I59" s="15" t="s">
        <v>123</v>
      </c>
      <c r="J59" s="15" t="s">
        <v>123</v>
      </c>
      <c r="K59" s="15" t="s">
        <v>123</v>
      </c>
      <c r="L59" s="15" t="s">
        <v>123</v>
      </c>
      <c r="M59" s="15" t="s">
        <v>123</v>
      </c>
      <c r="N59" s="15" t="s">
        <v>123</v>
      </c>
      <c r="O59" s="15" t="s">
        <v>123</v>
      </c>
      <c r="P59" s="15" t="s">
        <v>123</v>
      </c>
      <c r="Q59" s="15" t="s">
        <v>123</v>
      </c>
      <c r="R59" s="15" t="s">
        <v>123</v>
      </c>
      <c r="S59" s="15" t="s">
        <v>123</v>
      </c>
      <c r="T59" s="15" t="s">
        <v>123</v>
      </c>
      <c r="U59" s="15" t="s">
        <v>123</v>
      </c>
      <c r="V59" s="15" t="s">
        <v>123</v>
      </c>
      <c r="W59" s="15" t="s">
        <v>123</v>
      </c>
      <c r="X59" s="15" t="s">
        <v>123</v>
      </c>
      <c r="Y59" s="15" t="s">
        <v>123</v>
      </c>
      <c r="Z59" s="15" t="s">
        <v>123</v>
      </c>
      <c r="AA59" s="15" t="s">
        <v>123</v>
      </c>
      <c r="AB59" s="15" t="s">
        <v>123</v>
      </c>
      <c r="AC59" s="15" t="s">
        <v>123</v>
      </c>
      <c r="AD59" s="15" t="s">
        <v>123</v>
      </c>
      <c r="AE59" s="15" t="s">
        <v>123</v>
      </c>
      <c r="AF59" s="15" t="s">
        <v>123</v>
      </c>
      <c r="AG59" s="15" t="s">
        <v>123</v>
      </c>
      <c r="AH59" s="160">
        <v>4.7944804338329521E-4</v>
      </c>
      <c r="AI59" s="160">
        <v>4.7418498570522908E-4</v>
      </c>
      <c r="AJ59" s="160">
        <v>4.7078676029305752E-4</v>
      </c>
      <c r="AK59" s="160">
        <v>4.8629028501561442E-4</v>
      </c>
      <c r="AL59" s="160">
        <v>5.0748263807429399E-4</v>
      </c>
      <c r="AM59" s="160">
        <v>5.1269408681075548E-4</v>
      </c>
      <c r="AN59" s="160">
        <v>5.1209558944671687E-4</v>
      </c>
      <c r="AO59" s="160">
        <v>5.4685310758539418E-4</v>
      </c>
      <c r="AP59" s="160">
        <v>5.6611001308840665E-4</v>
      </c>
      <c r="AQ59" s="160">
        <v>5.8842517814670654E-4</v>
      </c>
      <c r="AR59" s="160">
        <v>6.1123519374755946E-4</v>
      </c>
      <c r="AS59" s="160">
        <v>5.9999887968173286E-4</v>
      </c>
      <c r="AT59" s="160">
        <v>6.4353221308680714E-4</v>
      </c>
      <c r="AU59" s="160">
        <v>7.0181878436770219E-4</v>
      </c>
      <c r="AV59" s="160">
        <v>8.2927805967382634E-4</v>
      </c>
      <c r="AW59" s="160">
        <v>1.1073715556070901E-3</v>
      </c>
      <c r="AX59" s="160">
        <v>1.1952617094916121E-3</v>
      </c>
      <c r="AY59" s="160">
        <v>1.3694164218073033E-3</v>
      </c>
      <c r="AZ59" s="160">
        <v>1.368543507002882E-3</v>
      </c>
      <c r="BA59" s="160">
        <v>1.4824749975402539E-3</v>
      </c>
      <c r="BB59" s="160">
        <v>1.5587818717363341E-3</v>
      </c>
      <c r="BC59" s="160">
        <v>1.6100895556799891E-3</v>
      </c>
      <c r="BD59" s="160">
        <v>1.7849932784895432E-3</v>
      </c>
      <c r="BE59" s="160">
        <v>1.7046314424123078E-3</v>
      </c>
      <c r="BF59" s="160">
        <v>1.7702436760269177E-3</v>
      </c>
      <c r="BG59" s="160">
        <v>1.7145869536507377E-3</v>
      </c>
      <c r="BH59" s="160">
        <v>1.6684336633663369E-3</v>
      </c>
      <c r="BI59" s="160">
        <v>1.7205227047241969E-3</v>
      </c>
      <c r="BJ59" s="160">
        <v>1.7256248870267715E-3</v>
      </c>
      <c r="BK59" s="160">
        <v>1.7377188235099732E-3</v>
      </c>
      <c r="BL59" s="160">
        <v>1.706433125341338E-3</v>
      </c>
      <c r="BM59" s="160">
        <v>1.7519724040839181E-3</v>
      </c>
      <c r="BN59" s="160">
        <v>1.7410414357628226E-3</v>
      </c>
      <c r="BO59" s="160">
        <v>1.8749523301852841E-3</v>
      </c>
      <c r="BP59" s="160">
        <v>1.9370877729553216E-3</v>
      </c>
      <c r="BQ59" s="160">
        <v>2.0327707410284336E-3</v>
      </c>
      <c r="BR59" s="160">
        <v>2.2956929580010494E-3</v>
      </c>
      <c r="BS59" s="160">
        <v>2.3200923981572387E-3</v>
      </c>
      <c r="BT59" s="160">
        <v>2.3807213467281316E-3</v>
      </c>
      <c r="BU59" s="160">
        <v>2.4575935194511411E-3</v>
      </c>
      <c r="BV59" s="160">
        <v>2.5180493515431709E-3</v>
      </c>
      <c r="BW59" s="160">
        <v>2.5901386377674249E-3</v>
      </c>
    </row>
    <row r="60" spans="1:75" s="15" customFormat="1" x14ac:dyDescent="0.2">
      <c r="B60" s="15" t="s">
        <v>363</v>
      </c>
      <c r="D60" s="15" t="s">
        <v>123</v>
      </c>
      <c r="E60" s="15" t="s">
        <v>123</v>
      </c>
      <c r="F60" s="15" t="s">
        <v>123</v>
      </c>
      <c r="G60" s="15" t="s">
        <v>123</v>
      </c>
      <c r="H60" s="15" t="s">
        <v>123</v>
      </c>
      <c r="I60" s="15" t="s">
        <v>123</v>
      </c>
      <c r="J60" s="15" t="s">
        <v>123</v>
      </c>
      <c r="K60" s="15" t="s">
        <v>123</v>
      </c>
      <c r="L60" s="15" t="s">
        <v>123</v>
      </c>
      <c r="M60" s="15" t="s">
        <v>123</v>
      </c>
      <c r="N60" s="15" t="s">
        <v>123</v>
      </c>
      <c r="O60" s="15" t="s">
        <v>123</v>
      </c>
      <c r="P60" s="15" t="s">
        <v>123</v>
      </c>
      <c r="Q60" s="15" t="s">
        <v>123</v>
      </c>
      <c r="R60" s="15" t="s">
        <v>123</v>
      </c>
      <c r="S60" s="15" t="s">
        <v>123</v>
      </c>
      <c r="T60" s="15" t="s">
        <v>123</v>
      </c>
      <c r="U60" s="15" t="s">
        <v>123</v>
      </c>
      <c r="V60" s="15" t="s">
        <v>123</v>
      </c>
      <c r="W60" s="15" t="s">
        <v>123</v>
      </c>
      <c r="X60" s="15" t="s">
        <v>123</v>
      </c>
      <c r="Y60" s="15" t="s">
        <v>123</v>
      </c>
      <c r="Z60" s="15" t="s">
        <v>123</v>
      </c>
      <c r="AA60" s="15" t="s">
        <v>123</v>
      </c>
      <c r="AB60" s="15" t="s">
        <v>123</v>
      </c>
      <c r="AC60" s="15" t="s">
        <v>123</v>
      </c>
      <c r="AD60" s="15" t="s">
        <v>123</v>
      </c>
      <c r="AE60" s="15" t="s">
        <v>123</v>
      </c>
      <c r="AF60" s="15" t="s">
        <v>123</v>
      </c>
      <c r="AG60" s="15" t="s">
        <v>123</v>
      </c>
      <c r="AH60" s="160">
        <v>5.1282652003887215E-2</v>
      </c>
      <c r="AI60" s="160">
        <v>4.6526473302165916E-2</v>
      </c>
      <c r="AJ60" s="160">
        <v>5.0605360116347697E-2</v>
      </c>
      <c r="AK60" s="160">
        <v>5.9826554864936703E-2</v>
      </c>
      <c r="AL60" s="160">
        <v>6.4183721450848705E-2</v>
      </c>
      <c r="AM60" s="160">
        <v>6.9808005242957147E-2</v>
      </c>
      <c r="AN60" s="160">
        <v>7.2433357619735267E-2</v>
      </c>
      <c r="AO60" s="160">
        <v>7.5989605889188475E-2</v>
      </c>
      <c r="AP60" s="160">
        <v>7.9566674648652608E-2</v>
      </c>
      <c r="AQ60" s="160">
        <v>7.5898107329419096E-2</v>
      </c>
      <c r="AR60" s="160">
        <v>7.0555822813921421E-2</v>
      </c>
      <c r="AS60" s="160">
        <v>6.4838261918522738E-2</v>
      </c>
      <c r="AT60" s="160">
        <v>6.9414544491936972E-2</v>
      </c>
      <c r="AU60" s="160">
        <v>8.1345703611386849E-2</v>
      </c>
      <c r="AV60" s="160">
        <v>8.9657896630103609E-2</v>
      </c>
      <c r="AW60" s="160">
        <v>9.6296527885130309E-2</v>
      </c>
      <c r="AX60" s="160">
        <v>9.5824009398718768E-2</v>
      </c>
      <c r="AY60" s="160">
        <v>9.6084027930962962E-2</v>
      </c>
      <c r="AZ60" s="160">
        <v>9.6149389315798958E-2</v>
      </c>
      <c r="BA60" s="160">
        <v>9.1380375771795475E-2</v>
      </c>
      <c r="BB60" s="160">
        <v>8.8282114257736091E-2</v>
      </c>
      <c r="BC60" s="160">
        <v>8.4135646631032304E-2</v>
      </c>
      <c r="BD60" s="160">
        <v>7.9338346755159855E-2</v>
      </c>
      <c r="BE60" s="160">
        <v>7.6117555481353891E-2</v>
      </c>
      <c r="BF60" s="160">
        <v>7.372375194160774E-2</v>
      </c>
      <c r="BG60" s="160">
        <v>7.1149523786220428E-2</v>
      </c>
      <c r="BH60" s="160">
        <v>6.7269101500594203E-2</v>
      </c>
      <c r="BI60" s="160">
        <v>6.5152137690625819E-2</v>
      </c>
      <c r="BJ60" s="160">
        <v>6.4394710209885839E-2</v>
      </c>
      <c r="BK60" s="160">
        <v>6.3942961426982498E-2</v>
      </c>
      <c r="BL60" s="160">
        <v>6.2871707564809087E-2</v>
      </c>
      <c r="BM60" s="160">
        <v>6.8866070450925437E-2</v>
      </c>
      <c r="BN60" s="160">
        <v>6.9230173359074693E-2</v>
      </c>
      <c r="BO60" s="160">
        <v>7.1737370404943934E-2</v>
      </c>
      <c r="BP60" s="160">
        <v>7.2813125454792973E-2</v>
      </c>
      <c r="BQ60" s="160">
        <v>7.186014211032786E-2</v>
      </c>
      <c r="BR60" s="160">
        <v>7.0677573621092879E-2</v>
      </c>
      <c r="BS60" s="160">
        <v>7.0583302364743361E-2</v>
      </c>
      <c r="BT60" s="160">
        <v>7.1361598303780666E-2</v>
      </c>
      <c r="BU60" s="160">
        <v>7.2038209167417377E-2</v>
      </c>
      <c r="BV60" s="160">
        <v>7.3056258542600699E-2</v>
      </c>
      <c r="BW60" s="160">
        <v>7.4009418662499452E-2</v>
      </c>
    </row>
    <row r="61" spans="1:75" s="15" customFormat="1" x14ac:dyDescent="0.2">
      <c r="B61" s="15" t="s">
        <v>110</v>
      </c>
      <c r="D61" s="15" t="s">
        <v>123</v>
      </c>
      <c r="E61" s="15" t="s">
        <v>123</v>
      </c>
      <c r="F61" s="15" t="s">
        <v>123</v>
      </c>
      <c r="G61" s="15" t="s">
        <v>123</v>
      </c>
      <c r="H61" s="15" t="s">
        <v>123</v>
      </c>
      <c r="I61" s="15" t="s">
        <v>123</v>
      </c>
      <c r="J61" s="15" t="s">
        <v>123</v>
      </c>
      <c r="K61" s="15" t="s">
        <v>123</v>
      </c>
      <c r="L61" s="15" t="s">
        <v>123</v>
      </c>
      <c r="M61" s="15" t="s">
        <v>123</v>
      </c>
      <c r="N61" s="15" t="s">
        <v>123</v>
      </c>
      <c r="O61" s="15" t="s">
        <v>123</v>
      </c>
      <c r="P61" s="15" t="s">
        <v>123</v>
      </c>
      <c r="Q61" s="15" t="s">
        <v>123</v>
      </c>
      <c r="R61" s="15" t="s">
        <v>123</v>
      </c>
      <c r="S61" s="15" t="s">
        <v>123</v>
      </c>
      <c r="T61" s="15" t="s">
        <v>123</v>
      </c>
      <c r="U61" s="15" t="s">
        <v>123</v>
      </c>
      <c r="V61" s="15" t="s">
        <v>123</v>
      </c>
      <c r="W61" s="15" t="s">
        <v>123</v>
      </c>
      <c r="X61" s="15" t="s">
        <v>123</v>
      </c>
      <c r="Y61" s="15" t="s">
        <v>123</v>
      </c>
      <c r="Z61" s="15" t="s">
        <v>123</v>
      </c>
      <c r="AA61" s="15" t="s">
        <v>123</v>
      </c>
      <c r="AB61" s="15" t="s">
        <v>123</v>
      </c>
      <c r="AC61" s="15" t="s">
        <v>123</v>
      </c>
      <c r="AD61" s="15" t="s">
        <v>123</v>
      </c>
      <c r="AE61" s="15" t="s">
        <v>123</v>
      </c>
      <c r="AF61" s="15" t="s">
        <v>123</v>
      </c>
      <c r="AG61" s="15" t="s">
        <v>123</v>
      </c>
      <c r="AH61" s="160">
        <v>0.11179491044461977</v>
      </c>
      <c r="AI61" s="160">
        <v>0.10815127816543421</v>
      </c>
      <c r="AJ61" s="160">
        <v>0.10735606196247134</v>
      </c>
      <c r="AK61" s="160">
        <v>0.11305178409731752</v>
      </c>
      <c r="AL61" s="160">
        <v>0.11468445547498943</v>
      </c>
      <c r="AM61" s="160">
        <v>0.11470601145576015</v>
      </c>
      <c r="AN61" s="160">
        <v>0.11357672474480947</v>
      </c>
      <c r="AO61" s="160">
        <v>0.11876383456589806</v>
      </c>
      <c r="AP61" s="160">
        <v>0.12235086129640547</v>
      </c>
      <c r="AQ61" s="160">
        <v>0.12159645939417753</v>
      </c>
      <c r="AR61" s="160">
        <v>0.1230781873045651</v>
      </c>
      <c r="AS61" s="160">
        <v>0.12039267184785958</v>
      </c>
      <c r="AT61" s="160">
        <v>0.12285086590870642</v>
      </c>
      <c r="AU61" s="160">
        <v>0.12560053288373396</v>
      </c>
      <c r="AV61" s="160">
        <v>0.12618149458756772</v>
      </c>
      <c r="AW61" s="160">
        <v>0.12947696695659577</v>
      </c>
      <c r="AX61" s="160">
        <v>0.12822986529627922</v>
      </c>
      <c r="AY61" s="160">
        <v>0.12839598440887928</v>
      </c>
      <c r="AZ61" s="160">
        <v>0.13382169714525052</v>
      </c>
      <c r="BA61" s="160">
        <v>0.13742959230228036</v>
      </c>
      <c r="BB61" s="160">
        <v>0.13988139937865876</v>
      </c>
      <c r="BC61" s="160">
        <v>0.14380737267096255</v>
      </c>
      <c r="BD61" s="160">
        <v>0.14321265472195127</v>
      </c>
      <c r="BE61" s="160">
        <v>0.14481231779665352</v>
      </c>
      <c r="BF61" s="160">
        <v>0.14224074995771177</v>
      </c>
      <c r="BG61" s="160">
        <v>0.1392961274521595</v>
      </c>
      <c r="BH61" s="160">
        <v>0.13723021963715243</v>
      </c>
      <c r="BI61" s="160">
        <v>0.13691696433747502</v>
      </c>
      <c r="BJ61" s="160">
        <v>0.13463918949941539</v>
      </c>
      <c r="BK61" s="160">
        <v>0.13563016248924448</v>
      </c>
      <c r="BL61" s="160">
        <v>0.136118750333175</v>
      </c>
      <c r="BM61" s="160">
        <v>0.13865128890059819</v>
      </c>
      <c r="BN61" s="160">
        <v>0.13991513503764857</v>
      </c>
      <c r="BO61" s="160">
        <v>0.14543485220951397</v>
      </c>
      <c r="BP61" s="160">
        <v>0.15006420862284922</v>
      </c>
      <c r="BQ61" s="160">
        <v>0.15374682836526071</v>
      </c>
      <c r="BR61" s="160">
        <v>0.15483832745326087</v>
      </c>
      <c r="BS61" s="160">
        <v>0.15676286976967271</v>
      </c>
      <c r="BT61" s="160">
        <v>0.15926927356515733</v>
      </c>
      <c r="BU61" s="160">
        <v>0.16185997616633913</v>
      </c>
      <c r="BV61" s="160">
        <v>0.16303929068986556</v>
      </c>
      <c r="BW61" s="160">
        <v>0.1642734468709442</v>
      </c>
    </row>
    <row r="62" spans="1:75" s="15" customFormat="1" ht="26.1" customHeight="1" x14ac:dyDescent="0.2">
      <c r="B62" s="38" t="s">
        <v>267</v>
      </c>
      <c r="D62" s="15" t="s">
        <v>123</v>
      </c>
      <c r="E62" s="15" t="s">
        <v>123</v>
      </c>
      <c r="F62" s="15" t="s">
        <v>123</v>
      </c>
      <c r="G62" s="15" t="s">
        <v>123</v>
      </c>
      <c r="H62" s="15" t="s">
        <v>123</v>
      </c>
      <c r="I62" s="15" t="s">
        <v>123</v>
      </c>
      <c r="J62" s="15" t="s">
        <v>123</v>
      </c>
      <c r="K62" s="15" t="s">
        <v>123</v>
      </c>
      <c r="L62" s="15" t="s">
        <v>123</v>
      </c>
      <c r="M62" s="15" t="s">
        <v>123</v>
      </c>
      <c r="N62" s="15" t="s">
        <v>123</v>
      </c>
      <c r="O62" s="15" t="s">
        <v>123</v>
      </c>
      <c r="P62" s="15" t="s">
        <v>123</v>
      </c>
      <c r="Q62" s="15" t="s">
        <v>123</v>
      </c>
      <c r="R62" s="15" t="s">
        <v>123</v>
      </c>
      <c r="S62" s="15" t="s">
        <v>123</v>
      </c>
      <c r="T62" s="15" t="s">
        <v>123</v>
      </c>
      <c r="U62" s="15" t="s">
        <v>123</v>
      </c>
      <c r="V62" s="15" t="s">
        <v>123</v>
      </c>
      <c r="W62" s="15" t="s">
        <v>123</v>
      </c>
      <c r="X62" s="15" t="s">
        <v>123</v>
      </c>
      <c r="Y62" s="15" t="s">
        <v>123</v>
      </c>
      <c r="Z62" s="15" t="s">
        <v>123</v>
      </c>
      <c r="AA62" s="15" t="s">
        <v>123</v>
      </c>
      <c r="AB62" s="15" t="s">
        <v>123</v>
      </c>
      <c r="AC62" s="15" t="s">
        <v>123</v>
      </c>
      <c r="AD62" s="15" t="s">
        <v>123</v>
      </c>
      <c r="AE62" s="15" t="s">
        <v>123</v>
      </c>
      <c r="AF62" s="15" t="s">
        <v>123</v>
      </c>
      <c r="AG62" s="15" t="s">
        <v>123</v>
      </c>
      <c r="AH62" s="161">
        <v>0.16355701049189028</v>
      </c>
      <c r="AI62" s="161">
        <v>0.15515193645330536</v>
      </c>
      <c r="AJ62" s="161">
        <v>0.1584322088391121</v>
      </c>
      <c r="AK62" s="161">
        <v>0.17336462924726984</v>
      </c>
      <c r="AL62" s="161">
        <v>0.17937565956391241</v>
      </c>
      <c r="AM62" s="161">
        <v>0.18502671078552804</v>
      </c>
      <c r="AN62" s="161">
        <v>0.18652217795399145</v>
      </c>
      <c r="AO62" s="161">
        <v>0.19530029356267192</v>
      </c>
      <c r="AP62" s="161">
        <v>0.2024836459581465</v>
      </c>
      <c r="AQ62" s="161">
        <v>0.19808299190174333</v>
      </c>
      <c r="AR62" s="161">
        <v>0.19424524531223411</v>
      </c>
      <c r="AS62" s="161">
        <v>0.1858309326460641</v>
      </c>
      <c r="AT62" s="161">
        <v>0.19290894261373023</v>
      </c>
      <c r="AU62" s="161">
        <v>0.20764805527948851</v>
      </c>
      <c r="AV62" s="161">
        <v>0.21666866927734516</v>
      </c>
      <c r="AW62" s="161">
        <v>0.22688086639733315</v>
      </c>
      <c r="AX62" s="161">
        <v>0.22524913640448962</v>
      </c>
      <c r="AY62" s="161">
        <v>0.22584942876164954</v>
      </c>
      <c r="AZ62" s="161">
        <v>0.23133962996805235</v>
      </c>
      <c r="BA62" s="161">
        <v>0.23029244307161606</v>
      </c>
      <c r="BB62" s="161">
        <v>0.2297222955081312</v>
      </c>
      <c r="BC62" s="161">
        <v>0.22955310885767485</v>
      </c>
      <c r="BD62" s="161">
        <v>0.22433599475560068</v>
      </c>
      <c r="BE62" s="161">
        <v>0.22263450472041971</v>
      </c>
      <c r="BF62" s="161">
        <v>0.21773474557534642</v>
      </c>
      <c r="BG62" s="161">
        <v>0.2121602381920307</v>
      </c>
      <c r="BH62" s="161">
        <v>0.20616775480111299</v>
      </c>
      <c r="BI62" s="161">
        <v>0.20378962473282505</v>
      </c>
      <c r="BJ62" s="161">
        <v>0.20075952459632801</v>
      </c>
      <c r="BK62" s="161">
        <v>0.20131084273973693</v>
      </c>
      <c r="BL62" s="161">
        <v>0.20069689102332539</v>
      </c>
      <c r="BM62" s="161">
        <v>0.20926933175560752</v>
      </c>
      <c r="BN62" s="161">
        <v>0.21088634983248611</v>
      </c>
      <c r="BO62" s="161">
        <v>0.21904717494464315</v>
      </c>
      <c r="BP62" s="161">
        <v>0.22481442185059752</v>
      </c>
      <c r="BQ62" s="161">
        <v>0.22763974121661701</v>
      </c>
      <c r="BR62" s="161">
        <v>0.22781159403235482</v>
      </c>
      <c r="BS62" s="161">
        <v>0.22966626453257336</v>
      </c>
      <c r="BT62" s="161">
        <v>0.23301159321566614</v>
      </c>
      <c r="BU62" s="161">
        <v>0.23635577885320763</v>
      </c>
      <c r="BV62" s="161">
        <v>0.23861359858400941</v>
      </c>
      <c r="BW62" s="161">
        <v>0.24087300417121107</v>
      </c>
    </row>
    <row r="63" spans="1:75" s="15" customFormat="1" ht="13.5" thickBot="1" x14ac:dyDescent="0.25">
      <c r="A63" s="68"/>
      <c r="B63" s="68"/>
      <c r="C63" s="68"/>
      <c r="D63" s="68" t="s">
        <v>123</v>
      </c>
      <c r="E63" s="68" t="s">
        <v>123</v>
      </c>
      <c r="F63" s="68" t="s">
        <v>123</v>
      </c>
      <c r="G63" s="68" t="s">
        <v>123</v>
      </c>
      <c r="H63" s="68" t="s">
        <v>123</v>
      </c>
      <c r="I63" s="68" t="s">
        <v>123</v>
      </c>
      <c r="J63" s="68" t="s">
        <v>123</v>
      </c>
      <c r="K63" s="68" t="s">
        <v>123</v>
      </c>
      <c r="L63" s="68" t="s">
        <v>123</v>
      </c>
      <c r="M63" s="68" t="s">
        <v>123</v>
      </c>
      <c r="N63" s="68" t="s">
        <v>123</v>
      </c>
      <c r="O63" s="68" t="s">
        <v>123</v>
      </c>
      <c r="P63" s="68" t="s">
        <v>123</v>
      </c>
      <c r="Q63" s="68" t="s">
        <v>123</v>
      </c>
      <c r="R63" s="68" t="s">
        <v>123</v>
      </c>
      <c r="S63" s="68" t="s">
        <v>123</v>
      </c>
      <c r="T63" s="68" t="s">
        <v>123</v>
      </c>
      <c r="U63" s="68" t="s">
        <v>123</v>
      </c>
      <c r="V63" s="68" t="s">
        <v>123</v>
      </c>
      <c r="W63" s="68" t="s">
        <v>123</v>
      </c>
      <c r="X63" s="68" t="s">
        <v>123</v>
      </c>
      <c r="Y63" s="68" t="s">
        <v>123</v>
      </c>
      <c r="Z63" s="68" t="s">
        <v>123</v>
      </c>
      <c r="AA63" s="68" t="s">
        <v>123</v>
      </c>
      <c r="AB63" s="68" t="s">
        <v>123</v>
      </c>
      <c r="AC63" s="68" t="s">
        <v>123</v>
      </c>
      <c r="AD63" s="68" t="s">
        <v>123</v>
      </c>
      <c r="AE63" s="68" t="s">
        <v>123</v>
      </c>
      <c r="AF63" s="68" t="s">
        <v>123</v>
      </c>
      <c r="AG63" s="68" t="s">
        <v>123</v>
      </c>
      <c r="AH63" s="68" t="s">
        <v>123</v>
      </c>
      <c r="AI63" s="68" t="s">
        <v>123</v>
      </c>
      <c r="AJ63" s="68" t="s">
        <v>123</v>
      </c>
      <c r="AK63" s="68" t="s">
        <v>123</v>
      </c>
      <c r="AL63" s="68" t="s">
        <v>123</v>
      </c>
      <c r="AM63" s="68" t="s">
        <v>123</v>
      </c>
      <c r="AN63" s="68" t="s">
        <v>123</v>
      </c>
      <c r="AO63" s="68" t="s">
        <v>123</v>
      </c>
      <c r="AP63" s="68" t="s">
        <v>123</v>
      </c>
      <c r="AQ63" s="68" t="s">
        <v>123</v>
      </c>
      <c r="AR63" s="68" t="s">
        <v>123</v>
      </c>
      <c r="AS63" s="68" t="s">
        <v>123</v>
      </c>
      <c r="AT63" s="68" t="s">
        <v>123</v>
      </c>
      <c r="AU63" s="68" t="s">
        <v>123</v>
      </c>
      <c r="AV63" s="68" t="s">
        <v>123</v>
      </c>
      <c r="AW63" s="68" t="s">
        <v>123</v>
      </c>
      <c r="AX63" s="68" t="s">
        <v>123</v>
      </c>
      <c r="AY63" s="68" t="s">
        <v>123</v>
      </c>
      <c r="AZ63" s="68" t="s">
        <v>123</v>
      </c>
      <c r="BA63" s="68" t="s">
        <v>123</v>
      </c>
      <c r="BB63" s="68" t="s">
        <v>123</v>
      </c>
      <c r="BC63" s="68" t="s">
        <v>123</v>
      </c>
      <c r="BD63" s="68" t="s">
        <v>123</v>
      </c>
      <c r="BE63" s="68" t="s">
        <v>123</v>
      </c>
      <c r="BF63" s="68" t="s">
        <v>123</v>
      </c>
      <c r="BG63" s="68" t="s">
        <v>123</v>
      </c>
      <c r="BH63" s="68" t="s">
        <v>123</v>
      </c>
      <c r="BI63" s="68" t="s">
        <v>123</v>
      </c>
      <c r="BJ63" s="68" t="s">
        <v>123</v>
      </c>
      <c r="BK63" s="68" t="s">
        <v>123</v>
      </c>
      <c r="BL63" s="68" t="s">
        <v>123</v>
      </c>
      <c r="BM63" s="68" t="s">
        <v>123</v>
      </c>
      <c r="BN63" s="68" t="s">
        <v>123</v>
      </c>
      <c r="BO63" s="68" t="s">
        <v>123</v>
      </c>
      <c r="BP63" s="68" t="s">
        <v>123</v>
      </c>
      <c r="BQ63" s="68" t="s">
        <v>123</v>
      </c>
      <c r="BR63" s="68" t="s">
        <v>123</v>
      </c>
      <c r="BS63" s="68" t="s">
        <v>123</v>
      </c>
      <c r="BT63" s="68" t="s">
        <v>123</v>
      </c>
      <c r="BU63" s="68" t="s">
        <v>123</v>
      </c>
      <c r="BV63" s="68" t="s">
        <v>123</v>
      </c>
      <c r="BW63" s="68" t="s">
        <v>123</v>
      </c>
    </row>
    <row r="64" spans="1:75" ht="13.5" thickTop="1" x14ac:dyDescent="0.2"/>
  </sheetData>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05"/>
  <sheetViews>
    <sheetView zoomScaleNormal="100" workbookViewId="0">
      <pane xSplit="3" ySplit="4" topLeftCell="BN5" activePane="bottomRight" state="frozen"/>
      <selection pane="topRight"/>
      <selection pane="bottomLeft"/>
      <selection pane="bottomRight"/>
    </sheetView>
  </sheetViews>
  <sheetFormatPr defaultRowHeight="12.75" x14ac:dyDescent="0.2"/>
  <cols>
    <col min="1" max="1" width="16" style="74" customWidth="1"/>
    <col min="2" max="2" width="75.7109375" style="74" customWidth="1"/>
    <col min="3" max="3" width="12.7109375" style="74" customWidth="1"/>
    <col min="4" max="66" width="10.7109375" style="76" customWidth="1"/>
    <col min="67" max="67" width="10.7109375" style="77" customWidth="1"/>
    <col min="68" max="73" width="10.7109375" style="76" customWidth="1"/>
    <col min="74" max="75" width="10.7109375" style="74" customWidth="1"/>
    <col min="76" max="16384" width="9.140625" style="74"/>
  </cols>
  <sheetData>
    <row r="1" spans="1:75" s="15" customFormat="1" ht="13.5" thickBot="1" x14ac:dyDescent="0.25">
      <c r="A1" s="13"/>
      <c r="B1" s="377" t="s">
        <v>20</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7"/>
      <c r="BP1" s="16"/>
      <c r="BQ1" s="16"/>
      <c r="BR1" s="16"/>
      <c r="BS1" s="16"/>
      <c r="BT1" s="16"/>
      <c r="BU1" s="16"/>
    </row>
    <row r="2" spans="1:75" s="15" customFormat="1" ht="13.5" thickTop="1" x14ac:dyDescent="0.2">
      <c r="A2" s="18" t="str">
        <f>'Benefit summary table'!A2</f>
        <v>Autumn 2014</v>
      </c>
      <c r="B2" s="19" t="s">
        <v>119</v>
      </c>
      <c r="C2" s="20"/>
      <c r="D2" s="21" t="s">
        <v>21</v>
      </c>
      <c r="E2" s="21" t="s">
        <v>22</v>
      </c>
      <c r="F2" s="21" t="s">
        <v>23</v>
      </c>
      <c r="G2" s="21" t="s">
        <v>24</v>
      </c>
      <c r="H2" s="21" t="s">
        <v>25</v>
      </c>
      <c r="I2" s="21" t="s">
        <v>26</v>
      </c>
      <c r="J2" s="21" t="s">
        <v>27</v>
      </c>
      <c r="K2" s="21" t="s">
        <v>28</v>
      </c>
      <c r="L2" s="21" t="s">
        <v>29</v>
      </c>
      <c r="M2" s="21" t="s">
        <v>30</v>
      </c>
      <c r="N2" s="21" t="s">
        <v>31</v>
      </c>
      <c r="O2" s="21" t="s">
        <v>32</v>
      </c>
      <c r="P2" s="21" t="s">
        <v>33</v>
      </c>
      <c r="Q2" s="21" t="s">
        <v>34</v>
      </c>
      <c r="R2" s="21" t="s">
        <v>35</v>
      </c>
      <c r="S2" s="21" t="s">
        <v>36</v>
      </c>
      <c r="T2" s="21" t="s">
        <v>37</v>
      </c>
      <c r="U2" s="21" t="s">
        <v>38</v>
      </c>
      <c r="V2" s="21" t="s">
        <v>39</v>
      </c>
      <c r="W2" s="21" t="s">
        <v>40</v>
      </c>
      <c r="X2" s="21" t="s">
        <v>41</v>
      </c>
      <c r="Y2" s="21" t="s">
        <v>42</v>
      </c>
      <c r="Z2" s="21" t="s">
        <v>43</v>
      </c>
      <c r="AA2" s="21" t="s">
        <v>44</v>
      </c>
      <c r="AB2" s="21" t="s">
        <v>45</v>
      </c>
      <c r="AC2" s="21" t="s">
        <v>46</v>
      </c>
      <c r="AD2" s="21" t="s">
        <v>47</v>
      </c>
      <c r="AE2" s="21" t="s">
        <v>48</v>
      </c>
      <c r="AF2" s="21" t="s">
        <v>49</v>
      </c>
      <c r="AG2" s="21" t="s">
        <v>50</v>
      </c>
      <c r="AH2" s="21" t="s">
        <v>51</v>
      </c>
      <c r="AI2" s="21" t="s">
        <v>52</v>
      </c>
      <c r="AJ2" s="21" t="s">
        <v>53</v>
      </c>
      <c r="AK2" s="21" t="s">
        <v>54</v>
      </c>
      <c r="AL2" s="21" t="s">
        <v>55</v>
      </c>
      <c r="AM2" s="21" t="s">
        <v>56</v>
      </c>
      <c r="AN2" s="21" t="s">
        <v>57</v>
      </c>
      <c r="AO2" s="21" t="s">
        <v>58</v>
      </c>
      <c r="AP2" s="21" t="s">
        <v>59</v>
      </c>
      <c r="AQ2" s="21" t="s">
        <v>60</v>
      </c>
      <c r="AR2" s="21" t="s">
        <v>61</v>
      </c>
      <c r="AS2" s="21" t="s">
        <v>62</v>
      </c>
      <c r="AT2" s="21" t="s">
        <v>63</v>
      </c>
      <c r="AU2" s="21" t="s">
        <v>64</v>
      </c>
      <c r="AV2" s="21" t="s">
        <v>65</v>
      </c>
      <c r="AW2" s="21" t="s">
        <v>66</v>
      </c>
      <c r="AX2" s="21" t="s">
        <v>67</v>
      </c>
      <c r="AY2" s="21" t="s">
        <v>68</v>
      </c>
      <c r="AZ2" s="21" t="s">
        <v>69</v>
      </c>
      <c r="BA2" s="21" t="s">
        <v>70</v>
      </c>
      <c r="BB2" s="21" t="s">
        <v>71</v>
      </c>
      <c r="BC2" s="21" t="s">
        <v>72</v>
      </c>
      <c r="BD2" s="21" t="s">
        <v>73</v>
      </c>
      <c r="BE2" s="21" t="s">
        <v>74</v>
      </c>
      <c r="BF2" s="21" t="s">
        <v>75</v>
      </c>
      <c r="BG2" s="21" t="s">
        <v>76</v>
      </c>
      <c r="BH2" s="21" t="s">
        <v>77</v>
      </c>
      <c r="BI2" s="21" t="s">
        <v>78</v>
      </c>
      <c r="BJ2" s="21" t="s">
        <v>79</v>
      </c>
      <c r="BK2" s="21" t="s">
        <v>80</v>
      </c>
      <c r="BL2" s="21" t="s">
        <v>81</v>
      </c>
      <c r="BM2" s="21" t="s">
        <v>82</v>
      </c>
      <c r="BN2" s="21" t="s">
        <v>83</v>
      </c>
      <c r="BO2" s="22" t="s">
        <v>84</v>
      </c>
      <c r="BP2" s="21" t="s">
        <v>85</v>
      </c>
      <c r="BQ2" s="21" t="s">
        <v>86</v>
      </c>
      <c r="BR2" s="21" t="s">
        <v>87</v>
      </c>
      <c r="BS2" s="21" t="s">
        <v>88</v>
      </c>
      <c r="BT2" s="21" t="s">
        <v>89</v>
      </c>
      <c r="BU2" s="23" t="s">
        <v>90</v>
      </c>
      <c r="BV2" s="23" t="s">
        <v>100</v>
      </c>
      <c r="BW2" s="23" t="s">
        <v>120</v>
      </c>
    </row>
    <row r="3" spans="1:75" s="24" customFormat="1" x14ac:dyDescent="0.2">
      <c r="B3" s="25"/>
      <c r="D3" s="26" t="s">
        <v>91</v>
      </c>
      <c r="E3" s="26" t="s">
        <v>91</v>
      </c>
      <c r="F3" s="26" t="s">
        <v>91</v>
      </c>
      <c r="G3" s="26" t="s">
        <v>91</v>
      </c>
      <c r="H3" s="26" t="s">
        <v>91</v>
      </c>
      <c r="I3" s="26" t="s">
        <v>91</v>
      </c>
      <c r="J3" s="26" t="s">
        <v>91</v>
      </c>
      <c r="K3" s="26" t="s">
        <v>91</v>
      </c>
      <c r="L3" s="26" t="s">
        <v>91</v>
      </c>
      <c r="M3" s="26" t="s">
        <v>91</v>
      </c>
      <c r="N3" s="26" t="s">
        <v>91</v>
      </c>
      <c r="O3" s="26" t="s">
        <v>91</v>
      </c>
      <c r="P3" s="26" t="s">
        <v>91</v>
      </c>
      <c r="Q3" s="26" t="s">
        <v>91</v>
      </c>
      <c r="R3" s="26" t="s">
        <v>91</v>
      </c>
      <c r="S3" s="26" t="s">
        <v>91</v>
      </c>
      <c r="T3" s="26" t="s">
        <v>91</v>
      </c>
      <c r="U3" s="26" t="s">
        <v>91</v>
      </c>
      <c r="V3" s="26" t="s">
        <v>91</v>
      </c>
      <c r="W3" s="26" t="s">
        <v>91</v>
      </c>
      <c r="X3" s="26" t="s">
        <v>91</v>
      </c>
      <c r="Y3" s="26" t="s">
        <v>91</v>
      </c>
      <c r="Z3" s="26" t="s">
        <v>91</v>
      </c>
      <c r="AA3" s="26" t="s">
        <v>91</v>
      </c>
      <c r="AB3" s="26" t="s">
        <v>91</v>
      </c>
      <c r="AC3" s="26" t="s">
        <v>91</v>
      </c>
      <c r="AD3" s="26" t="s">
        <v>91</v>
      </c>
      <c r="AE3" s="26" t="s">
        <v>91</v>
      </c>
      <c r="AF3" s="26" t="s">
        <v>91</v>
      </c>
      <c r="AG3" s="26" t="s">
        <v>91</v>
      </c>
      <c r="AH3" s="26" t="s">
        <v>91</v>
      </c>
      <c r="AI3" s="26" t="s">
        <v>91</v>
      </c>
      <c r="AJ3" s="26" t="s">
        <v>91</v>
      </c>
      <c r="AK3" s="26" t="s">
        <v>91</v>
      </c>
      <c r="AL3" s="26" t="s">
        <v>91</v>
      </c>
      <c r="AM3" s="26" t="s">
        <v>91</v>
      </c>
      <c r="AN3" s="26" t="s">
        <v>91</v>
      </c>
      <c r="AO3" s="26" t="s">
        <v>91</v>
      </c>
      <c r="AP3" s="26" t="s">
        <v>91</v>
      </c>
      <c r="AQ3" s="26" t="s">
        <v>91</v>
      </c>
      <c r="AR3" s="26" t="s">
        <v>91</v>
      </c>
      <c r="AS3" s="26" t="s">
        <v>91</v>
      </c>
      <c r="AT3" s="26" t="s">
        <v>91</v>
      </c>
      <c r="AU3" s="26" t="s">
        <v>91</v>
      </c>
      <c r="AV3" s="26" t="s">
        <v>91</v>
      </c>
      <c r="AW3" s="26" t="s">
        <v>91</v>
      </c>
      <c r="AX3" s="26" t="s">
        <v>91</v>
      </c>
      <c r="AY3" s="26" t="s">
        <v>91</v>
      </c>
      <c r="AZ3" s="26" t="s">
        <v>91</v>
      </c>
      <c r="BA3" s="26" t="s">
        <v>91</v>
      </c>
      <c r="BB3" s="26" t="s">
        <v>91</v>
      </c>
      <c r="BC3" s="26" t="s">
        <v>91</v>
      </c>
      <c r="BD3" s="26" t="s">
        <v>91</v>
      </c>
      <c r="BE3" s="26" t="s">
        <v>91</v>
      </c>
      <c r="BF3" s="26" t="s">
        <v>91</v>
      </c>
      <c r="BG3" s="26" t="s">
        <v>91</v>
      </c>
      <c r="BH3" s="26" t="s">
        <v>91</v>
      </c>
      <c r="BI3" s="26" t="s">
        <v>91</v>
      </c>
      <c r="BJ3" s="26" t="s">
        <v>91</v>
      </c>
      <c r="BK3" s="26" t="s">
        <v>91</v>
      </c>
      <c r="BL3" s="26" t="s">
        <v>91</v>
      </c>
      <c r="BM3" s="26" t="s">
        <v>91</v>
      </c>
      <c r="BN3" s="26" t="s">
        <v>91</v>
      </c>
      <c r="BO3" s="26" t="s">
        <v>91</v>
      </c>
      <c r="BP3" s="26" t="s">
        <v>91</v>
      </c>
      <c r="BQ3" s="26" t="s">
        <v>91</v>
      </c>
      <c r="BR3" s="26" t="s">
        <v>121</v>
      </c>
      <c r="BS3" s="26" t="s">
        <v>121</v>
      </c>
      <c r="BT3" s="26" t="s">
        <v>121</v>
      </c>
      <c r="BU3" s="26" t="s">
        <v>121</v>
      </c>
      <c r="BV3" s="26" t="s">
        <v>121</v>
      </c>
      <c r="BW3" s="26" t="s">
        <v>121</v>
      </c>
    </row>
    <row r="4" spans="1:75" s="15" customFormat="1" x14ac:dyDescent="0.2">
      <c r="B4" s="14"/>
      <c r="C4" s="27"/>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9"/>
      <c r="BP4" s="28"/>
      <c r="BQ4" s="28"/>
      <c r="BR4" s="28"/>
      <c r="BS4" s="28"/>
      <c r="BT4" s="28"/>
      <c r="BU4" s="28"/>
      <c r="BV4" s="28"/>
      <c r="BW4" s="28"/>
    </row>
    <row r="5" spans="1:75" s="15" customFormat="1" x14ac:dyDescent="0.2">
      <c r="B5" s="15" t="s">
        <v>122</v>
      </c>
      <c r="C5" s="30" t="s">
        <v>92</v>
      </c>
      <c r="D5" s="31" t="s">
        <v>123</v>
      </c>
      <c r="E5" s="31" t="s">
        <v>123</v>
      </c>
      <c r="F5" s="31" t="s">
        <v>123</v>
      </c>
      <c r="G5" s="31" t="s">
        <v>123</v>
      </c>
      <c r="H5" s="31" t="s">
        <v>123</v>
      </c>
      <c r="I5" s="31" t="s">
        <v>123</v>
      </c>
      <c r="J5" s="31" t="s">
        <v>123</v>
      </c>
      <c r="K5" s="31" t="s">
        <v>123</v>
      </c>
      <c r="L5" s="31" t="s">
        <v>123</v>
      </c>
      <c r="M5" s="31" t="s">
        <v>123</v>
      </c>
      <c r="N5" s="31" t="s">
        <v>123</v>
      </c>
      <c r="O5" s="31" t="s">
        <v>123</v>
      </c>
      <c r="P5" s="31" t="s">
        <v>123</v>
      </c>
      <c r="Q5" s="31" t="s">
        <v>123</v>
      </c>
      <c r="R5" s="31" t="s">
        <v>123</v>
      </c>
      <c r="S5" s="31" t="s">
        <v>123</v>
      </c>
      <c r="T5" s="31" t="s">
        <v>123</v>
      </c>
      <c r="U5" s="31" t="s">
        <v>123</v>
      </c>
      <c r="V5" s="31" t="s">
        <v>123</v>
      </c>
      <c r="W5" s="31" t="s">
        <v>123</v>
      </c>
      <c r="X5" s="31" t="s">
        <v>123</v>
      </c>
      <c r="Y5" s="31" t="s">
        <v>123</v>
      </c>
      <c r="Z5" s="31" t="s">
        <v>123</v>
      </c>
      <c r="AA5" s="31" t="s">
        <v>123</v>
      </c>
      <c r="AB5" s="31" t="s">
        <v>123</v>
      </c>
      <c r="AC5" s="31" t="s">
        <v>123</v>
      </c>
      <c r="AD5" s="31" t="s">
        <v>123</v>
      </c>
      <c r="AE5" s="31" t="s">
        <v>123</v>
      </c>
      <c r="AF5" s="31" t="s">
        <v>123</v>
      </c>
      <c r="AG5" s="31" t="s">
        <v>123</v>
      </c>
      <c r="AH5" s="31" t="s">
        <v>123</v>
      </c>
      <c r="AI5" s="31" t="s">
        <v>123</v>
      </c>
      <c r="AJ5" s="31" t="s">
        <v>123</v>
      </c>
      <c r="AK5" s="31" t="s">
        <v>123</v>
      </c>
      <c r="AL5" s="31" t="s">
        <v>123</v>
      </c>
      <c r="AM5" s="31" t="s">
        <v>123</v>
      </c>
      <c r="AN5" s="31" t="s">
        <v>123</v>
      </c>
      <c r="AO5" s="31" t="s">
        <v>123</v>
      </c>
      <c r="AP5" s="31" t="s">
        <v>123</v>
      </c>
      <c r="AQ5" s="31" t="s">
        <v>123</v>
      </c>
      <c r="AR5" s="31" t="s">
        <v>123</v>
      </c>
      <c r="AS5" s="31" t="s">
        <v>123</v>
      </c>
      <c r="AT5" s="31" t="s">
        <v>123</v>
      </c>
      <c r="AU5" s="31" t="s">
        <v>123</v>
      </c>
      <c r="AV5" s="31" t="s">
        <v>123</v>
      </c>
      <c r="AW5" s="31" t="s">
        <v>123</v>
      </c>
      <c r="AX5" s="31" t="s">
        <v>123</v>
      </c>
      <c r="AY5" s="31" t="s">
        <v>123</v>
      </c>
      <c r="AZ5" s="31" t="s">
        <v>123</v>
      </c>
      <c r="BA5" s="31" t="s">
        <v>123</v>
      </c>
      <c r="BB5" s="31" t="s">
        <v>123</v>
      </c>
      <c r="BC5" s="31" t="s">
        <v>123</v>
      </c>
      <c r="BD5" s="31" t="s">
        <v>123</v>
      </c>
      <c r="BE5" s="31" t="s">
        <v>123</v>
      </c>
      <c r="BF5" s="31" t="s">
        <v>123</v>
      </c>
      <c r="BG5" s="31" t="s">
        <v>123</v>
      </c>
      <c r="BH5" s="31" t="s">
        <v>123</v>
      </c>
      <c r="BI5" s="31" t="s">
        <v>123</v>
      </c>
      <c r="BJ5" s="31" t="s">
        <v>123</v>
      </c>
      <c r="BK5" s="31" t="s">
        <v>123</v>
      </c>
      <c r="BL5" s="31" t="s">
        <v>123</v>
      </c>
      <c r="BM5" s="31" t="s">
        <v>123</v>
      </c>
      <c r="BN5" s="31" t="s">
        <v>123</v>
      </c>
      <c r="BO5" s="32" t="s">
        <v>123</v>
      </c>
      <c r="BP5" s="31" t="s">
        <v>123</v>
      </c>
      <c r="BQ5" s="31">
        <v>4.7691617500000003</v>
      </c>
      <c r="BR5" s="31">
        <v>6.1215977386492195</v>
      </c>
      <c r="BS5" s="31">
        <v>7.2313393596553404</v>
      </c>
      <c r="BT5" s="31">
        <v>8.4012919029284419</v>
      </c>
      <c r="BU5" s="31">
        <v>9.6187196998144113</v>
      </c>
      <c r="BV5" s="31">
        <v>10.88148409181465</v>
      </c>
      <c r="BW5" s="31">
        <v>12.19091157161497</v>
      </c>
    </row>
    <row r="6" spans="1:75" s="15" customFormat="1" x14ac:dyDescent="0.2">
      <c r="B6" s="15" t="s">
        <v>124</v>
      </c>
      <c r="C6" s="30" t="s">
        <v>92</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6</v>
      </c>
      <c r="AB6" s="31">
        <v>23.2</v>
      </c>
      <c r="AC6" s="31">
        <v>35.799999999999997</v>
      </c>
      <c r="AD6" s="31">
        <v>62.4</v>
      </c>
      <c r="AE6" s="31">
        <v>95.9</v>
      </c>
      <c r="AF6" s="31">
        <v>127.3</v>
      </c>
      <c r="AG6" s="31">
        <v>166.7</v>
      </c>
      <c r="AH6" s="31">
        <v>168</v>
      </c>
      <c r="AI6" s="31">
        <v>201</v>
      </c>
      <c r="AJ6" s="31">
        <v>260</v>
      </c>
      <c r="AK6" s="31">
        <v>330</v>
      </c>
      <c r="AL6" s="31">
        <v>403</v>
      </c>
      <c r="AM6" s="31">
        <v>495</v>
      </c>
      <c r="AN6" s="31">
        <v>576</v>
      </c>
      <c r="AO6" s="31">
        <v>686</v>
      </c>
      <c r="AP6" s="31">
        <v>779</v>
      </c>
      <c r="AQ6" s="31">
        <v>897.38499999999999</v>
      </c>
      <c r="AR6" s="31">
        <v>1003.467</v>
      </c>
      <c r="AS6" s="31">
        <v>1158.527</v>
      </c>
      <c r="AT6" s="31">
        <v>1382.009</v>
      </c>
      <c r="AU6" s="31">
        <v>1706.221</v>
      </c>
      <c r="AV6" s="31">
        <v>1553.4739999999999</v>
      </c>
      <c r="AW6" s="31">
        <v>1795.461</v>
      </c>
      <c r="AX6" s="31">
        <v>1962.682</v>
      </c>
      <c r="AY6" s="31">
        <v>2194.1619999999998</v>
      </c>
      <c r="AZ6" s="31">
        <v>2392.893</v>
      </c>
      <c r="BA6" s="31">
        <v>2521.25</v>
      </c>
      <c r="BB6" s="31">
        <v>2679.9749999999999</v>
      </c>
      <c r="BC6" s="31">
        <v>2822.8040000000001</v>
      </c>
      <c r="BD6" s="31">
        <v>2955.1210000000001</v>
      </c>
      <c r="BE6" s="31">
        <v>3124.4597597447382</v>
      </c>
      <c r="BF6" s="31">
        <v>3250.6787885787207</v>
      </c>
      <c r="BG6" s="31">
        <v>3457.0445494205601</v>
      </c>
      <c r="BH6" s="31">
        <v>3673.5859999999998</v>
      </c>
      <c r="BI6" s="31">
        <v>3924.14037813</v>
      </c>
      <c r="BJ6" s="31">
        <v>4149.40578293</v>
      </c>
      <c r="BK6" s="31">
        <v>4444.4350972342991</v>
      </c>
      <c r="BL6" s="31">
        <v>4734.8039219600005</v>
      </c>
      <c r="BM6" s="31">
        <v>5106.2537628999999</v>
      </c>
      <c r="BN6" s="31">
        <v>5227.7472379531791</v>
      </c>
      <c r="BO6" s="32">
        <v>5339.4256940699997</v>
      </c>
      <c r="BP6" s="31">
        <v>5475.6249157700013</v>
      </c>
      <c r="BQ6" s="31">
        <v>5360.0751764300812</v>
      </c>
      <c r="BR6" s="31">
        <v>5422.5817932125965</v>
      </c>
      <c r="BS6" s="31">
        <v>5499.229162176116</v>
      </c>
      <c r="BT6" s="31">
        <v>5552.7976721099612</v>
      </c>
      <c r="BU6" s="31">
        <v>5670.8655244518814</v>
      </c>
      <c r="BV6" s="31">
        <v>5824.3273967860796</v>
      </c>
      <c r="BW6" s="31">
        <v>6004.0496845190164</v>
      </c>
    </row>
    <row r="7" spans="1:75" s="15" customFormat="1" ht="12.95" customHeight="1" x14ac:dyDescent="0.2">
      <c r="B7" s="15" t="s">
        <v>8</v>
      </c>
      <c r="C7" s="30" t="s">
        <v>93</v>
      </c>
      <c r="D7" s="31">
        <v>15.7</v>
      </c>
      <c r="E7" s="31">
        <v>21.3</v>
      </c>
      <c r="F7" s="31">
        <v>21.7</v>
      </c>
      <c r="G7" s="31">
        <v>24</v>
      </c>
      <c r="H7" s="31">
        <v>28</v>
      </c>
      <c r="I7" s="31">
        <v>30.5</v>
      </c>
      <c r="J7" s="31">
        <v>32</v>
      </c>
      <c r="K7" s="31">
        <v>35.700000000000003</v>
      </c>
      <c r="L7" s="31">
        <v>38.200000000000003</v>
      </c>
      <c r="M7" s="31">
        <v>43.8</v>
      </c>
      <c r="N7" s="31">
        <v>57.5</v>
      </c>
      <c r="O7" s="31">
        <v>61.5</v>
      </c>
      <c r="P7" s="31">
        <v>65.5</v>
      </c>
      <c r="Q7" s="31">
        <v>80</v>
      </c>
      <c r="R7" s="31">
        <v>84</v>
      </c>
      <c r="S7" s="31">
        <v>99</v>
      </c>
      <c r="T7" s="31">
        <v>108</v>
      </c>
      <c r="U7" s="31">
        <v>136</v>
      </c>
      <c r="V7" s="31">
        <v>141</v>
      </c>
      <c r="W7" s="31">
        <v>148</v>
      </c>
      <c r="X7" s="31">
        <v>154</v>
      </c>
      <c r="Y7" s="31">
        <v>162</v>
      </c>
      <c r="Z7" s="31">
        <v>168</v>
      </c>
      <c r="AA7" s="31">
        <v>196</v>
      </c>
      <c r="AB7" s="31">
        <v>220</v>
      </c>
      <c r="AC7" s="31">
        <v>245</v>
      </c>
      <c r="AD7" s="31">
        <v>310</v>
      </c>
      <c r="AE7" s="31">
        <v>393</v>
      </c>
      <c r="AF7" s="31">
        <v>434</v>
      </c>
      <c r="AG7" s="31">
        <v>466</v>
      </c>
      <c r="AH7" s="31">
        <v>505</v>
      </c>
      <c r="AI7" s="31">
        <v>563</v>
      </c>
      <c r="AJ7" s="31">
        <v>638</v>
      </c>
      <c r="AK7" s="31">
        <v>691</v>
      </c>
      <c r="AL7" s="31">
        <v>725</v>
      </c>
      <c r="AM7" s="31">
        <v>771</v>
      </c>
      <c r="AN7" s="31">
        <v>785</v>
      </c>
      <c r="AO7" s="31">
        <v>800</v>
      </c>
      <c r="AP7" s="31">
        <v>825</v>
      </c>
      <c r="AQ7" s="31">
        <v>839.25</v>
      </c>
      <c r="AR7" s="31">
        <v>850.16399999999999</v>
      </c>
      <c r="AS7" s="31">
        <v>852.303</v>
      </c>
      <c r="AT7" s="31">
        <v>889.38600000000008</v>
      </c>
      <c r="AU7" s="31">
        <v>1010.599</v>
      </c>
      <c r="AV7" s="31">
        <v>1010</v>
      </c>
      <c r="AW7" s="31">
        <v>1040</v>
      </c>
      <c r="AX7" s="31">
        <v>1022</v>
      </c>
      <c r="AY7" s="31">
        <v>1016.385</v>
      </c>
      <c r="AZ7" s="31">
        <v>981.24099999999999</v>
      </c>
      <c r="BA7" s="31">
        <v>987.07300000000009</v>
      </c>
      <c r="BB7" s="31">
        <v>974.40599999999995</v>
      </c>
      <c r="BC7" s="31">
        <v>1001.69</v>
      </c>
      <c r="BD7" s="31">
        <v>985.85</v>
      </c>
      <c r="BE7" s="31">
        <v>1099.2956646600001</v>
      </c>
      <c r="BF7" s="31">
        <v>1087.4146320899999</v>
      </c>
      <c r="BG7" s="31">
        <v>1006.6780681472775</v>
      </c>
      <c r="BH7" s="31">
        <v>922.80799999999999</v>
      </c>
      <c r="BI7" s="31">
        <v>874.53990901000009</v>
      </c>
      <c r="BJ7" s="31">
        <v>796.5477357499999</v>
      </c>
      <c r="BK7" s="31">
        <v>736.17217767890315</v>
      </c>
      <c r="BL7" s="31">
        <v>674.75018944999999</v>
      </c>
      <c r="BM7" s="31">
        <v>649.6405096899997</v>
      </c>
      <c r="BN7" s="31">
        <v>613.52423453000017</v>
      </c>
      <c r="BO7" s="32">
        <v>593.95801391999976</v>
      </c>
      <c r="BP7" s="31">
        <v>592.53994551999972</v>
      </c>
      <c r="BQ7" s="31">
        <v>582.23100191999993</v>
      </c>
      <c r="BR7" s="31">
        <v>558.85160068512403</v>
      </c>
      <c r="BS7" s="31">
        <v>532.51913889357127</v>
      </c>
      <c r="BT7" s="31">
        <v>523.49087897336835</v>
      </c>
      <c r="BU7" s="31">
        <v>528.25269110786212</v>
      </c>
      <c r="BV7" s="31">
        <v>491.39020011937629</v>
      </c>
      <c r="BW7" s="31">
        <v>464.92782327929615</v>
      </c>
    </row>
    <row r="8" spans="1:75" s="15" customFormat="1" ht="12.95" customHeight="1" x14ac:dyDescent="0.2">
      <c r="B8" s="15" t="s">
        <v>125</v>
      </c>
      <c r="C8" s="30" t="s">
        <v>92</v>
      </c>
      <c r="D8" s="31">
        <v>0</v>
      </c>
      <c r="E8" s="31">
        <v>0</v>
      </c>
      <c r="F8" s="31">
        <v>0</v>
      </c>
      <c r="G8" s="31">
        <v>0</v>
      </c>
      <c r="H8" s="31">
        <v>0</v>
      </c>
      <c r="I8" s="31">
        <v>0</v>
      </c>
      <c r="J8" s="31">
        <v>0</v>
      </c>
      <c r="K8" s="31">
        <v>0</v>
      </c>
      <c r="L8" s="31">
        <v>0</v>
      </c>
      <c r="M8" s="31">
        <v>0</v>
      </c>
      <c r="N8" s="31">
        <v>0</v>
      </c>
      <c r="O8" s="31">
        <v>0</v>
      </c>
      <c r="P8" s="31">
        <v>0</v>
      </c>
      <c r="Q8" s="31">
        <v>0</v>
      </c>
      <c r="R8" s="31">
        <v>0</v>
      </c>
      <c r="S8" s="31">
        <v>0</v>
      </c>
      <c r="T8" s="31">
        <v>0</v>
      </c>
      <c r="U8" s="31">
        <v>0</v>
      </c>
      <c r="V8" s="31">
        <v>0</v>
      </c>
      <c r="W8" s="31">
        <v>0</v>
      </c>
      <c r="X8" s="31">
        <v>0</v>
      </c>
      <c r="Y8" s="31">
        <v>0</v>
      </c>
      <c r="Z8" s="31">
        <v>0</v>
      </c>
      <c r="AA8" s="31">
        <v>0</v>
      </c>
      <c r="AB8" s="31">
        <v>0</v>
      </c>
      <c r="AC8" s="31">
        <v>0</v>
      </c>
      <c r="AD8" s="31">
        <v>0</v>
      </c>
      <c r="AE8" s="31">
        <v>0</v>
      </c>
      <c r="AF8" s="31">
        <v>1.9</v>
      </c>
      <c r="AG8" s="31">
        <v>2.9</v>
      </c>
      <c r="AH8" s="31">
        <v>4</v>
      </c>
      <c r="AI8" s="31">
        <v>4</v>
      </c>
      <c r="AJ8" s="31">
        <v>5</v>
      </c>
      <c r="AK8" s="31">
        <v>6</v>
      </c>
      <c r="AL8" s="31">
        <v>8</v>
      </c>
      <c r="AM8" s="31">
        <v>10</v>
      </c>
      <c r="AN8" s="31">
        <v>11</v>
      </c>
      <c r="AO8" s="31">
        <v>13</v>
      </c>
      <c r="AP8" s="31">
        <v>104</v>
      </c>
      <c r="AQ8" s="31">
        <v>183.72300000000001</v>
      </c>
      <c r="AR8" s="31">
        <v>173.41800000000001</v>
      </c>
      <c r="AS8" s="31">
        <v>183.63200000000001</v>
      </c>
      <c r="AT8" s="31">
        <v>208.02</v>
      </c>
      <c r="AU8" s="31">
        <v>284.64699999999999</v>
      </c>
      <c r="AV8" s="31">
        <v>345.29700000000008</v>
      </c>
      <c r="AW8" s="31">
        <v>441.75</v>
      </c>
      <c r="AX8" s="31">
        <v>526.322</v>
      </c>
      <c r="AY8" s="31">
        <v>617.35</v>
      </c>
      <c r="AZ8" s="31">
        <v>736.40099999999995</v>
      </c>
      <c r="BA8" s="31">
        <v>745.90700000000004</v>
      </c>
      <c r="BB8" s="31">
        <v>782.37199999999996</v>
      </c>
      <c r="BC8" s="31">
        <v>834.52800000000002</v>
      </c>
      <c r="BD8" s="31">
        <v>867.01099999999997</v>
      </c>
      <c r="BE8" s="31">
        <v>931.78101869</v>
      </c>
      <c r="BF8" s="31">
        <v>993.10799999999995</v>
      </c>
      <c r="BG8" s="31">
        <v>1053.6691153298639</v>
      </c>
      <c r="BH8" s="31">
        <v>1096.0409999999999</v>
      </c>
      <c r="BI8" s="31">
        <v>1149.1385723000005</v>
      </c>
      <c r="BJ8" s="31">
        <v>1181.2635561100005</v>
      </c>
      <c r="BK8" s="31">
        <v>1279.8853888127107</v>
      </c>
      <c r="BL8" s="31">
        <v>1362.9964772500002</v>
      </c>
      <c r="BM8" s="31">
        <v>1494.8980367000004</v>
      </c>
      <c r="BN8" s="31">
        <v>1572.0826307400002</v>
      </c>
      <c r="BO8" s="32">
        <v>1732.9771967700003</v>
      </c>
      <c r="BP8" s="31">
        <v>1927.2231981999998</v>
      </c>
      <c r="BQ8" s="31">
        <v>2088.2668163797011</v>
      </c>
      <c r="BR8" s="31">
        <v>2273.4104251495405</v>
      </c>
      <c r="BS8" s="31">
        <v>2440.7416621889638</v>
      </c>
      <c r="BT8" s="31">
        <v>2550.1170273679459</v>
      </c>
      <c r="BU8" s="31">
        <v>2673.0191553177237</v>
      </c>
      <c r="BV8" s="31">
        <v>2841.0563559062484</v>
      </c>
      <c r="BW8" s="31">
        <v>2974.3727106694628</v>
      </c>
    </row>
    <row r="9" spans="1:75" s="15" customFormat="1" ht="12.95" customHeight="1" x14ac:dyDescent="0.2">
      <c r="B9" s="15" t="s">
        <v>126</v>
      </c>
      <c r="C9" s="30" t="s">
        <v>92</v>
      </c>
      <c r="D9" s="31">
        <v>59.9</v>
      </c>
      <c r="E9" s="31">
        <v>60.9</v>
      </c>
      <c r="F9" s="31">
        <v>61.9</v>
      </c>
      <c r="G9" s="31">
        <v>63.1</v>
      </c>
      <c r="H9" s="31">
        <v>87.2</v>
      </c>
      <c r="I9" s="31">
        <v>103.5</v>
      </c>
      <c r="J9" s="31">
        <v>105</v>
      </c>
      <c r="K9" s="31">
        <v>106.6</v>
      </c>
      <c r="L9" s="31">
        <v>113.8</v>
      </c>
      <c r="M9" s="31">
        <v>122.2</v>
      </c>
      <c r="N9" s="31">
        <v>125.9</v>
      </c>
      <c r="O9" s="31">
        <v>127.4</v>
      </c>
      <c r="P9" s="31">
        <v>131</v>
      </c>
      <c r="Q9" s="31">
        <v>134</v>
      </c>
      <c r="R9" s="31">
        <v>135.30000000000001</v>
      </c>
      <c r="S9" s="31">
        <v>139.80000000000001</v>
      </c>
      <c r="T9" s="31">
        <v>143.1</v>
      </c>
      <c r="U9" s="31">
        <v>146.30000000000001</v>
      </c>
      <c r="V9" s="31">
        <v>149.19999999999999</v>
      </c>
      <c r="W9" s="31">
        <v>160.19999999999999</v>
      </c>
      <c r="X9" s="31">
        <v>297.10000000000002</v>
      </c>
      <c r="Y9" s="31">
        <v>339.2</v>
      </c>
      <c r="Z9" s="31">
        <v>339</v>
      </c>
      <c r="AA9" s="31">
        <v>343.7</v>
      </c>
      <c r="AB9" s="31">
        <v>339</v>
      </c>
      <c r="AC9" s="31">
        <v>344.2</v>
      </c>
      <c r="AD9" s="31">
        <v>344.1</v>
      </c>
      <c r="AE9" s="31">
        <v>531.70000000000005</v>
      </c>
      <c r="AF9" s="31">
        <v>526.5</v>
      </c>
      <c r="AG9" s="31">
        <v>867.5</v>
      </c>
      <c r="AH9" s="31">
        <v>1776</v>
      </c>
      <c r="AI9" s="31">
        <v>2787</v>
      </c>
      <c r="AJ9" s="31">
        <v>2944</v>
      </c>
      <c r="AK9" s="31">
        <v>3372</v>
      </c>
      <c r="AL9" s="31">
        <v>3660</v>
      </c>
      <c r="AM9" s="31">
        <v>3988</v>
      </c>
      <c r="AN9" s="31">
        <v>4276</v>
      </c>
      <c r="AO9" s="31">
        <v>4468</v>
      </c>
      <c r="AP9" s="31">
        <v>4513</v>
      </c>
      <c r="AQ9" s="31">
        <v>4597.5079999999998</v>
      </c>
      <c r="AR9" s="31">
        <v>4514.5259999999998</v>
      </c>
      <c r="AS9" s="31">
        <v>4537.3530000000001</v>
      </c>
      <c r="AT9" s="31">
        <v>4590.7730000000001</v>
      </c>
      <c r="AU9" s="31">
        <v>5188.9120000000003</v>
      </c>
      <c r="AV9" s="31">
        <v>5953.1810000000005</v>
      </c>
      <c r="AW9" s="31">
        <v>6331.3990000000003</v>
      </c>
      <c r="AX9" s="31">
        <v>6403.6940000000004</v>
      </c>
      <c r="AY9" s="31">
        <v>6642.2250000000004</v>
      </c>
      <c r="AZ9" s="31">
        <v>6941.3710000000001</v>
      </c>
      <c r="BA9" s="31">
        <v>7088.2730000000001</v>
      </c>
      <c r="BB9" s="31">
        <v>7294.9489999999996</v>
      </c>
      <c r="BC9" s="31">
        <v>8283.3439999999991</v>
      </c>
      <c r="BD9" s="31">
        <v>8659.5450000000001</v>
      </c>
      <c r="BE9" s="31">
        <v>8795.2162844499999</v>
      </c>
      <c r="BF9" s="33">
        <v>8945.096379300001</v>
      </c>
      <c r="BG9" s="34" t="s">
        <v>123</v>
      </c>
      <c r="BH9" s="34" t="s">
        <v>123</v>
      </c>
      <c r="BI9" s="34" t="s">
        <v>123</v>
      </c>
      <c r="BJ9" s="34" t="s">
        <v>123</v>
      </c>
      <c r="BK9" s="34" t="s">
        <v>123</v>
      </c>
      <c r="BL9" s="34" t="s">
        <v>123</v>
      </c>
      <c r="BM9" s="34" t="s">
        <v>123</v>
      </c>
      <c r="BN9" s="34" t="s">
        <v>123</v>
      </c>
      <c r="BO9" s="35" t="s">
        <v>123</v>
      </c>
      <c r="BP9" s="34" t="s">
        <v>123</v>
      </c>
      <c r="BQ9" s="34" t="s">
        <v>123</v>
      </c>
      <c r="BR9" s="34" t="s">
        <v>123</v>
      </c>
      <c r="BS9" s="34" t="s">
        <v>123</v>
      </c>
      <c r="BT9" s="34" t="s">
        <v>123</v>
      </c>
      <c r="BU9" s="34" t="s">
        <v>123</v>
      </c>
      <c r="BV9" s="34" t="s">
        <v>123</v>
      </c>
      <c r="BW9" s="34" t="s">
        <v>123</v>
      </c>
    </row>
    <row r="10" spans="1:75" s="15" customFormat="1" ht="26.25" customHeight="1" x14ac:dyDescent="0.2">
      <c r="B10" s="15" t="s">
        <v>127</v>
      </c>
      <c r="D10" s="31">
        <v>0</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80.5</v>
      </c>
      <c r="AC10" s="31">
        <v>79.8</v>
      </c>
      <c r="AD10" s="31">
        <v>91.9</v>
      </c>
      <c r="AE10" s="31">
        <v>0.1</v>
      </c>
      <c r="AF10" s="31">
        <v>0</v>
      </c>
      <c r="AG10" s="31">
        <v>98</v>
      </c>
      <c r="AH10" s="31">
        <v>101</v>
      </c>
      <c r="AI10" s="31">
        <v>101</v>
      </c>
      <c r="AJ10" s="31">
        <v>103</v>
      </c>
      <c r="AK10" s="31">
        <v>107</v>
      </c>
      <c r="AL10" s="31">
        <v>108</v>
      </c>
      <c r="AM10" s="31">
        <v>109</v>
      </c>
      <c r="AN10" s="31">
        <v>111</v>
      </c>
      <c r="AO10" s="31">
        <v>112</v>
      </c>
      <c r="AP10" s="31">
        <v>115</v>
      </c>
      <c r="AQ10" s="31">
        <v>115.869</v>
      </c>
      <c r="AR10" s="31">
        <v>117.608</v>
      </c>
      <c r="AS10" s="31">
        <v>120.767</v>
      </c>
      <c r="AT10" s="31">
        <v>121.69999999999999</v>
      </c>
      <c r="AU10" s="31">
        <v>124.99799999999999</v>
      </c>
      <c r="AV10" s="31">
        <v>127.76300000000001</v>
      </c>
      <c r="AW10" s="31">
        <v>136.01</v>
      </c>
      <c r="AX10" s="31">
        <v>135.90600000000001</v>
      </c>
      <c r="AY10" s="31">
        <v>138.93899999999999</v>
      </c>
      <c r="AZ10" s="31">
        <v>144.053</v>
      </c>
      <c r="BA10" s="31">
        <v>139.03800000000001</v>
      </c>
      <c r="BB10" s="31">
        <v>140.483</v>
      </c>
      <c r="BC10" s="31">
        <v>134.304</v>
      </c>
      <c r="BD10" s="31">
        <v>135.184</v>
      </c>
      <c r="BE10" s="31">
        <v>136.494</v>
      </c>
      <c r="BF10" s="31">
        <v>137.20599999999999</v>
      </c>
      <c r="BG10" s="31">
        <v>140.86000000000001</v>
      </c>
      <c r="BH10" s="31">
        <v>142.22499999999999</v>
      </c>
      <c r="BI10" s="31">
        <v>142.98906689999998</v>
      </c>
      <c r="BJ10" s="31">
        <v>145.06664781979541</v>
      </c>
      <c r="BK10" s="31">
        <v>147.31015170999999</v>
      </c>
      <c r="BL10" s="31">
        <v>1044.2802145123819</v>
      </c>
      <c r="BM10" s="31">
        <v>153.69645450000002</v>
      </c>
      <c r="BN10" s="31">
        <v>154.66018952125</v>
      </c>
      <c r="BO10" s="32">
        <v>155.47796661000001</v>
      </c>
      <c r="BP10" s="31">
        <v>155.86012674</v>
      </c>
      <c r="BQ10" s="31">
        <v>154.67662793</v>
      </c>
      <c r="BR10" s="31">
        <v>154.42745125428374</v>
      </c>
      <c r="BS10" s="31">
        <v>154.03585564874513</v>
      </c>
      <c r="BT10" s="31">
        <v>152.98049006668833</v>
      </c>
      <c r="BU10" s="31">
        <v>151.53690327858172</v>
      </c>
      <c r="BV10" s="31">
        <v>149.70862510314788</v>
      </c>
      <c r="BW10" s="31">
        <v>147.98373257512091</v>
      </c>
    </row>
    <row r="11" spans="1:75" s="15" customFormat="1" ht="12.95" customHeight="1" x14ac:dyDescent="0.2">
      <c r="B11" s="36" t="s">
        <v>128</v>
      </c>
      <c r="C11" s="30" t="s">
        <v>93</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77.2</v>
      </c>
      <c r="AD11" s="31">
        <v>88.5</v>
      </c>
      <c r="AE11" s="31">
        <v>0.1</v>
      </c>
      <c r="AF11" s="31">
        <v>0</v>
      </c>
      <c r="AG11" s="31">
        <v>0</v>
      </c>
      <c r="AH11" s="31">
        <v>96</v>
      </c>
      <c r="AI11" s="31">
        <v>96</v>
      </c>
      <c r="AJ11" s="31">
        <v>98</v>
      </c>
      <c r="AK11" s="31">
        <v>101</v>
      </c>
      <c r="AL11" s="31">
        <v>102</v>
      </c>
      <c r="AM11" s="31">
        <v>103</v>
      </c>
      <c r="AN11" s="31">
        <v>105</v>
      </c>
      <c r="AO11" s="31">
        <v>105</v>
      </c>
      <c r="AP11" s="31">
        <v>107</v>
      </c>
      <c r="AQ11" s="31">
        <v>107</v>
      </c>
      <c r="AR11" s="31">
        <v>109</v>
      </c>
      <c r="AS11" s="31">
        <v>112</v>
      </c>
      <c r="AT11" s="31">
        <v>112.35899999999999</v>
      </c>
      <c r="AU11" s="31">
        <v>114.324</v>
      </c>
      <c r="AV11" s="31">
        <v>115.11</v>
      </c>
      <c r="AW11" s="31">
        <v>122.089</v>
      </c>
      <c r="AX11" s="31">
        <v>123.30500000000001</v>
      </c>
      <c r="AY11" s="31">
        <v>124.179</v>
      </c>
      <c r="AZ11" s="31">
        <v>128.614</v>
      </c>
      <c r="BA11" s="31">
        <v>123.26300000000001</v>
      </c>
      <c r="BB11" s="31">
        <v>124.417</v>
      </c>
      <c r="BC11" s="31">
        <v>118.181</v>
      </c>
      <c r="BD11" s="31">
        <v>118.962</v>
      </c>
      <c r="BE11" s="31">
        <v>120.14100000000001</v>
      </c>
      <c r="BF11" s="31">
        <v>120.018</v>
      </c>
      <c r="BG11" s="31">
        <v>122.324</v>
      </c>
      <c r="BH11" s="31">
        <v>123.015</v>
      </c>
      <c r="BI11" s="31">
        <v>123.87321689999997</v>
      </c>
      <c r="BJ11" s="31">
        <v>125.86199999999999</v>
      </c>
      <c r="BK11" s="31">
        <v>127.27833854999997</v>
      </c>
      <c r="BL11" s="31">
        <v>822.81408871238204</v>
      </c>
      <c r="BM11" s="31">
        <v>121.23222758000001</v>
      </c>
      <c r="BN11" s="31">
        <v>122.38864807125002</v>
      </c>
      <c r="BO11" s="32">
        <v>123.35264574</v>
      </c>
      <c r="BP11" s="31">
        <v>123.46082752000001</v>
      </c>
      <c r="BQ11" s="31">
        <v>122.52528203</v>
      </c>
      <c r="BR11" s="31">
        <v>123.08650225428373</v>
      </c>
      <c r="BS11" s="31">
        <v>123.48356899099359</v>
      </c>
      <c r="BT11" s="31">
        <v>123.48110393717852</v>
      </c>
      <c r="BU11" s="31">
        <v>123.48187547087898</v>
      </c>
      <c r="BV11" s="31">
        <v>122.93391863921737</v>
      </c>
      <c r="BW11" s="31">
        <v>121.59077217515896</v>
      </c>
    </row>
    <row r="12" spans="1:75" s="15" customFormat="1" ht="12.95" customHeight="1" x14ac:dyDescent="0.2">
      <c r="B12" s="36" t="s">
        <v>129</v>
      </c>
      <c r="C12" s="30" t="s">
        <v>92</v>
      </c>
      <c r="D12" s="31">
        <v>0</v>
      </c>
      <c r="E12" s="31">
        <v>0</v>
      </c>
      <c r="F12" s="31">
        <v>0</v>
      </c>
      <c r="G12" s="31">
        <v>0</v>
      </c>
      <c r="H12" s="31">
        <v>0</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80.5</v>
      </c>
      <c r="AC12" s="31">
        <v>2.6</v>
      </c>
      <c r="AD12" s="31">
        <v>3.4</v>
      </c>
      <c r="AE12" s="31">
        <v>0</v>
      </c>
      <c r="AF12" s="31">
        <v>0</v>
      </c>
      <c r="AG12" s="31">
        <v>98</v>
      </c>
      <c r="AH12" s="31">
        <v>5</v>
      </c>
      <c r="AI12" s="31">
        <v>5</v>
      </c>
      <c r="AJ12" s="31">
        <v>5</v>
      </c>
      <c r="AK12" s="31">
        <v>6</v>
      </c>
      <c r="AL12" s="31">
        <v>6</v>
      </c>
      <c r="AM12" s="31">
        <v>6</v>
      </c>
      <c r="AN12" s="31">
        <v>6</v>
      </c>
      <c r="AO12" s="31">
        <v>7</v>
      </c>
      <c r="AP12" s="31">
        <v>8</v>
      </c>
      <c r="AQ12" s="31">
        <v>8.8689999999999998</v>
      </c>
      <c r="AR12" s="31">
        <v>8.6080000000000005</v>
      </c>
      <c r="AS12" s="31">
        <v>8.7669999999999995</v>
      </c>
      <c r="AT12" s="31">
        <v>9.3409999999999993</v>
      </c>
      <c r="AU12" s="31">
        <v>10.673999999999999</v>
      </c>
      <c r="AV12" s="31">
        <v>12.653</v>
      </c>
      <c r="AW12" s="31">
        <v>13.920999999999999</v>
      </c>
      <c r="AX12" s="31">
        <v>12.601000000000001</v>
      </c>
      <c r="AY12" s="31">
        <v>14.76</v>
      </c>
      <c r="AZ12" s="31">
        <v>15.439</v>
      </c>
      <c r="BA12" s="31">
        <v>15.775</v>
      </c>
      <c r="BB12" s="31">
        <v>16.065999999999999</v>
      </c>
      <c r="BC12" s="31">
        <v>16.123000000000001</v>
      </c>
      <c r="BD12" s="31">
        <v>16.222000000000001</v>
      </c>
      <c r="BE12" s="31">
        <v>16.353000000000002</v>
      </c>
      <c r="BF12" s="31">
        <v>17.187999999999999</v>
      </c>
      <c r="BG12" s="31">
        <v>18.536000000000001</v>
      </c>
      <c r="BH12" s="31">
        <v>19.21</v>
      </c>
      <c r="BI12" s="31">
        <v>19.115849999999998</v>
      </c>
      <c r="BJ12" s="31">
        <v>19.204647819795415</v>
      </c>
      <c r="BK12" s="31">
        <v>20.031813160000006</v>
      </c>
      <c r="BL12" s="31">
        <v>221.46612579999999</v>
      </c>
      <c r="BM12" s="31">
        <v>32.464226920000009</v>
      </c>
      <c r="BN12" s="31">
        <v>32.271541450000001</v>
      </c>
      <c r="BO12" s="32">
        <v>32.125320869999996</v>
      </c>
      <c r="BP12" s="31">
        <v>32.399299220000003</v>
      </c>
      <c r="BQ12" s="31">
        <v>32.151345900000003</v>
      </c>
      <c r="BR12" s="31">
        <v>31.340949000000002</v>
      </c>
      <c r="BS12" s="31">
        <v>30.552286657751548</v>
      </c>
      <c r="BT12" s="31">
        <v>29.49938612950983</v>
      </c>
      <c r="BU12" s="31">
        <v>28.055027807702732</v>
      </c>
      <c r="BV12" s="31">
        <v>26.774706463930503</v>
      </c>
      <c r="BW12" s="31">
        <v>26.39296039996195</v>
      </c>
    </row>
    <row r="13" spans="1:75" s="15" customFormat="1" ht="12.95" customHeight="1" x14ac:dyDescent="0.2">
      <c r="B13" s="54" t="s">
        <v>130</v>
      </c>
      <c r="C13" s="30" t="s">
        <v>94</v>
      </c>
      <c r="D13" s="31" t="s">
        <v>123</v>
      </c>
      <c r="E13" s="31" t="s">
        <v>123</v>
      </c>
      <c r="F13" s="31" t="s">
        <v>123</v>
      </c>
      <c r="G13" s="31" t="s">
        <v>123</v>
      </c>
      <c r="H13" s="31" t="s">
        <v>123</v>
      </c>
      <c r="I13" s="31" t="s">
        <v>123</v>
      </c>
      <c r="J13" s="31" t="s">
        <v>123</v>
      </c>
      <c r="K13" s="31" t="s">
        <v>123</v>
      </c>
      <c r="L13" s="31" t="s">
        <v>123</v>
      </c>
      <c r="M13" s="31" t="s">
        <v>123</v>
      </c>
      <c r="N13" s="31" t="s">
        <v>123</v>
      </c>
      <c r="O13" s="31" t="s">
        <v>123</v>
      </c>
      <c r="P13" s="31" t="s">
        <v>123</v>
      </c>
      <c r="Q13" s="31" t="s">
        <v>123</v>
      </c>
      <c r="R13" s="31" t="s">
        <v>123</v>
      </c>
      <c r="S13" s="31" t="s">
        <v>123</v>
      </c>
      <c r="T13" s="31" t="s">
        <v>123</v>
      </c>
      <c r="U13" s="31" t="s">
        <v>123</v>
      </c>
      <c r="V13" s="31" t="s">
        <v>123</v>
      </c>
      <c r="W13" s="31" t="s">
        <v>123</v>
      </c>
      <c r="X13" s="31" t="s">
        <v>123</v>
      </c>
      <c r="Y13" s="31" t="s">
        <v>123</v>
      </c>
      <c r="Z13" s="31" t="s">
        <v>123</v>
      </c>
      <c r="AA13" s="31" t="s">
        <v>123</v>
      </c>
      <c r="AB13" s="31" t="s">
        <v>123</v>
      </c>
      <c r="AC13" s="31" t="s">
        <v>123</v>
      </c>
      <c r="AD13" s="31" t="s">
        <v>123</v>
      </c>
      <c r="AE13" s="31" t="s">
        <v>123</v>
      </c>
      <c r="AF13" s="31" t="s">
        <v>123</v>
      </c>
      <c r="AG13" s="31" t="s">
        <v>123</v>
      </c>
      <c r="AH13" s="31" t="s">
        <v>123</v>
      </c>
      <c r="AI13" s="31" t="s">
        <v>123</v>
      </c>
      <c r="AJ13" s="31" t="s">
        <v>123</v>
      </c>
      <c r="AK13" s="31" t="s">
        <v>123</v>
      </c>
      <c r="AL13" s="31" t="s">
        <v>123</v>
      </c>
      <c r="AM13" s="31" t="s">
        <v>123</v>
      </c>
      <c r="AN13" s="31" t="s">
        <v>123</v>
      </c>
      <c r="AO13" s="31" t="s">
        <v>123</v>
      </c>
      <c r="AP13" s="31" t="s">
        <v>123</v>
      </c>
      <c r="AQ13" s="31">
        <v>0</v>
      </c>
      <c r="AR13" s="31">
        <v>2.5100000000000001E-3</v>
      </c>
      <c r="AS13" s="31">
        <v>0.40648099999999998</v>
      </c>
      <c r="AT13" s="31">
        <v>8.6</v>
      </c>
      <c r="AU13" s="31">
        <v>23.253</v>
      </c>
      <c r="AV13" s="31">
        <v>15.308</v>
      </c>
      <c r="AW13" s="31">
        <v>12.185</v>
      </c>
      <c r="AX13" s="31">
        <v>0</v>
      </c>
      <c r="AY13" s="31">
        <v>59.960999999999999</v>
      </c>
      <c r="AZ13" s="31">
        <v>41.031999999999996</v>
      </c>
      <c r="BA13" s="31">
        <v>0.58599999999999997</v>
      </c>
      <c r="BB13" s="31">
        <v>0</v>
      </c>
      <c r="BC13" s="31">
        <v>0.97199999999999998</v>
      </c>
      <c r="BD13" s="31">
        <v>29.518000000000001</v>
      </c>
      <c r="BE13" s="31">
        <v>16</v>
      </c>
      <c r="BF13" s="31">
        <v>14.147</v>
      </c>
      <c r="BG13" s="31">
        <v>6.3209999999999997</v>
      </c>
      <c r="BH13" s="31">
        <v>1.7869999999999999</v>
      </c>
      <c r="BI13" s="31">
        <v>8.8140000000000001</v>
      </c>
      <c r="BJ13" s="31">
        <v>3.4359999999999999</v>
      </c>
      <c r="BK13" s="31">
        <v>3.99</v>
      </c>
      <c r="BL13" s="31">
        <v>211.09399999999999</v>
      </c>
      <c r="BM13" s="31">
        <v>298.26100000000002</v>
      </c>
      <c r="BN13" s="31">
        <v>435.41003044000001</v>
      </c>
      <c r="BO13" s="32">
        <v>128.72999999999999</v>
      </c>
      <c r="BP13" s="31">
        <v>141.73699999999999</v>
      </c>
      <c r="BQ13" s="31">
        <v>8.4069999999999965</v>
      </c>
      <c r="BR13" s="31">
        <v>127.309503044</v>
      </c>
      <c r="BS13" s="31">
        <v>127.47600987092972</v>
      </c>
      <c r="BT13" s="31">
        <v>129.15874763050101</v>
      </c>
      <c r="BU13" s="31">
        <v>132.15417045272881</v>
      </c>
      <c r="BV13" s="31">
        <v>134.1974683367863</v>
      </c>
      <c r="BW13" s="31">
        <v>135.44841179306934</v>
      </c>
    </row>
    <row r="14" spans="1:75" s="15" customFormat="1" x14ac:dyDescent="0.2">
      <c r="B14" s="15" t="s">
        <v>10</v>
      </c>
      <c r="C14" s="30" t="s">
        <v>94</v>
      </c>
      <c r="D14" s="31">
        <v>0</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18</v>
      </c>
      <c r="AA14" s="31">
        <v>21</v>
      </c>
      <c r="AB14" s="31">
        <v>27</v>
      </c>
      <c r="AC14" s="31">
        <v>33</v>
      </c>
      <c r="AD14" s="31">
        <v>99</v>
      </c>
      <c r="AE14" s="31">
        <v>137</v>
      </c>
      <c r="AF14" s="31">
        <v>148</v>
      </c>
      <c r="AG14" s="31">
        <v>369</v>
      </c>
      <c r="AH14" s="31">
        <v>386</v>
      </c>
      <c r="AI14" s="31">
        <v>445</v>
      </c>
      <c r="AJ14" s="31">
        <v>599</v>
      </c>
      <c r="AK14" s="31">
        <v>890.6</v>
      </c>
      <c r="AL14" s="31">
        <v>1083</v>
      </c>
      <c r="AM14" s="31">
        <v>1218</v>
      </c>
      <c r="AN14" s="31">
        <v>1354</v>
      </c>
      <c r="AO14" s="31">
        <v>1479</v>
      </c>
      <c r="AP14" s="31">
        <v>1635</v>
      </c>
      <c r="AQ14" s="31">
        <v>1701</v>
      </c>
      <c r="AR14" s="31">
        <v>1365.134</v>
      </c>
      <c r="AS14" s="31">
        <v>1699.6620000000003</v>
      </c>
      <c r="AT14" s="31">
        <v>2122.81</v>
      </c>
      <c r="AU14" s="31">
        <v>1404.1669999999999</v>
      </c>
      <c r="AV14" s="31">
        <v>1692.576</v>
      </c>
      <c r="AW14" s="31">
        <v>1939.9</v>
      </c>
      <c r="AX14" s="31">
        <v>2077.2112939999997</v>
      </c>
      <c r="AY14" s="31">
        <v>2188.670932</v>
      </c>
      <c r="AZ14" s="31">
        <v>2310.6117920000006</v>
      </c>
      <c r="BA14" s="31">
        <v>2394.678625</v>
      </c>
      <c r="BB14" s="31">
        <v>2452.404614999999</v>
      </c>
      <c r="BC14" s="31">
        <v>2510.8873257930913</v>
      </c>
      <c r="BD14" s="31">
        <v>2574.5184790181656</v>
      </c>
      <c r="BE14" s="31">
        <v>2685.8228541801273</v>
      </c>
      <c r="BF14" s="31">
        <v>2833.9392983749794</v>
      </c>
      <c r="BG14" s="31">
        <v>3226.13099526</v>
      </c>
      <c r="BH14" s="31">
        <v>3556.9849629183473</v>
      </c>
      <c r="BI14" s="31">
        <v>3774.089575</v>
      </c>
      <c r="BJ14" s="31">
        <v>3941.0267050000002</v>
      </c>
      <c r="BK14" s="31">
        <v>4026.6875790000004</v>
      </c>
      <c r="BL14" s="31">
        <v>4234.4436619999997</v>
      </c>
      <c r="BM14" s="31">
        <v>4697.6782249999997</v>
      </c>
      <c r="BN14" s="31">
        <v>4924.7733250000001</v>
      </c>
      <c r="BO14" s="32">
        <v>4918.3788950000007</v>
      </c>
      <c r="BP14" s="31">
        <v>4911.948089999999</v>
      </c>
      <c r="BQ14" s="31">
        <v>1.871</v>
      </c>
      <c r="BR14" s="31">
        <v>0</v>
      </c>
      <c r="BS14" s="31">
        <v>0</v>
      </c>
      <c r="BT14" s="31">
        <v>0</v>
      </c>
      <c r="BU14" s="31">
        <v>0</v>
      </c>
      <c r="BV14" s="31">
        <v>0</v>
      </c>
      <c r="BW14" s="31">
        <v>0</v>
      </c>
    </row>
    <row r="15" spans="1:75" s="15" customFormat="1" ht="12.95" customHeight="1" x14ac:dyDescent="0.2">
      <c r="B15" s="15" t="s">
        <v>131</v>
      </c>
      <c r="C15" s="30" t="s">
        <v>93</v>
      </c>
      <c r="D15" s="31">
        <v>0</v>
      </c>
      <c r="E15" s="31">
        <v>0</v>
      </c>
      <c r="F15" s="31">
        <v>0</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11</v>
      </c>
      <c r="AA15" s="31">
        <v>13.4</v>
      </c>
      <c r="AB15" s="31">
        <v>13.1</v>
      </c>
      <c r="AC15" s="31">
        <v>13.4</v>
      </c>
      <c r="AD15" s="31">
        <v>13.9</v>
      </c>
      <c r="AE15" s="31">
        <v>15.1</v>
      </c>
      <c r="AF15" s="31">
        <v>15</v>
      </c>
      <c r="AG15" s="31">
        <v>15.2</v>
      </c>
      <c r="AH15" s="31">
        <v>16</v>
      </c>
      <c r="AI15" s="31">
        <v>16</v>
      </c>
      <c r="AJ15" s="31">
        <v>16</v>
      </c>
      <c r="AK15" s="31">
        <v>17</v>
      </c>
      <c r="AL15" s="31">
        <v>17</v>
      </c>
      <c r="AM15" s="31">
        <v>17</v>
      </c>
      <c r="AN15" s="31">
        <v>17</v>
      </c>
      <c r="AO15" s="31">
        <v>18</v>
      </c>
      <c r="AP15" s="31">
        <v>18</v>
      </c>
      <c r="AQ15" s="31">
        <v>2.6080000000000001</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c r="BT15" s="31">
        <v>0</v>
      </c>
      <c r="BU15" s="31">
        <v>0</v>
      </c>
      <c r="BV15" s="31">
        <v>0</v>
      </c>
      <c r="BW15" s="31">
        <v>0</v>
      </c>
    </row>
    <row r="16" spans="1:75" s="15" customFormat="1" ht="26.25" customHeight="1" x14ac:dyDescent="0.2">
      <c r="B16" s="15" t="s">
        <v>132</v>
      </c>
      <c r="C16" s="30" t="s">
        <v>92</v>
      </c>
      <c r="D16" s="31">
        <v>0</v>
      </c>
      <c r="E16" s="31">
        <v>0</v>
      </c>
      <c r="F16" s="31">
        <v>0</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1973.203</v>
      </c>
      <c r="AW16" s="31">
        <v>2772.2469999999998</v>
      </c>
      <c r="AX16" s="31">
        <v>3124.558</v>
      </c>
      <c r="AY16" s="31">
        <v>3801.788</v>
      </c>
      <c r="AZ16" s="31">
        <v>4497.8189999999995</v>
      </c>
      <c r="BA16" s="31">
        <v>4953.4069999999992</v>
      </c>
      <c r="BB16" s="31">
        <v>5316.1329999999989</v>
      </c>
      <c r="BC16" s="31">
        <v>5659.9930000000004</v>
      </c>
      <c r="BD16" s="31">
        <v>6043.639000000001</v>
      </c>
      <c r="BE16" s="31">
        <v>6580.0587643462241</v>
      </c>
      <c r="BF16" s="31">
        <v>7051.9688886240428</v>
      </c>
      <c r="BG16" s="31">
        <v>7582.0869577400717</v>
      </c>
      <c r="BH16" s="31">
        <v>8079.1630000000005</v>
      </c>
      <c r="BI16" s="31">
        <v>8618.3022954000007</v>
      </c>
      <c r="BJ16" s="31">
        <v>9155.4464638600002</v>
      </c>
      <c r="BK16" s="31">
        <v>9867.029829797455</v>
      </c>
      <c r="BL16" s="31">
        <v>10525.20336705</v>
      </c>
      <c r="BM16" s="31">
        <v>11458.592503259999</v>
      </c>
      <c r="BN16" s="31">
        <v>11876.615118280002</v>
      </c>
      <c r="BO16" s="32">
        <v>12565.735437840005</v>
      </c>
      <c r="BP16" s="31">
        <v>13430.149580209998</v>
      </c>
      <c r="BQ16" s="31">
        <v>13762.514588680802</v>
      </c>
      <c r="BR16" s="31">
        <v>13597.005064352488</v>
      </c>
      <c r="BS16" s="31">
        <v>12556.842119714947</v>
      </c>
      <c r="BT16" s="31">
        <v>9870.4290212146007</v>
      </c>
      <c r="BU16" s="31">
        <v>6449.1992354343893</v>
      </c>
      <c r="BV16" s="31">
        <v>5302.3769008420459</v>
      </c>
      <c r="BW16" s="31">
        <v>5159.4755524435932</v>
      </c>
    </row>
    <row r="17" spans="2:75" s="15" customFormat="1" ht="12.95" customHeight="1" x14ac:dyDescent="0.2">
      <c r="B17" s="15" t="s">
        <v>133</v>
      </c>
      <c r="C17" s="30" t="s">
        <v>94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2.8769999999999998</v>
      </c>
      <c r="AW17" s="31">
        <v>7.2039999999999997</v>
      </c>
      <c r="AX17" s="31">
        <v>11.369</v>
      </c>
      <c r="AY17" s="31">
        <v>19.163</v>
      </c>
      <c r="AZ17" s="31">
        <v>34.027000000000001</v>
      </c>
      <c r="BA17" s="31">
        <v>42.026000000000003</v>
      </c>
      <c r="BB17" s="31">
        <v>48.832000000000001</v>
      </c>
      <c r="BC17" s="31">
        <v>39.287999999999997</v>
      </c>
      <c r="BD17" s="31">
        <v>-6.0999999999999999E-2</v>
      </c>
      <c r="BE17" s="31">
        <v>-8.6436562195121955E-2</v>
      </c>
      <c r="BF17" s="31">
        <v>-0.14737339999999999</v>
      </c>
      <c r="BG17" s="31">
        <v>8.5208560000000017E-2</v>
      </c>
      <c r="BH17" s="31">
        <v>-2.9000000000000001E-2</v>
      </c>
      <c r="BI17" s="31">
        <v>0</v>
      </c>
      <c r="BJ17" s="31">
        <v>0</v>
      </c>
      <c r="BK17" s="31">
        <v>0</v>
      </c>
      <c r="BL17" s="31">
        <v>0</v>
      </c>
      <c r="BM17" s="31">
        <v>0</v>
      </c>
      <c r="BN17" s="31">
        <v>0</v>
      </c>
      <c r="BO17" s="31">
        <v>0</v>
      </c>
      <c r="BP17" s="31">
        <v>0</v>
      </c>
      <c r="BQ17" s="31">
        <v>0</v>
      </c>
      <c r="BR17" s="31">
        <v>0</v>
      </c>
      <c r="BS17" s="31">
        <v>0</v>
      </c>
      <c r="BT17" s="31">
        <v>0</v>
      </c>
      <c r="BU17" s="31">
        <v>0</v>
      </c>
      <c r="BV17" s="31">
        <v>0</v>
      </c>
      <c r="BW17" s="31">
        <v>0</v>
      </c>
    </row>
    <row r="18" spans="2:75" s="15" customFormat="1" x14ac:dyDescent="0.2">
      <c r="B18" s="15" t="s">
        <v>134</v>
      </c>
      <c r="C18" s="30" t="s">
        <v>94</v>
      </c>
      <c r="D18" s="31">
        <v>0</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6.8540000000000001</v>
      </c>
      <c r="BF18" s="31">
        <v>13.107519600000002</v>
      </c>
      <c r="BG18" s="31">
        <v>14.986460219999998</v>
      </c>
      <c r="BH18" s="31">
        <v>16.622024122071426</v>
      </c>
      <c r="BI18" s="31">
        <v>17.693564299999998</v>
      </c>
      <c r="BJ18" s="31">
        <v>19.498030839999998</v>
      </c>
      <c r="BK18" s="31">
        <v>20.507303</v>
      </c>
      <c r="BL18" s="31">
        <v>21.180479929999997</v>
      </c>
      <c r="BM18" s="31">
        <v>21.798681950000002</v>
      </c>
      <c r="BN18" s="31">
        <v>21.362664119999998</v>
      </c>
      <c r="BO18" s="32">
        <v>22.339751259999996</v>
      </c>
      <c r="BP18" s="31">
        <v>56.572572000000001</v>
      </c>
      <c r="BQ18" s="31">
        <v>176.393889</v>
      </c>
      <c r="BR18" s="31">
        <v>165</v>
      </c>
      <c r="BS18" s="31">
        <v>125</v>
      </c>
      <c r="BT18" s="31">
        <v>85</v>
      </c>
      <c r="BU18" s="31">
        <v>90</v>
      </c>
      <c r="BV18" s="31">
        <v>90</v>
      </c>
      <c r="BW18" s="31">
        <v>90</v>
      </c>
    </row>
    <row r="19" spans="2:75" s="15" customFormat="1" x14ac:dyDescent="0.2">
      <c r="B19" s="15" t="s">
        <v>135</v>
      </c>
      <c r="C19" s="30" t="s">
        <v>94</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3.1930000000000001</v>
      </c>
      <c r="BA19" s="31">
        <v>23.582999999999998</v>
      </c>
      <c r="BB19" s="31">
        <v>32.392000000000003</v>
      </c>
      <c r="BC19" s="31">
        <v>27.45</v>
      </c>
      <c r="BD19" s="31">
        <v>4.1689999999999996</v>
      </c>
      <c r="BE19" s="31">
        <v>6.0000000000000001E-3</v>
      </c>
      <c r="BF19" s="31">
        <v>4.2999999999999997E-2</v>
      </c>
      <c r="BG19" s="31">
        <v>0</v>
      </c>
      <c r="BH19" s="31">
        <v>0</v>
      </c>
      <c r="BI19" s="31">
        <v>0</v>
      </c>
      <c r="BJ19" s="31">
        <v>0</v>
      </c>
      <c r="BK19" s="31">
        <v>0</v>
      </c>
      <c r="BL19" s="31">
        <v>0</v>
      </c>
      <c r="BM19" s="31">
        <v>0</v>
      </c>
      <c r="BN19" s="31">
        <v>0</v>
      </c>
      <c r="BO19" s="31">
        <v>0</v>
      </c>
      <c r="BP19" s="31">
        <v>0</v>
      </c>
      <c r="BQ19" s="31">
        <v>0</v>
      </c>
      <c r="BR19" s="31">
        <v>0</v>
      </c>
      <c r="BS19" s="31">
        <v>0</v>
      </c>
      <c r="BT19" s="31">
        <v>0</v>
      </c>
      <c r="BU19" s="31">
        <v>0</v>
      </c>
      <c r="BV19" s="31">
        <v>0</v>
      </c>
      <c r="BW19" s="31">
        <v>0</v>
      </c>
    </row>
    <row r="20" spans="2:75" s="15" customFormat="1" ht="12.95" customHeight="1" x14ac:dyDescent="0.2">
      <c r="B20" s="15" t="s">
        <v>136</v>
      </c>
      <c r="D20" s="31">
        <f t="shared" ref="D20:BO20" si="0">SUM(D$21:D$22)</f>
        <v>0</v>
      </c>
      <c r="E20" s="31">
        <f t="shared" si="0"/>
        <v>0</v>
      </c>
      <c r="F20" s="31">
        <f t="shared" si="0"/>
        <v>0</v>
      </c>
      <c r="G20" s="31">
        <f t="shared" si="0"/>
        <v>0</v>
      </c>
      <c r="H20" s="31">
        <f t="shared" si="0"/>
        <v>0</v>
      </c>
      <c r="I20" s="31">
        <f t="shared" si="0"/>
        <v>0</v>
      </c>
      <c r="J20" s="31">
        <f t="shared" si="0"/>
        <v>0</v>
      </c>
      <c r="K20" s="31">
        <f t="shared" si="0"/>
        <v>0</v>
      </c>
      <c r="L20" s="31">
        <f t="shared" si="0"/>
        <v>0</v>
      </c>
      <c r="M20" s="31">
        <f t="shared" si="0"/>
        <v>0</v>
      </c>
      <c r="N20" s="31">
        <f t="shared" si="0"/>
        <v>0</v>
      </c>
      <c r="O20" s="31">
        <f t="shared" si="0"/>
        <v>0</v>
      </c>
      <c r="P20" s="31">
        <f t="shared" si="0"/>
        <v>0</v>
      </c>
      <c r="Q20" s="31">
        <f t="shared" si="0"/>
        <v>0</v>
      </c>
      <c r="R20" s="31">
        <f t="shared" si="0"/>
        <v>0</v>
      </c>
      <c r="S20" s="31">
        <f t="shared" si="0"/>
        <v>0</v>
      </c>
      <c r="T20" s="31">
        <f t="shared" si="0"/>
        <v>0</v>
      </c>
      <c r="U20" s="31">
        <f t="shared" si="0"/>
        <v>0</v>
      </c>
      <c r="V20" s="31">
        <f t="shared" si="0"/>
        <v>0</v>
      </c>
      <c r="W20" s="31">
        <f t="shared" si="0"/>
        <v>0</v>
      </c>
      <c r="X20" s="31">
        <f t="shared" si="0"/>
        <v>0</v>
      </c>
      <c r="Y20" s="31">
        <f t="shared" si="0"/>
        <v>0</v>
      </c>
      <c r="Z20" s="31">
        <f t="shared" si="0"/>
        <v>0</v>
      </c>
      <c r="AA20" s="31">
        <f t="shared" si="0"/>
        <v>0</v>
      </c>
      <c r="AB20" s="31">
        <f t="shared" si="0"/>
        <v>0</v>
      </c>
      <c r="AC20" s="31">
        <f t="shared" si="0"/>
        <v>0</v>
      </c>
      <c r="AD20" s="31">
        <f t="shared" si="0"/>
        <v>0</v>
      </c>
      <c r="AE20" s="31">
        <f t="shared" si="0"/>
        <v>0</v>
      </c>
      <c r="AF20" s="31">
        <f t="shared" si="0"/>
        <v>0</v>
      </c>
      <c r="AG20" s="31">
        <f t="shared" si="0"/>
        <v>0</v>
      </c>
      <c r="AH20" s="31">
        <f t="shared" si="0"/>
        <v>0</v>
      </c>
      <c r="AI20" s="31">
        <f t="shared" si="0"/>
        <v>0</v>
      </c>
      <c r="AJ20" s="31">
        <f t="shared" si="0"/>
        <v>0</v>
      </c>
      <c r="AK20" s="31">
        <f t="shared" si="0"/>
        <v>0</v>
      </c>
      <c r="AL20" s="31">
        <f t="shared" si="0"/>
        <v>0</v>
      </c>
      <c r="AM20" s="31">
        <f t="shared" si="0"/>
        <v>0</v>
      </c>
      <c r="AN20" s="31">
        <f t="shared" si="0"/>
        <v>0</v>
      </c>
      <c r="AO20" s="31">
        <f t="shared" si="0"/>
        <v>0</v>
      </c>
      <c r="AP20" s="31">
        <f t="shared" si="0"/>
        <v>0</v>
      </c>
      <c r="AQ20" s="31">
        <f t="shared" si="0"/>
        <v>0</v>
      </c>
      <c r="AR20" s="31">
        <f t="shared" si="0"/>
        <v>0</v>
      </c>
      <c r="AS20" s="31">
        <f t="shared" si="0"/>
        <v>0</v>
      </c>
      <c r="AT20" s="31">
        <f t="shared" si="0"/>
        <v>0</v>
      </c>
      <c r="AU20" s="31">
        <f t="shared" si="0"/>
        <v>0</v>
      </c>
      <c r="AV20" s="31">
        <f t="shared" si="0"/>
        <v>0</v>
      </c>
      <c r="AW20" s="31">
        <f t="shared" si="0"/>
        <v>0</v>
      </c>
      <c r="AX20" s="31">
        <f t="shared" si="0"/>
        <v>0</v>
      </c>
      <c r="AY20" s="31">
        <f t="shared" si="0"/>
        <v>0</v>
      </c>
      <c r="AZ20" s="31">
        <f t="shared" si="0"/>
        <v>0</v>
      </c>
      <c r="BA20" s="31">
        <f t="shared" si="0"/>
        <v>0</v>
      </c>
      <c r="BB20" s="31">
        <f t="shared" si="0"/>
        <v>0</v>
      </c>
      <c r="BC20" s="31">
        <f t="shared" si="0"/>
        <v>0</v>
      </c>
      <c r="BD20" s="31">
        <f t="shared" si="0"/>
        <v>0</v>
      </c>
      <c r="BE20" s="31">
        <f t="shared" si="0"/>
        <v>0</v>
      </c>
      <c r="BF20" s="31">
        <f t="shared" si="0"/>
        <v>0</v>
      </c>
      <c r="BG20" s="31">
        <f t="shared" si="0"/>
        <v>0</v>
      </c>
      <c r="BH20" s="31">
        <f t="shared" si="0"/>
        <v>0</v>
      </c>
      <c r="BI20" s="31">
        <f t="shared" si="0"/>
        <v>0</v>
      </c>
      <c r="BJ20" s="31">
        <f t="shared" si="0"/>
        <v>0</v>
      </c>
      <c r="BK20" s="31">
        <f t="shared" si="0"/>
        <v>0</v>
      </c>
      <c r="BL20" s="31">
        <f t="shared" si="0"/>
        <v>127.18792895</v>
      </c>
      <c r="BM20" s="31">
        <f t="shared" si="0"/>
        <v>1267.3993002300001</v>
      </c>
      <c r="BN20" s="31">
        <f t="shared" si="0"/>
        <v>2231.7483619</v>
      </c>
      <c r="BO20" s="32">
        <f t="shared" si="0"/>
        <v>3554.1022156099998</v>
      </c>
      <c r="BP20" s="31">
        <f t="shared" ref="BP20:BW20" si="1">SUM(BP$21:BP$22)</f>
        <v>6779.6544881600003</v>
      </c>
      <c r="BQ20" s="31">
        <f t="shared" si="1"/>
        <v>10436.707839979998</v>
      </c>
      <c r="BR20" s="31">
        <f t="shared" si="1"/>
        <v>12622.501234330883</v>
      </c>
      <c r="BS20" s="31">
        <f t="shared" si="1"/>
        <v>13819.893613292959</v>
      </c>
      <c r="BT20" s="31">
        <f t="shared" si="1"/>
        <v>14484.033524796523</v>
      </c>
      <c r="BU20" s="31">
        <f t="shared" si="1"/>
        <v>14553.658588126984</v>
      </c>
      <c r="BV20" s="31">
        <f t="shared" si="1"/>
        <v>14661.191350903646</v>
      </c>
      <c r="BW20" s="31">
        <f t="shared" si="1"/>
        <v>15111.631695981625</v>
      </c>
    </row>
    <row r="21" spans="2:75" s="15" customFormat="1" ht="12.95" customHeight="1" x14ac:dyDescent="0.2">
      <c r="B21" s="36" t="s">
        <v>128</v>
      </c>
      <c r="C21" s="30" t="s">
        <v>93</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0</v>
      </c>
      <c r="BL21" s="31">
        <v>64.379764080000001</v>
      </c>
      <c r="BM21" s="31">
        <v>580.96194385999991</v>
      </c>
      <c r="BN21" s="31">
        <v>954.84283312000014</v>
      </c>
      <c r="BO21" s="32">
        <v>1398.5169151799998</v>
      </c>
      <c r="BP21" s="31">
        <v>2304.75857546</v>
      </c>
      <c r="BQ21" s="31">
        <v>3538.8798924699986</v>
      </c>
      <c r="BR21" s="31">
        <v>4117.3223218340081</v>
      </c>
      <c r="BS21" s="31">
        <v>4748.3793907630252</v>
      </c>
      <c r="BT21" s="31">
        <v>5280.344932826566</v>
      </c>
      <c r="BU21" s="31">
        <v>5436.6382381865187</v>
      </c>
      <c r="BV21" s="31">
        <v>5407.8399356549116</v>
      </c>
      <c r="BW21" s="31">
        <v>5465.5579479299022</v>
      </c>
    </row>
    <row r="22" spans="2:75" s="15" customFormat="1" ht="12.95" customHeight="1" x14ac:dyDescent="0.2">
      <c r="B22" s="36" t="s">
        <v>137</v>
      </c>
      <c r="C22" s="30" t="s">
        <v>94</v>
      </c>
      <c r="D22" s="31">
        <v>0</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62.808164869999999</v>
      </c>
      <c r="BM22" s="31">
        <v>686.4373563700002</v>
      </c>
      <c r="BN22" s="31">
        <v>1276.9055287799997</v>
      </c>
      <c r="BO22" s="32">
        <v>2155.5853004300002</v>
      </c>
      <c r="BP22" s="31">
        <v>4474.8959127000007</v>
      </c>
      <c r="BQ22" s="31">
        <v>6897.8279475099998</v>
      </c>
      <c r="BR22" s="31">
        <v>8505.1789124968745</v>
      </c>
      <c r="BS22" s="31">
        <v>9071.5142225299351</v>
      </c>
      <c r="BT22" s="31">
        <v>9203.6885919699562</v>
      </c>
      <c r="BU22" s="31">
        <v>9117.0203499404652</v>
      </c>
      <c r="BV22" s="31">
        <v>9253.3514152487351</v>
      </c>
      <c r="BW22" s="31">
        <v>9646.0737480517237</v>
      </c>
    </row>
    <row r="23" spans="2:75" s="15" customFormat="1" ht="26.25" customHeight="1" x14ac:dyDescent="0.2">
      <c r="B23" s="15" t="s">
        <v>138</v>
      </c>
      <c r="C23" s="30" t="s">
        <v>94</v>
      </c>
      <c r="D23" s="31">
        <v>0</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3.7</v>
      </c>
      <c r="AB23" s="31">
        <v>9.8000000000000007</v>
      </c>
      <c r="AC23" s="31">
        <v>12.6</v>
      </c>
      <c r="AD23" s="31">
        <v>11.8</v>
      </c>
      <c r="AE23" s="31">
        <v>11.9</v>
      </c>
      <c r="AF23" s="31">
        <v>17.600000000000001</v>
      </c>
      <c r="AG23" s="31">
        <v>25.3</v>
      </c>
      <c r="AH23" s="31">
        <v>24</v>
      </c>
      <c r="AI23" s="31">
        <v>27</v>
      </c>
      <c r="AJ23" s="31">
        <v>42</v>
      </c>
      <c r="AK23" s="31">
        <v>66</v>
      </c>
      <c r="AL23" s="31">
        <v>94</v>
      </c>
      <c r="AM23" s="31">
        <v>123</v>
      </c>
      <c r="AN23" s="31">
        <v>126</v>
      </c>
      <c r="AO23" s="31">
        <v>130</v>
      </c>
      <c r="AP23" s="31">
        <v>161</v>
      </c>
      <c r="AQ23" s="31">
        <v>179.708</v>
      </c>
      <c r="AR23" s="31">
        <v>394.245</v>
      </c>
      <c r="AS23" s="31">
        <v>425.16500000000002</v>
      </c>
      <c r="AT23" s="31">
        <v>494.35300000000001</v>
      </c>
      <c r="AU23" s="31">
        <v>626.245</v>
      </c>
      <c r="AV23" s="31">
        <v>928.67899999999997</v>
      </c>
      <c r="AW23" s="31">
        <v>1207.7750000000001</v>
      </c>
      <c r="AX23" s="31">
        <v>1440.797</v>
      </c>
      <c r="AY23" s="31">
        <v>1739.5630000000001</v>
      </c>
      <c r="AZ23" s="31">
        <v>2083.6799999999998</v>
      </c>
      <c r="BA23" s="31">
        <v>2326.3319999999999</v>
      </c>
      <c r="BB23" s="31">
        <v>2428.9789999999998</v>
      </c>
      <c r="BC23" s="31">
        <v>1895.7190000000001</v>
      </c>
      <c r="BD23" s="31">
        <v>1.71</v>
      </c>
      <c r="BE23" s="31">
        <v>-0.81900222</v>
      </c>
      <c r="BF23" s="31">
        <v>-0.73990369000000011</v>
      </c>
      <c r="BG23" s="31">
        <v>8.5208560000000017E-2</v>
      </c>
      <c r="BH23" s="31">
        <v>-2.9000000000000001E-2</v>
      </c>
      <c r="BI23" s="31">
        <v>0</v>
      </c>
      <c r="BJ23" s="31">
        <v>0</v>
      </c>
      <c r="BK23" s="31">
        <v>0</v>
      </c>
      <c r="BL23" s="31">
        <v>0</v>
      </c>
      <c r="BM23" s="31">
        <v>0</v>
      </c>
      <c r="BN23" s="31">
        <v>0</v>
      </c>
      <c r="BO23" s="31">
        <v>0</v>
      </c>
      <c r="BP23" s="31">
        <v>0</v>
      </c>
      <c r="BQ23" s="31">
        <v>0</v>
      </c>
      <c r="BR23" s="31">
        <v>0</v>
      </c>
      <c r="BS23" s="31">
        <v>0</v>
      </c>
      <c r="BT23" s="31">
        <v>0</v>
      </c>
      <c r="BU23" s="31">
        <v>0</v>
      </c>
      <c r="BV23" s="31">
        <v>0</v>
      </c>
      <c r="BW23" s="31">
        <v>0</v>
      </c>
    </row>
    <row r="24" spans="2:75" s="15" customFormat="1" x14ac:dyDescent="0.2">
      <c r="B24" s="15" t="s">
        <v>139</v>
      </c>
      <c r="C24" s="30" t="s">
        <v>92</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v>13.497025149999999</v>
      </c>
      <c r="BL24" s="31">
        <v>38.534542930000001</v>
      </c>
      <c r="BM24" s="31">
        <v>34.154483699999993</v>
      </c>
      <c r="BN24" s="31">
        <v>45.768576209999999</v>
      </c>
      <c r="BO24" s="31">
        <v>74.136923039999985</v>
      </c>
      <c r="BP24" s="31">
        <v>110.91288990999999</v>
      </c>
      <c r="BQ24" s="31">
        <v>159.75237205000002</v>
      </c>
      <c r="BR24" s="31">
        <v>192.71828579968218</v>
      </c>
      <c r="BS24" s="31">
        <v>198.3</v>
      </c>
      <c r="BT24" s="31">
        <v>209.4</v>
      </c>
      <c r="BU24" s="31">
        <v>223.6</v>
      </c>
      <c r="BV24" s="31">
        <v>237.60000000000002</v>
      </c>
      <c r="BW24" s="31">
        <v>251.5</v>
      </c>
    </row>
    <row r="25" spans="2:75" s="15" customFormat="1" x14ac:dyDescent="0.2">
      <c r="B25" s="15" t="s">
        <v>140</v>
      </c>
      <c r="C25" s="30" t="s">
        <v>94</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v>14.981999999999999</v>
      </c>
      <c r="AR25" s="31">
        <v>19.041</v>
      </c>
      <c r="AS25" s="31">
        <v>23.1</v>
      </c>
      <c r="AT25" s="31">
        <v>29</v>
      </c>
      <c r="AU25" s="31">
        <v>37.561</v>
      </c>
      <c r="AV25" s="31">
        <v>46.265999999999998</v>
      </c>
      <c r="AW25" s="31">
        <v>59.125</v>
      </c>
      <c r="AX25" s="31">
        <v>60.497999999999998</v>
      </c>
      <c r="AY25" s="31">
        <v>46.542999999999999</v>
      </c>
      <c r="AZ25" s="31">
        <v>41.273000000000003</v>
      </c>
      <c r="BA25" s="31">
        <v>36.790999999999997</v>
      </c>
      <c r="BB25" s="31">
        <v>37.914999999999999</v>
      </c>
      <c r="BC25" s="31">
        <v>37.4</v>
      </c>
      <c r="BD25" s="31">
        <v>34.851999999999997</v>
      </c>
      <c r="BE25" s="31">
        <v>38</v>
      </c>
      <c r="BF25" s="31">
        <v>40.408999999999999</v>
      </c>
      <c r="BG25" s="31">
        <v>46.344000000000001</v>
      </c>
      <c r="BH25" s="31">
        <v>46.491</v>
      </c>
      <c r="BI25" s="31">
        <v>44.334000000000003</v>
      </c>
      <c r="BJ25" s="31">
        <v>46.637999999999998</v>
      </c>
      <c r="BK25" s="31">
        <v>46.658999999999999</v>
      </c>
      <c r="BL25" s="31">
        <v>50.039000000000001</v>
      </c>
      <c r="BM25" s="31">
        <v>47.561</v>
      </c>
      <c r="BN25" s="31">
        <v>44.601999999999997</v>
      </c>
      <c r="BO25" s="31">
        <v>46.558457389804701</v>
      </c>
      <c r="BP25" s="31">
        <v>43.945999999999998</v>
      </c>
      <c r="BQ25" s="31">
        <v>44.098999999999997</v>
      </c>
      <c r="BR25" s="31">
        <v>44.654290880953219</v>
      </c>
      <c r="BS25" s="31">
        <v>44.623562698699899</v>
      </c>
      <c r="BT25" s="31">
        <v>45.673378945100517</v>
      </c>
      <c r="BU25" s="31">
        <v>47.05941252628255</v>
      </c>
      <c r="BV25" s="31">
        <v>48.000216013215933</v>
      </c>
      <c r="BW25" s="31">
        <v>48.789019725170306</v>
      </c>
    </row>
    <row r="26" spans="2:75" s="15" customFormat="1" x14ac:dyDescent="0.2">
      <c r="B26" s="15" t="s">
        <v>141</v>
      </c>
      <c r="C26" s="30" t="s">
        <v>93</v>
      </c>
      <c r="D26" s="31">
        <v>0</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0.7</v>
      </c>
      <c r="AA26" s="31">
        <v>0.8</v>
      </c>
      <c r="AB26" s="31">
        <v>0.9</v>
      </c>
      <c r="AC26" s="31">
        <v>1.1000000000000001</v>
      </c>
      <c r="AD26" s="31">
        <v>1.5</v>
      </c>
      <c r="AE26" s="31">
        <v>2</v>
      </c>
      <c r="AF26" s="31">
        <v>2.2000000000000002</v>
      </c>
      <c r="AG26" s="31">
        <v>2.1</v>
      </c>
      <c r="AH26" s="31">
        <v>2</v>
      </c>
      <c r="AI26" s="31">
        <v>2</v>
      </c>
      <c r="AJ26" s="31">
        <v>2</v>
      </c>
      <c r="AK26" s="31">
        <v>2</v>
      </c>
      <c r="AL26" s="31">
        <v>2</v>
      </c>
      <c r="AM26" s="31">
        <v>2</v>
      </c>
      <c r="AN26" s="31">
        <v>2</v>
      </c>
      <c r="AO26" s="31">
        <v>1</v>
      </c>
      <c r="AP26" s="31">
        <v>2</v>
      </c>
      <c r="AQ26" s="31">
        <v>1.4339999999999999</v>
      </c>
      <c r="AR26" s="31">
        <v>1.3520000000000001</v>
      </c>
      <c r="AS26" s="31">
        <v>1.355</v>
      </c>
      <c r="AT26" s="31">
        <v>1.5509999999999999</v>
      </c>
      <c r="AU26" s="31">
        <v>1.4710000000000001</v>
      </c>
      <c r="AV26" s="31">
        <v>2</v>
      </c>
      <c r="AW26" s="31">
        <v>1</v>
      </c>
      <c r="AX26" s="31">
        <v>1</v>
      </c>
      <c r="AY26" s="31">
        <v>1.7210000000000001</v>
      </c>
      <c r="AZ26" s="31">
        <v>1.496</v>
      </c>
      <c r="BA26" s="31">
        <v>1.5720000000000001</v>
      </c>
      <c r="BB26" s="31">
        <v>1.7769999999999999</v>
      </c>
      <c r="BC26" s="31">
        <v>1.359</v>
      </c>
      <c r="BD26" s="31">
        <v>1.452</v>
      </c>
      <c r="BE26" s="31">
        <v>1.6164412184601897</v>
      </c>
      <c r="BF26" s="31">
        <v>1.6007503600000001</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row>
    <row r="27" spans="2:75" s="15" customFormat="1" x14ac:dyDescent="0.2">
      <c r="B27" s="15" t="s">
        <v>12</v>
      </c>
      <c r="C27" s="30" t="s">
        <v>94</v>
      </c>
      <c r="D27" s="31">
        <v>0</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22</v>
      </c>
      <c r="AA27" s="31">
        <v>20</v>
      </c>
      <c r="AB27" s="31">
        <v>105</v>
      </c>
      <c r="AC27" s="31">
        <v>225</v>
      </c>
      <c r="AD27" s="31">
        <v>138</v>
      </c>
      <c r="AE27" s="31">
        <v>194</v>
      </c>
      <c r="AF27" s="31">
        <v>201</v>
      </c>
      <c r="AG27" s="31">
        <v>684</v>
      </c>
      <c r="AH27" s="31">
        <v>721</v>
      </c>
      <c r="AI27" s="31">
        <v>793</v>
      </c>
      <c r="AJ27" s="31">
        <v>1024</v>
      </c>
      <c r="AK27" s="31">
        <v>1655.6</v>
      </c>
      <c r="AL27" s="31">
        <v>2128</v>
      </c>
      <c r="AM27" s="31">
        <v>2516</v>
      </c>
      <c r="AN27" s="31">
        <v>2833</v>
      </c>
      <c r="AO27" s="31">
        <v>3177</v>
      </c>
      <c r="AP27" s="31">
        <v>3415</v>
      </c>
      <c r="AQ27" s="31">
        <v>3536</v>
      </c>
      <c r="AR27" s="31">
        <v>3723.4489999999996</v>
      </c>
      <c r="AS27" s="31">
        <v>4232.5370000000003</v>
      </c>
      <c r="AT27" s="31">
        <v>5095.3410000000003</v>
      </c>
      <c r="AU27" s="31">
        <v>6358.652</v>
      </c>
      <c r="AV27" s="31">
        <v>7812.0959999999995</v>
      </c>
      <c r="AW27" s="31">
        <v>9216.8450000000012</v>
      </c>
      <c r="AX27" s="31">
        <v>10103.235919999999</v>
      </c>
      <c r="AY27" s="31">
        <v>10874.666694000003</v>
      </c>
      <c r="AZ27" s="31">
        <v>11379.761964999998</v>
      </c>
      <c r="BA27" s="31">
        <v>11176.396122999999</v>
      </c>
      <c r="BB27" s="31">
        <v>11064.804220000002</v>
      </c>
      <c r="BC27" s="31">
        <v>11064.103816674598</v>
      </c>
      <c r="BD27" s="31">
        <v>11162.3689748</v>
      </c>
      <c r="BE27" s="31">
        <v>11588.695131</v>
      </c>
      <c r="BF27" s="31">
        <v>12636.220416</v>
      </c>
      <c r="BG27" s="31">
        <v>12347.373120710001</v>
      </c>
      <c r="BH27" s="31">
        <v>13157.570061439999</v>
      </c>
      <c r="BI27" s="31">
        <v>13928.205135</v>
      </c>
      <c r="BJ27" s="31">
        <v>14840.547586000004</v>
      </c>
      <c r="BK27" s="31">
        <v>15731.800594999997</v>
      </c>
      <c r="BL27" s="31">
        <v>17103.441162000003</v>
      </c>
      <c r="BM27" s="31">
        <v>19989.231178000002</v>
      </c>
      <c r="BN27" s="31">
        <v>21426.990300999998</v>
      </c>
      <c r="BO27" s="32">
        <v>22820.290123000006</v>
      </c>
      <c r="BP27" s="31">
        <v>23891.68386500001</v>
      </c>
      <c r="BQ27" s="31">
        <v>24177.032743999996</v>
      </c>
      <c r="BR27" s="31">
        <v>24514.739581933663</v>
      </c>
      <c r="BS27" s="31">
        <v>24940.976122632143</v>
      </c>
      <c r="BT27" s="31">
        <v>25296.320115536844</v>
      </c>
      <c r="BU27" s="31">
        <v>25787.996707416351</v>
      </c>
      <c r="BV27" s="31">
        <v>26380.589037279322</v>
      </c>
      <c r="BW27" s="31">
        <v>26800.825529954695</v>
      </c>
    </row>
    <row r="28" spans="2:75" s="15" customFormat="1" x14ac:dyDescent="0.2">
      <c r="B28" s="36" t="s">
        <v>142</v>
      </c>
      <c r="C28" s="30"/>
      <c r="D28" s="31" t="s">
        <v>123</v>
      </c>
      <c r="E28" s="31" t="s">
        <v>123</v>
      </c>
      <c r="F28" s="31" t="s">
        <v>123</v>
      </c>
      <c r="G28" s="31" t="s">
        <v>123</v>
      </c>
      <c r="H28" s="31" t="s">
        <v>123</v>
      </c>
      <c r="I28" s="31" t="s">
        <v>123</v>
      </c>
      <c r="J28" s="31" t="s">
        <v>123</v>
      </c>
      <c r="K28" s="31" t="s">
        <v>123</v>
      </c>
      <c r="L28" s="31" t="s">
        <v>123</v>
      </c>
      <c r="M28" s="31" t="s">
        <v>123</v>
      </c>
      <c r="N28" s="31" t="s">
        <v>123</v>
      </c>
      <c r="O28" s="31" t="s">
        <v>123</v>
      </c>
      <c r="P28" s="31" t="s">
        <v>123</v>
      </c>
      <c r="Q28" s="31" t="s">
        <v>123</v>
      </c>
      <c r="R28" s="31" t="s">
        <v>123</v>
      </c>
      <c r="S28" s="31" t="s">
        <v>123</v>
      </c>
      <c r="T28" s="31" t="s">
        <v>123</v>
      </c>
      <c r="U28" s="31" t="s">
        <v>123</v>
      </c>
      <c r="V28" s="31" t="s">
        <v>123</v>
      </c>
      <c r="W28" s="31" t="s">
        <v>123</v>
      </c>
      <c r="X28" s="31" t="s">
        <v>123</v>
      </c>
      <c r="Y28" s="31" t="s">
        <v>123</v>
      </c>
      <c r="Z28" s="31" t="s">
        <v>123</v>
      </c>
      <c r="AA28" s="31" t="s">
        <v>123</v>
      </c>
      <c r="AB28" s="31" t="s">
        <v>123</v>
      </c>
      <c r="AC28" s="31" t="s">
        <v>123</v>
      </c>
      <c r="AD28" s="31" t="s">
        <v>123</v>
      </c>
      <c r="AE28" s="31" t="s">
        <v>123</v>
      </c>
      <c r="AF28" s="31" t="s">
        <v>123</v>
      </c>
      <c r="AG28" s="31" t="s">
        <v>123</v>
      </c>
      <c r="AH28" s="31" t="s">
        <v>123</v>
      </c>
      <c r="AI28" s="31" t="s">
        <v>123</v>
      </c>
      <c r="AJ28" s="31" t="s">
        <v>123</v>
      </c>
      <c r="AK28" s="31" t="s">
        <v>123</v>
      </c>
      <c r="AL28" s="31" t="s">
        <v>123</v>
      </c>
      <c r="AM28" s="31" t="s">
        <v>123</v>
      </c>
      <c r="AN28" s="31" t="s">
        <v>123</v>
      </c>
      <c r="AO28" s="31" t="s">
        <v>123</v>
      </c>
      <c r="AP28" s="31" t="s">
        <v>123</v>
      </c>
      <c r="AQ28" s="31" t="s">
        <v>123</v>
      </c>
      <c r="AR28" s="31" t="s">
        <v>123</v>
      </c>
      <c r="AS28" s="31" t="s">
        <v>123</v>
      </c>
      <c r="AT28" s="31" t="s">
        <v>123</v>
      </c>
      <c r="AU28" s="31" t="s">
        <v>123</v>
      </c>
      <c r="AV28" s="31" t="s">
        <v>123</v>
      </c>
      <c r="AW28" s="31" t="s">
        <v>123</v>
      </c>
      <c r="AX28" s="31" t="s">
        <v>123</v>
      </c>
      <c r="AY28" s="31" t="s">
        <v>123</v>
      </c>
      <c r="AZ28" s="31" t="s">
        <v>123</v>
      </c>
      <c r="BA28" s="31" t="s">
        <v>123</v>
      </c>
      <c r="BB28" s="31" t="s">
        <v>123</v>
      </c>
      <c r="BC28" s="31" t="s">
        <v>123</v>
      </c>
      <c r="BD28" s="31" t="s">
        <v>123</v>
      </c>
      <c r="BE28" s="31" t="s">
        <v>123</v>
      </c>
      <c r="BF28" s="31" t="s">
        <v>123</v>
      </c>
      <c r="BG28" s="31" t="s">
        <v>123</v>
      </c>
      <c r="BH28" s="31" t="s">
        <v>123</v>
      </c>
      <c r="BI28" s="31" t="s">
        <v>123</v>
      </c>
      <c r="BJ28" s="31" t="s">
        <v>123</v>
      </c>
      <c r="BK28" s="31" t="s">
        <v>123</v>
      </c>
      <c r="BL28" s="31">
        <v>15141.776923958705</v>
      </c>
      <c r="BM28" s="31">
        <v>16923.255930776253</v>
      </c>
      <c r="BN28" s="31">
        <v>18018.287469340114</v>
      </c>
      <c r="BO28" s="32">
        <v>19055.311208911484</v>
      </c>
      <c r="BP28" s="31">
        <v>19879.676398880401</v>
      </c>
      <c r="BQ28" s="31">
        <v>20527.846029426601</v>
      </c>
      <c r="BR28" s="31">
        <v>21548.58916609337</v>
      </c>
      <c r="BS28" s="31">
        <v>22266.273010568755</v>
      </c>
      <c r="BT28" s="31">
        <v>22772.488315121609</v>
      </c>
      <c r="BU28" s="31">
        <v>23218.479268562383</v>
      </c>
      <c r="BV28" s="31">
        <v>23717.47954203211</v>
      </c>
      <c r="BW28" s="31">
        <v>24063.232189225226</v>
      </c>
    </row>
    <row r="29" spans="2:75" s="15" customFormat="1" x14ac:dyDescent="0.2">
      <c r="B29" s="36" t="s">
        <v>143</v>
      </c>
      <c r="C29" s="30"/>
      <c r="D29" s="31" t="s">
        <v>123</v>
      </c>
      <c r="E29" s="31" t="s">
        <v>123</v>
      </c>
      <c r="F29" s="31" t="s">
        <v>123</v>
      </c>
      <c r="G29" s="31" t="s">
        <v>123</v>
      </c>
      <c r="H29" s="31" t="s">
        <v>123</v>
      </c>
      <c r="I29" s="31" t="s">
        <v>123</v>
      </c>
      <c r="J29" s="31" t="s">
        <v>123</v>
      </c>
      <c r="K29" s="31" t="s">
        <v>123</v>
      </c>
      <c r="L29" s="31" t="s">
        <v>123</v>
      </c>
      <c r="M29" s="31" t="s">
        <v>123</v>
      </c>
      <c r="N29" s="31" t="s">
        <v>123</v>
      </c>
      <c r="O29" s="31" t="s">
        <v>123</v>
      </c>
      <c r="P29" s="31" t="s">
        <v>123</v>
      </c>
      <c r="Q29" s="31" t="s">
        <v>123</v>
      </c>
      <c r="R29" s="31" t="s">
        <v>123</v>
      </c>
      <c r="S29" s="31" t="s">
        <v>123</v>
      </c>
      <c r="T29" s="31" t="s">
        <v>123</v>
      </c>
      <c r="U29" s="31" t="s">
        <v>123</v>
      </c>
      <c r="V29" s="31" t="s">
        <v>123</v>
      </c>
      <c r="W29" s="31" t="s">
        <v>123</v>
      </c>
      <c r="X29" s="31" t="s">
        <v>123</v>
      </c>
      <c r="Y29" s="31" t="s">
        <v>123</v>
      </c>
      <c r="Z29" s="31" t="s">
        <v>123</v>
      </c>
      <c r="AA29" s="31" t="s">
        <v>123</v>
      </c>
      <c r="AB29" s="31" t="s">
        <v>123</v>
      </c>
      <c r="AC29" s="31" t="s">
        <v>123</v>
      </c>
      <c r="AD29" s="31" t="s">
        <v>123</v>
      </c>
      <c r="AE29" s="31" t="s">
        <v>123</v>
      </c>
      <c r="AF29" s="31" t="s">
        <v>123</v>
      </c>
      <c r="AG29" s="31" t="s">
        <v>123</v>
      </c>
      <c r="AH29" s="31" t="s">
        <v>123</v>
      </c>
      <c r="AI29" s="31" t="s">
        <v>123</v>
      </c>
      <c r="AJ29" s="31" t="s">
        <v>123</v>
      </c>
      <c r="AK29" s="31" t="s">
        <v>123</v>
      </c>
      <c r="AL29" s="31" t="s">
        <v>123</v>
      </c>
      <c r="AM29" s="31" t="s">
        <v>123</v>
      </c>
      <c r="AN29" s="31" t="s">
        <v>123</v>
      </c>
      <c r="AO29" s="31" t="s">
        <v>123</v>
      </c>
      <c r="AP29" s="31" t="s">
        <v>123</v>
      </c>
      <c r="AQ29" s="31" t="s">
        <v>123</v>
      </c>
      <c r="AR29" s="31" t="s">
        <v>123</v>
      </c>
      <c r="AS29" s="31" t="s">
        <v>123</v>
      </c>
      <c r="AT29" s="31" t="s">
        <v>123</v>
      </c>
      <c r="AU29" s="31" t="s">
        <v>123</v>
      </c>
      <c r="AV29" s="31" t="s">
        <v>123</v>
      </c>
      <c r="AW29" s="31" t="s">
        <v>123</v>
      </c>
      <c r="AX29" s="31" t="s">
        <v>123</v>
      </c>
      <c r="AY29" s="31" t="s">
        <v>123</v>
      </c>
      <c r="AZ29" s="31" t="s">
        <v>123</v>
      </c>
      <c r="BA29" s="31" t="s">
        <v>123</v>
      </c>
      <c r="BB29" s="31" t="s">
        <v>123</v>
      </c>
      <c r="BC29" s="31" t="s">
        <v>123</v>
      </c>
      <c r="BD29" s="31" t="s">
        <v>123</v>
      </c>
      <c r="BE29" s="31" t="s">
        <v>123</v>
      </c>
      <c r="BF29" s="31" t="s">
        <v>123</v>
      </c>
      <c r="BG29" s="31" t="s">
        <v>123</v>
      </c>
      <c r="BH29" s="31" t="s">
        <v>123</v>
      </c>
      <c r="BI29" s="31" t="s">
        <v>123</v>
      </c>
      <c r="BJ29" s="31" t="s">
        <v>123</v>
      </c>
      <c r="BK29" s="31" t="s">
        <v>123</v>
      </c>
      <c r="BL29" s="31">
        <v>1613.425236041295</v>
      </c>
      <c r="BM29" s="31">
        <v>2679.9444862237456</v>
      </c>
      <c r="BN29" s="31">
        <v>3009.2036966598816</v>
      </c>
      <c r="BO29" s="32">
        <v>3331.7742650885075</v>
      </c>
      <c r="BP29" s="31">
        <v>3573.0294971195963</v>
      </c>
      <c r="BQ29" s="31">
        <v>3177.995034573406</v>
      </c>
      <c r="BR29" s="31">
        <v>2489.531621272451</v>
      </c>
      <c r="BS29" s="31">
        <v>2189.4964439852338</v>
      </c>
      <c r="BT29" s="31">
        <v>2032.6716959654602</v>
      </c>
      <c r="BU29" s="31">
        <v>2067.3322285949321</v>
      </c>
      <c r="BV29" s="31">
        <v>2148.4988238312962</v>
      </c>
      <c r="BW29" s="31">
        <v>2214.5160360184732</v>
      </c>
    </row>
    <row r="30" spans="2:75" s="15" customFormat="1" x14ac:dyDescent="0.2">
      <c r="B30" s="36" t="s">
        <v>144</v>
      </c>
      <c r="C30" s="30"/>
      <c r="D30" s="31" t="s">
        <v>123</v>
      </c>
      <c r="E30" s="31" t="s">
        <v>123</v>
      </c>
      <c r="F30" s="31" t="s">
        <v>123</v>
      </c>
      <c r="G30" s="31" t="s">
        <v>123</v>
      </c>
      <c r="H30" s="31" t="s">
        <v>123</v>
      </c>
      <c r="I30" s="31" t="s">
        <v>123</v>
      </c>
      <c r="J30" s="31" t="s">
        <v>123</v>
      </c>
      <c r="K30" s="31" t="s">
        <v>123</v>
      </c>
      <c r="L30" s="31" t="s">
        <v>123</v>
      </c>
      <c r="M30" s="31" t="s">
        <v>123</v>
      </c>
      <c r="N30" s="31" t="s">
        <v>123</v>
      </c>
      <c r="O30" s="31" t="s">
        <v>123</v>
      </c>
      <c r="P30" s="31" t="s">
        <v>123</v>
      </c>
      <c r="Q30" s="31" t="s">
        <v>123</v>
      </c>
      <c r="R30" s="31" t="s">
        <v>123</v>
      </c>
      <c r="S30" s="31" t="s">
        <v>123</v>
      </c>
      <c r="T30" s="31" t="s">
        <v>123</v>
      </c>
      <c r="U30" s="31" t="s">
        <v>123</v>
      </c>
      <c r="V30" s="31" t="s">
        <v>123</v>
      </c>
      <c r="W30" s="31" t="s">
        <v>123</v>
      </c>
      <c r="X30" s="31" t="s">
        <v>123</v>
      </c>
      <c r="Y30" s="31" t="s">
        <v>123</v>
      </c>
      <c r="Z30" s="31" t="s">
        <v>123</v>
      </c>
      <c r="AA30" s="31" t="s">
        <v>123</v>
      </c>
      <c r="AB30" s="31" t="s">
        <v>123</v>
      </c>
      <c r="AC30" s="31" t="s">
        <v>123</v>
      </c>
      <c r="AD30" s="31" t="s">
        <v>123</v>
      </c>
      <c r="AE30" s="31" t="s">
        <v>123</v>
      </c>
      <c r="AF30" s="31" t="s">
        <v>123</v>
      </c>
      <c r="AG30" s="31" t="s">
        <v>123</v>
      </c>
      <c r="AH30" s="31" t="s">
        <v>123</v>
      </c>
      <c r="AI30" s="31" t="s">
        <v>123</v>
      </c>
      <c r="AJ30" s="31" t="s">
        <v>123</v>
      </c>
      <c r="AK30" s="31" t="s">
        <v>123</v>
      </c>
      <c r="AL30" s="31" t="s">
        <v>123</v>
      </c>
      <c r="AM30" s="31" t="s">
        <v>123</v>
      </c>
      <c r="AN30" s="31" t="s">
        <v>123</v>
      </c>
      <c r="AO30" s="31" t="s">
        <v>123</v>
      </c>
      <c r="AP30" s="31" t="s">
        <v>123</v>
      </c>
      <c r="AQ30" s="31" t="s">
        <v>123</v>
      </c>
      <c r="AR30" s="31" t="s">
        <v>123</v>
      </c>
      <c r="AS30" s="31" t="s">
        <v>123</v>
      </c>
      <c r="AT30" s="31" t="s">
        <v>123</v>
      </c>
      <c r="AU30" s="31" t="s">
        <v>123</v>
      </c>
      <c r="AV30" s="31" t="s">
        <v>123</v>
      </c>
      <c r="AW30" s="31" t="s">
        <v>123</v>
      </c>
      <c r="AX30" s="31" t="s">
        <v>123</v>
      </c>
      <c r="AY30" s="31" t="s">
        <v>123</v>
      </c>
      <c r="AZ30" s="31" t="s">
        <v>123</v>
      </c>
      <c r="BA30" s="31" t="s">
        <v>123</v>
      </c>
      <c r="BB30" s="31" t="s">
        <v>123</v>
      </c>
      <c r="BC30" s="31" t="s">
        <v>123</v>
      </c>
      <c r="BD30" s="31" t="s">
        <v>123</v>
      </c>
      <c r="BE30" s="31" t="s">
        <v>123</v>
      </c>
      <c r="BF30" s="31" t="s">
        <v>123</v>
      </c>
      <c r="BG30" s="31" t="s">
        <v>123</v>
      </c>
      <c r="BH30" s="31" t="s">
        <v>123</v>
      </c>
      <c r="BI30" s="31" t="s">
        <v>123</v>
      </c>
      <c r="BJ30" s="31" t="s">
        <v>123</v>
      </c>
      <c r="BK30" s="31" t="s">
        <v>123</v>
      </c>
      <c r="BL30" s="31">
        <v>348.23900200000571</v>
      </c>
      <c r="BM30" s="31">
        <v>386.0307610000018</v>
      </c>
      <c r="BN30" s="31">
        <v>399.49913500000184</v>
      </c>
      <c r="BO30" s="32">
        <v>433.20464900001389</v>
      </c>
      <c r="BP30" s="31">
        <v>438.97796900000321</v>
      </c>
      <c r="BQ30" s="31">
        <v>471.19167999999763</v>
      </c>
      <c r="BR30" s="31">
        <v>476.61879456783106</v>
      </c>
      <c r="BS30" s="31">
        <v>485.20666807803258</v>
      </c>
      <c r="BT30" s="31">
        <v>491.16010445027882</v>
      </c>
      <c r="BU30" s="31">
        <v>502.1852102586368</v>
      </c>
      <c r="BV30" s="31">
        <v>514.61067141598221</v>
      </c>
      <c r="BW30" s="31">
        <v>523.07730471054288</v>
      </c>
    </row>
    <row r="31" spans="2:75" s="15" customFormat="1" x14ac:dyDescent="0.2">
      <c r="B31" s="15" t="s">
        <v>145</v>
      </c>
      <c r="C31" s="30" t="s">
        <v>93</v>
      </c>
      <c r="D31" s="31">
        <v>0</v>
      </c>
      <c r="E31" s="31">
        <v>0</v>
      </c>
      <c r="F31" s="31">
        <v>0</v>
      </c>
      <c r="G31" s="31">
        <v>0</v>
      </c>
      <c r="H31" s="31">
        <v>0</v>
      </c>
      <c r="I31" s="31">
        <v>0</v>
      </c>
      <c r="J31" s="31">
        <v>0</v>
      </c>
      <c r="K31" s="31">
        <v>0</v>
      </c>
      <c r="L31" s="31">
        <v>0</v>
      </c>
      <c r="M31" s="31">
        <v>0</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0</v>
      </c>
      <c r="AH31" s="31">
        <v>0</v>
      </c>
      <c r="AI31" s="31">
        <v>0</v>
      </c>
      <c r="AJ31" s="31">
        <v>0</v>
      </c>
      <c r="AK31" s="31">
        <v>0</v>
      </c>
      <c r="AL31" s="31">
        <v>0</v>
      </c>
      <c r="AM31" s="31">
        <v>0</v>
      </c>
      <c r="AN31" s="31">
        <v>0</v>
      </c>
      <c r="AO31" s="31">
        <v>0</v>
      </c>
      <c r="AP31" s="31">
        <v>0</v>
      </c>
      <c r="AQ31" s="31">
        <v>0</v>
      </c>
      <c r="AR31" s="31">
        <v>0</v>
      </c>
      <c r="AS31" s="31">
        <v>0</v>
      </c>
      <c r="AT31" s="31">
        <v>0</v>
      </c>
      <c r="AU31" s="31">
        <v>0</v>
      </c>
      <c r="AV31" s="31">
        <v>0</v>
      </c>
      <c r="AW31" s="31">
        <v>0</v>
      </c>
      <c r="AX31" s="31">
        <v>0</v>
      </c>
      <c r="AY31" s="31">
        <v>7622.94</v>
      </c>
      <c r="AZ31" s="31">
        <v>7661.6239999999998</v>
      </c>
      <c r="BA31" s="31">
        <v>7412.2720000000008</v>
      </c>
      <c r="BB31" s="31">
        <v>7250.59</v>
      </c>
      <c r="BC31" s="31">
        <v>6790.04</v>
      </c>
      <c r="BD31" s="31">
        <v>6766.183</v>
      </c>
      <c r="BE31" s="31">
        <v>6749.0433528570848</v>
      </c>
      <c r="BF31" s="31">
        <v>6757.9545089520052</v>
      </c>
      <c r="BG31" s="31">
        <v>6724.1235550023994</v>
      </c>
      <c r="BH31" s="31">
        <v>6662.027000000001</v>
      </c>
      <c r="BI31" s="31">
        <v>6649.9306075200002</v>
      </c>
      <c r="BJ31" s="31">
        <v>6566.1693209299992</v>
      </c>
      <c r="BK31" s="31">
        <v>6657.0001817393668</v>
      </c>
      <c r="BL31" s="31">
        <v>6515.8436022599981</v>
      </c>
      <c r="BM31" s="31">
        <v>6108.3423565899993</v>
      </c>
      <c r="BN31" s="31">
        <v>5556.0370140352561</v>
      </c>
      <c r="BO31" s="32">
        <v>4935.2797263499997</v>
      </c>
      <c r="BP31" s="31">
        <v>3275.8454461099996</v>
      </c>
      <c r="BQ31" s="31">
        <v>1186.7982194500003</v>
      </c>
      <c r="BR31" s="31">
        <v>245.75809350777774</v>
      </c>
      <c r="BS31" s="31">
        <v>8.5129043479148514</v>
      </c>
      <c r="BT31" s="31">
        <v>6.9558303109990023</v>
      </c>
      <c r="BU31" s="31">
        <v>5.1399083598457649</v>
      </c>
      <c r="BV31" s="31">
        <v>5.5272109022708271</v>
      </c>
      <c r="BW31" s="31">
        <v>5.8731331509401556</v>
      </c>
    </row>
    <row r="32" spans="2:75" s="15" customFormat="1" ht="26.25" customHeight="1" x14ac:dyDescent="0.2">
      <c r="B32" s="37" t="s">
        <v>14</v>
      </c>
      <c r="C32" s="30" t="s">
        <v>94</v>
      </c>
      <c r="D32" s="31">
        <v>62.5</v>
      </c>
      <c r="E32" s="31">
        <v>75.2</v>
      </c>
      <c r="F32" s="31">
        <v>84.5</v>
      </c>
      <c r="G32" s="31">
        <v>94.6</v>
      </c>
      <c r="H32" s="31">
        <v>118.6</v>
      </c>
      <c r="I32" s="31">
        <v>120.3</v>
      </c>
      <c r="J32" s="31">
        <v>125.4</v>
      </c>
      <c r="K32" s="31">
        <v>114.1</v>
      </c>
      <c r="L32" s="31">
        <v>121.3</v>
      </c>
      <c r="M32" s="31">
        <v>119.6</v>
      </c>
      <c r="N32" s="31">
        <v>131.80000000000001</v>
      </c>
      <c r="O32" s="31">
        <v>158.5</v>
      </c>
      <c r="P32" s="31">
        <v>179.5</v>
      </c>
      <c r="Q32" s="31">
        <v>171.1</v>
      </c>
      <c r="R32" s="31">
        <v>199.8</v>
      </c>
      <c r="S32" s="31">
        <v>217.4</v>
      </c>
      <c r="T32" s="31">
        <v>223.3</v>
      </c>
      <c r="U32" s="31">
        <v>245.9</v>
      </c>
      <c r="V32" s="31">
        <v>297.5</v>
      </c>
      <c r="W32" s="31">
        <v>385.7</v>
      </c>
      <c r="X32" s="31">
        <v>428.9</v>
      </c>
      <c r="Y32" s="31">
        <v>470.7</v>
      </c>
      <c r="Z32" s="31">
        <v>523.79999999999995</v>
      </c>
      <c r="AA32" s="31">
        <v>641.4</v>
      </c>
      <c r="AB32" s="31">
        <v>703.5</v>
      </c>
      <c r="AC32" s="31">
        <v>703.7</v>
      </c>
      <c r="AD32" s="31">
        <v>959.4</v>
      </c>
      <c r="AE32" s="31">
        <v>1308.2</v>
      </c>
      <c r="AF32" s="31">
        <v>1715.3</v>
      </c>
      <c r="AG32" s="31">
        <v>1431</v>
      </c>
      <c r="AH32" s="31">
        <v>1561</v>
      </c>
      <c r="AI32" s="31">
        <v>1675</v>
      </c>
      <c r="AJ32" s="31">
        <v>2165</v>
      </c>
      <c r="AK32" s="31">
        <v>3245.05</v>
      </c>
      <c r="AL32" s="31">
        <v>4612</v>
      </c>
      <c r="AM32" s="31">
        <v>5592</v>
      </c>
      <c r="AN32" s="31">
        <v>6470</v>
      </c>
      <c r="AO32" s="31">
        <v>7446</v>
      </c>
      <c r="AP32" s="31">
        <v>7965</v>
      </c>
      <c r="AQ32" s="31">
        <v>7956</v>
      </c>
      <c r="AR32" s="31">
        <v>7581.9769999999999</v>
      </c>
      <c r="AS32" s="31">
        <v>7675.058</v>
      </c>
      <c r="AT32" s="31">
        <v>8895.1850000000013</v>
      </c>
      <c r="AU32" s="31">
        <v>11646.02289951173</v>
      </c>
      <c r="AV32" s="31">
        <v>14789.988000000001</v>
      </c>
      <c r="AW32" s="31">
        <v>16109.623</v>
      </c>
      <c r="AX32" s="31">
        <v>16387.047999999999</v>
      </c>
      <c r="AY32" s="31">
        <v>16692.532999999999</v>
      </c>
      <c r="AZ32" s="31">
        <v>14444.695</v>
      </c>
      <c r="BA32" s="31">
        <v>11965.317000000001</v>
      </c>
      <c r="BB32" s="31">
        <v>11790.69</v>
      </c>
      <c r="BC32" s="31">
        <v>12082.322</v>
      </c>
      <c r="BD32" s="31">
        <v>13121.226999999999</v>
      </c>
      <c r="BE32" s="31">
        <v>14100.907119412172</v>
      </c>
      <c r="BF32" s="31">
        <v>14237.3147109526</v>
      </c>
      <c r="BG32" s="31">
        <v>12859.01825241993</v>
      </c>
      <c r="BH32" s="31">
        <v>10028.913</v>
      </c>
      <c r="BI32" s="31">
        <v>9149.9960046050001</v>
      </c>
      <c r="BJ32" s="31">
        <v>8838.7708489100005</v>
      </c>
      <c r="BK32" s="31">
        <v>9027.9858692587677</v>
      </c>
      <c r="BL32" s="31">
        <v>8684.733409389999</v>
      </c>
      <c r="BM32" s="31">
        <v>8373.7599778200001</v>
      </c>
      <c r="BN32" s="31">
        <v>7856.3960060182071</v>
      </c>
      <c r="BO32" s="32">
        <v>6997.2154424</v>
      </c>
      <c r="BP32" s="31">
        <v>5308.918879060001</v>
      </c>
      <c r="BQ32" s="31">
        <v>3582.67218435</v>
      </c>
      <c r="BR32" s="31">
        <v>2965.4293214467125</v>
      </c>
      <c r="BS32" s="31">
        <v>2803.9033205358069</v>
      </c>
      <c r="BT32" s="31">
        <v>2690.5494630017211</v>
      </c>
      <c r="BU32" s="31">
        <v>2713.7975882711298</v>
      </c>
      <c r="BV32" s="31">
        <v>2840.7232977441554</v>
      </c>
      <c r="BW32" s="31">
        <v>2925.5179743625517</v>
      </c>
    </row>
    <row r="33" spans="2:75" s="15" customFormat="1" x14ac:dyDescent="0.2">
      <c r="B33" s="15" t="s">
        <v>146</v>
      </c>
      <c r="C33" s="30" t="s">
        <v>94</v>
      </c>
      <c r="D33" s="31">
        <v>0</v>
      </c>
      <c r="E33" s="31">
        <v>0</v>
      </c>
      <c r="F33" s="31">
        <v>0</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v>0</v>
      </c>
      <c r="AH33" s="31">
        <v>0</v>
      </c>
      <c r="AI33" s="31">
        <v>0</v>
      </c>
      <c r="AJ33" s="31">
        <v>0</v>
      </c>
      <c r="AK33" s="31">
        <v>0</v>
      </c>
      <c r="AL33" s="31">
        <v>0</v>
      </c>
      <c r="AM33" s="31">
        <v>0</v>
      </c>
      <c r="AN33" s="31">
        <v>0</v>
      </c>
      <c r="AO33" s="31">
        <v>0</v>
      </c>
      <c r="AP33" s="31">
        <v>0</v>
      </c>
      <c r="AQ33" s="31">
        <v>0</v>
      </c>
      <c r="AR33" s="31">
        <v>1.2749999999999999</v>
      </c>
      <c r="AS33" s="31">
        <v>10.731</v>
      </c>
      <c r="AT33" s="31">
        <v>24.417000000000002</v>
      </c>
      <c r="AU33" s="31">
        <v>45.9</v>
      </c>
      <c r="AV33" s="31">
        <v>86.460999999999999</v>
      </c>
      <c r="AW33" s="31">
        <v>112.84399999999999</v>
      </c>
      <c r="AX33" s="31">
        <v>101.313</v>
      </c>
      <c r="AY33" s="31">
        <v>104.523</v>
      </c>
      <c r="AZ33" s="31">
        <v>109.417</v>
      </c>
      <c r="BA33" s="31">
        <v>107.491</v>
      </c>
      <c r="BB33" s="31">
        <v>112.054</v>
      </c>
      <c r="BC33" s="31">
        <v>125.285</v>
      </c>
      <c r="BD33" s="31">
        <v>132.35599999999999</v>
      </c>
      <c r="BE33" s="31">
        <v>148.73699999999999</v>
      </c>
      <c r="BF33" s="31">
        <v>168.34100000000001</v>
      </c>
      <c r="BG33" s="31">
        <v>189.08099999999999</v>
      </c>
      <c r="BH33" s="31">
        <v>209.41499999999999</v>
      </c>
      <c r="BI33" s="31">
        <v>231.1134238570055</v>
      </c>
      <c r="BJ33" s="31">
        <v>259.31581324546704</v>
      </c>
      <c r="BK33" s="31">
        <v>296.238</v>
      </c>
      <c r="BL33" s="31">
        <v>324.96100000000001</v>
      </c>
      <c r="BM33" s="31">
        <v>341.1</v>
      </c>
      <c r="BN33" s="31">
        <v>349.83600000000001</v>
      </c>
      <c r="BO33" s="31">
        <v>325.97800000000001</v>
      </c>
      <c r="BP33" s="31">
        <v>304.01600000000002</v>
      </c>
      <c r="BQ33" s="31">
        <v>285.58</v>
      </c>
      <c r="BR33" s="31">
        <v>0</v>
      </c>
      <c r="BS33" s="31">
        <v>0</v>
      </c>
      <c r="BT33" s="31">
        <v>0</v>
      </c>
      <c r="BU33" s="31">
        <v>0</v>
      </c>
      <c r="BV33" s="31">
        <v>0</v>
      </c>
      <c r="BW33" s="31">
        <v>0</v>
      </c>
    </row>
    <row r="34" spans="2:75" s="15" customFormat="1" x14ac:dyDescent="0.2">
      <c r="B34" s="15" t="s">
        <v>15</v>
      </c>
      <c r="C34" s="30" t="s">
        <v>92</v>
      </c>
      <c r="D34" s="31">
        <v>0</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76.699999999999989</v>
      </c>
      <c r="AA34" s="31">
        <v>83.800000000000011</v>
      </c>
      <c r="AB34" s="31">
        <v>92.7</v>
      </c>
      <c r="AC34" s="31">
        <v>103.7</v>
      </c>
      <c r="AD34" s="31">
        <v>130.79999999999998</v>
      </c>
      <c r="AE34" s="31">
        <v>171.1</v>
      </c>
      <c r="AF34" s="31">
        <v>196.7</v>
      </c>
      <c r="AG34" s="31">
        <v>224.6</v>
      </c>
      <c r="AH34" s="31">
        <v>253</v>
      </c>
      <c r="AI34" s="31">
        <v>285</v>
      </c>
      <c r="AJ34" s="31">
        <v>329</v>
      </c>
      <c r="AK34" s="31">
        <v>367</v>
      </c>
      <c r="AL34" s="31">
        <v>399</v>
      </c>
      <c r="AM34" s="31">
        <v>428</v>
      </c>
      <c r="AN34" s="31">
        <v>441</v>
      </c>
      <c r="AO34" s="31">
        <v>470</v>
      </c>
      <c r="AP34" s="31">
        <v>505</v>
      </c>
      <c r="AQ34" s="31">
        <v>514.10199999999998</v>
      </c>
      <c r="AR34" s="31">
        <v>513.58299999999997</v>
      </c>
      <c r="AS34" s="31">
        <v>533.13800000000003</v>
      </c>
      <c r="AT34" s="31">
        <v>584.37099999999998</v>
      </c>
      <c r="AU34" s="31">
        <v>654.65499413448993</v>
      </c>
      <c r="AV34" s="31">
        <v>667.50399999999991</v>
      </c>
      <c r="AW34" s="31">
        <v>686.28399999999988</v>
      </c>
      <c r="AX34" s="31">
        <v>706.56499999999994</v>
      </c>
      <c r="AY34" s="31">
        <v>730.84699999999987</v>
      </c>
      <c r="AZ34" s="31">
        <v>742.93900000000008</v>
      </c>
      <c r="BA34" s="31">
        <v>746.97900000000004</v>
      </c>
      <c r="BB34" s="31">
        <v>760.91300000000001</v>
      </c>
      <c r="BC34" s="31">
        <v>753.17499999999995</v>
      </c>
      <c r="BD34" s="31">
        <v>759</v>
      </c>
      <c r="BE34" s="31">
        <v>778.45800000000008</v>
      </c>
      <c r="BF34" s="31">
        <v>782.50758261258761</v>
      </c>
      <c r="BG34" s="31">
        <v>783.48695761035617</v>
      </c>
      <c r="BH34" s="31">
        <v>794.55200000000002</v>
      </c>
      <c r="BI34" s="31">
        <v>787.58934177900016</v>
      </c>
      <c r="BJ34" s="31">
        <v>790.4603985399998</v>
      </c>
      <c r="BK34" s="31">
        <v>794.80543098380008</v>
      </c>
      <c r="BL34" s="31">
        <v>816.22339083000008</v>
      </c>
      <c r="BM34" s="31">
        <v>843.82698400000015</v>
      </c>
      <c r="BN34" s="31">
        <v>888.44639182000003</v>
      </c>
      <c r="BO34" s="32">
        <v>887.63814664999995</v>
      </c>
      <c r="BP34" s="31">
        <v>905.24794301000009</v>
      </c>
      <c r="BQ34" s="31">
        <v>900.69117377998509</v>
      </c>
      <c r="BR34" s="31">
        <v>907.44920455916008</v>
      </c>
      <c r="BS34" s="31">
        <v>905.50912969641058</v>
      </c>
      <c r="BT34" s="31">
        <v>898.42426760946501</v>
      </c>
      <c r="BU34" s="31">
        <v>895.5194543374937</v>
      </c>
      <c r="BV34" s="31">
        <v>893.68846772905988</v>
      </c>
      <c r="BW34" s="31">
        <v>893.44122277398765</v>
      </c>
    </row>
    <row r="35" spans="2:75" s="15" customFormat="1" x14ac:dyDescent="0.2">
      <c r="B35" s="15" t="s">
        <v>147</v>
      </c>
      <c r="C35" s="30" t="s">
        <v>93</v>
      </c>
      <c r="D35" s="31">
        <v>0</v>
      </c>
      <c r="E35" s="31">
        <v>0</v>
      </c>
      <c r="F35" s="31">
        <v>0</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91</v>
      </c>
      <c r="AB35" s="31">
        <v>196</v>
      </c>
      <c r="AC35" s="31">
        <v>241.541</v>
      </c>
      <c r="AD35" s="31">
        <v>319.58499999999998</v>
      </c>
      <c r="AE35" s="31">
        <v>448.238</v>
      </c>
      <c r="AF35" s="31">
        <v>562.80799999999999</v>
      </c>
      <c r="AG35" s="31">
        <v>701.21900000000005</v>
      </c>
      <c r="AH35" s="31">
        <v>840</v>
      </c>
      <c r="AI35" s="31">
        <v>995</v>
      </c>
      <c r="AJ35" s="31">
        <v>1150</v>
      </c>
      <c r="AK35" s="31">
        <v>1370</v>
      </c>
      <c r="AL35" s="31">
        <v>1593</v>
      </c>
      <c r="AM35" s="31">
        <v>1872</v>
      </c>
      <c r="AN35" s="31">
        <v>2142</v>
      </c>
      <c r="AO35" s="31">
        <v>2349</v>
      </c>
      <c r="AP35" s="31">
        <v>2673.8379999999997</v>
      </c>
      <c r="AQ35" s="31">
        <v>2968.4050000000002</v>
      </c>
      <c r="AR35" s="31">
        <v>3359.3579999999997</v>
      </c>
      <c r="AS35" s="31">
        <v>3836.6360000000004</v>
      </c>
      <c r="AT35" s="31">
        <v>4431.0190000000002</v>
      </c>
      <c r="AU35" s="31">
        <v>5485.4179999999997</v>
      </c>
      <c r="AV35" s="31">
        <v>6209.6019999999999</v>
      </c>
      <c r="AW35" s="31">
        <v>7067.8279999999995</v>
      </c>
      <c r="AX35" s="31">
        <v>7705.134</v>
      </c>
      <c r="AY35" s="31">
        <v>271</v>
      </c>
      <c r="AZ35" s="31">
        <v>0</v>
      </c>
      <c r="BA35" s="31">
        <v>0</v>
      </c>
      <c r="BB35" s="31">
        <v>0</v>
      </c>
      <c r="BC35" s="31">
        <v>0</v>
      </c>
      <c r="BD35" s="31">
        <v>0</v>
      </c>
      <c r="BE35" s="31">
        <v>0</v>
      </c>
      <c r="BF35" s="31">
        <v>0</v>
      </c>
      <c r="BG35" s="31">
        <v>0</v>
      </c>
      <c r="BH35" s="31">
        <v>0</v>
      </c>
      <c r="BI35" s="31">
        <v>0</v>
      </c>
      <c r="BJ35" s="31">
        <v>0</v>
      </c>
      <c r="BK35" s="31">
        <v>0</v>
      </c>
      <c r="BL35" s="31">
        <v>0</v>
      </c>
      <c r="BM35" s="31">
        <v>0</v>
      </c>
      <c r="BN35" s="31">
        <v>0</v>
      </c>
      <c r="BO35" s="31">
        <v>0</v>
      </c>
      <c r="BP35" s="31">
        <v>0</v>
      </c>
      <c r="BQ35" s="31">
        <v>0</v>
      </c>
      <c r="BR35" s="31">
        <v>0</v>
      </c>
      <c r="BS35" s="31">
        <v>0</v>
      </c>
      <c r="BT35" s="31">
        <v>0</v>
      </c>
      <c r="BU35" s="31">
        <v>0</v>
      </c>
      <c r="BV35" s="31">
        <v>0</v>
      </c>
      <c r="BW35" s="31">
        <v>0</v>
      </c>
    </row>
    <row r="36" spans="2:75" s="15" customFormat="1" x14ac:dyDescent="0.2">
      <c r="B36" s="15" t="s">
        <v>148</v>
      </c>
      <c r="C36" s="30" t="s">
        <v>94</v>
      </c>
      <c r="D36" s="31">
        <v>0</v>
      </c>
      <c r="E36" s="31">
        <v>0</v>
      </c>
      <c r="F36" s="31">
        <v>0</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1">
        <v>0</v>
      </c>
      <c r="AH36" s="31">
        <v>0</v>
      </c>
      <c r="AI36" s="31">
        <v>0</v>
      </c>
      <c r="AJ36" s="31">
        <v>0</v>
      </c>
      <c r="AK36" s="31">
        <v>0</v>
      </c>
      <c r="AL36" s="31">
        <v>0</v>
      </c>
      <c r="AM36" s="31">
        <v>0</v>
      </c>
      <c r="AN36" s="31">
        <v>0</v>
      </c>
      <c r="AO36" s="31">
        <v>0</v>
      </c>
      <c r="AP36" s="31">
        <v>0</v>
      </c>
      <c r="AQ36" s="31">
        <v>0</v>
      </c>
      <c r="AR36" s="31">
        <v>0</v>
      </c>
      <c r="AS36" s="31">
        <v>0</v>
      </c>
      <c r="AT36" s="31">
        <v>0</v>
      </c>
      <c r="AU36" s="31">
        <v>0</v>
      </c>
      <c r="AV36" s="31">
        <v>0</v>
      </c>
      <c r="AW36" s="31">
        <v>0</v>
      </c>
      <c r="AX36" s="31">
        <v>0</v>
      </c>
      <c r="AY36" s="31">
        <v>0</v>
      </c>
      <c r="AZ36" s="31">
        <v>0</v>
      </c>
      <c r="BA36" s="31">
        <v>0</v>
      </c>
      <c r="BB36" s="31">
        <v>0</v>
      </c>
      <c r="BC36" s="31">
        <v>0</v>
      </c>
      <c r="BD36" s="31">
        <v>0</v>
      </c>
      <c r="BE36" s="31">
        <v>0</v>
      </c>
      <c r="BF36" s="31">
        <v>0</v>
      </c>
      <c r="BG36" s="31">
        <v>0</v>
      </c>
      <c r="BH36" s="31">
        <v>0</v>
      </c>
      <c r="BI36" s="31">
        <v>0</v>
      </c>
      <c r="BJ36" s="31">
        <v>0</v>
      </c>
      <c r="BK36" s="31">
        <v>0</v>
      </c>
      <c r="BL36" s="31">
        <v>90.849720650000009</v>
      </c>
      <c r="BM36" s="31">
        <v>106.96880001999999</v>
      </c>
      <c r="BN36" s="31">
        <v>109.92031101000002</v>
      </c>
      <c r="BO36" s="32">
        <v>115.96021940000001</v>
      </c>
      <c r="BP36" s="31">
        <v>110.02752643000001</v>
      </c>
      <c r="BQ36" s="31">
        <v>101.38309716000001</v>
      </c>
      <c r="BR36" s="31">
        <v>15.663827000000001</v>
      </c>
      <c r="BS36" s="31">
        <v>0</v>
      </c>
      <c r="BT36" s="31">
        <v>0</v>
      </c>
      <c r="BU36" s="31">
        <v>0</v>
      </c>
      <c r="BV36" s="31">
        <v>0</v>
      </c>
      <c r="BW36" s="31">
        <v>0</v>
      </c>
    </row>
    <row r="37" spans="2:75" s="15" customFormat="1" ht="26.25" customHeight="1" x14ac:dyDescent="0.2">
      <c r="B37" s="15" t="s">
        <v>149</v>
      </c>
      <c r="C37" s="30" t="s">
        <v>92</v>
      </c>
      <c r="D37" s="31">
        <v>0</v>
      </c>
      <c r="E37" s="31">
        <v>0</v>
      </c>
      <c r="F37" s="31">
        <v>0</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5.2569999999999997</v>
      </c>
      <c r="BF37" s="31">
        <v>5.6630000000000003</v>
      </c>
      <c r="BG37" s="31">
        <v>4.9935427399999996</v>
      </c>
      <c r="BH37" s="31">
        <v>18.285</v>
      </c>
      <c r="BI37" s="31">
        <v>38.134147140000003</v>
      </c>
      <c r="BJ37" s="31">
        <v>40.277408909999998</v>
      </c>
      <c r="BK37" s="31">
        <v>46.931080800000004</v>
      </c>
      <c r="BL37" s="31">
        <v>38.630065660000305</v>
      </c>
      <c r="BM37" s="31">
        <v>48.46444386000001</v>
      </c>
      <c r="BN37" s="31">
        <v>60.721072239999998</v>
      </c>
      <c r="BO37" s="32">
        <v>52.361478550000008</v>
      </c>
      <c r="BP37" s="31">
        <v>56.829980329999998</v>
      </c>
      <c r="BQ37" s="31">
        <v>0.62293946000000011</v>
      </c>
      <c r="BR37" s="31">
        <v>9.8124839999999991E-2</v>
      </c>
      <c r="BS37" s="31">
        <v>-1.1800000000000001E-5</v>
      </c>
      <c r="BT37" s="31">
        <v>-1.1800000000000001E-5</v>
      </c>
      <c r="BU37" s="31">
        <v>-1.1800000000000001E-5</v>
      </c>
      <c r="BV37" s="31">
        <v>-1.1800000000000001E-5</v>
      </c>
      <c r="BW37" s="31">
        <v>-1.1800000000000001E-5</v>
      </c>
    </row>
    <row r="38" spans="2:75" s="15" customFormat="1" ht="12.95" customHeight="1" x14ac:dyDescent="0.2">
      <c r="B38" s="15" t="s">
        <v>150</v>
      </c>
      <c r="D38" s="31">
        <f t="shared" ref="D38:BG38" si="2">SUM(D$39:D$40)</f>
        <v>0</v>
      </c>
      <c r="E38" s="31">
        <f t="shared" si="2"/>
        <v>0</v>
      </c>
      <c r="F38" s="31">
        <f t="shared" si="2"/>
        <v>0</v>
      </c>
      <c r="G38" s="31">
        <f t="shared" si="2"/>
        <v>0</v>
      </c>
      <c r="H38" s="31">
        <f t="shared" si="2"/>
        <v>0</v>
      </c>
      <c r="I38" s="31">
        <f t="shared" si="2"/>
        <v>0</v>
      </c>
      <c r="J38" s="31">
        <f t="shared" si="2"/>
        <v>0</v>
      </c>
      <c r="K38" s="31">
        <f t="shared" si="2"/>
        <v>0</v>
      </c>
      <c r="L38" s="31">
        <f t="shared" si="2"/>
        <v>0</v>
      </c>
      <c r="M38" s="31">
        <f t="shared" si="2"/>
        <v>0</v>
      </c>
      <c r="N38" s="31">
        <f t="shared" si="2"/>
        <v>0</v>
      </c>
      <c r="O38" s="31">
        <f t="shared" si="2"/>
        <v>0</v>
      </c>
      <c r="P38" s="31">
        <f t="shared" si="2"/>
        <v>0</v>
      </c>
      <c r="Q38" s="31">
        <f t="shared" si="2"/>
        <v>0</v>
      </c>
      <c r="R38" s="31">
        <f t="shared" si="2"/>
        <v>0</v>
      </c>
      <c r="S38" s="31">
        <f t="shared" si="2"/>
        <v>0</v>
      </c>
      <c r="T38" s="31">
        <f t="shared" si="2"/>
        <v>0</v>
      </c>
      <c r="U38" s="31">
        <f t="shared" si="2"/>
        <v>0</v>
      </c>
      <c r="V38" s="31">
        <f t="shared" si="2"/>
        <v>0</v>
      </c>
      <c r="W38" s="31">
        <f t="shared" si="2"/>
        <v>0</v>
      </c>
      <c r="X38" s="31">
        <f t="shared" si="2"/>
        <v>0</v>
      </c>
      <c r="Y38" s="31">
        <f t="shared" si="2"/>
        <v>0</v>
      </c>
      <c r="Z38" s="31">
        <f t="shared" si="2"/>
        <v>0</v>
      </c>
      <c r="AA38" s="31">
        <f t="shared" si="2"/>
        <v>0</v>
      </c>
      <c r="AB38" s="31">
        <f t="shared" si="2"/>
        <v>0</v>
      </c>
      <c r="AC38" s="31">
        <f t="shared" si="2"/>
        <v>0</v>
      </c>
      <c r="AD38" s="31">
        <f t="shared" si="2"/>
        <v>0</v>
      </c>
      <c r="AE38" s="31">
        <f t="shared" si="2"/>
        <v>0</v>
      </c>
      <c r="AF38" s="31">
        <f t="shared" si="2"/>
        <v>0</v>
      </c>
      <c r="AG38" s="31">
        <f t="shared" si="2"/>
        <v>0</v>
      </c>
      <c r="AH38" s="31">
        <f t="shared" si="2"/>
        <v>0</v>
      </c>
      <c r="AI38" s="31">
        <f t="shared" si="2"/>
        <v>0</v>
      </c>
      <c r="AJ38" s="31">
        <f t="shared" si="2"/>
        <v>0</v>
      </c>
      <c r="AK38" s="31">
        <f t="shared" si="2"/>
        <v>0</v>
      </c>
      <c r="AL38" s="31">
        <f t="shared" si="2"/>
        <v>0</v>
      </c>
      <c r="AM38" s="31">
        <f t="shared" si="2"/>
        <v>0</v>
      </c>
      <c r="AN38" s="31">
        <f t="shared" si="2"/>
        <v>0</v>
      </c>
      <c r="AO38" s="31">
        <f t="shared" si="2"/>
        <v>0</v>
      </c>
      <c r="AP38" s="31">
        <f t="shared" si="2"/>
        <v>0</v>
      </c>
      <c r="AQ38" s="31">
        <f t="shared" si="2"/>
        <v>0</v>
      </c>
      <c r="AR38" s="31">
        <f t="shared" si="2"/>
        <v>0</v>
      </c>
      <c r="AS38" s="31">
        <f t="shared" si="2"/>
        <v>0</v>
      </c>
      <c r="AT38" s="31">
        <f t="shared" si="2"/>
        <v>0</v>
      </c>
      <c r="AU38" s="31">
        <f t="shared" si="2"/>
        <v>0</v>
      </c>
      <c r="AV38" s="31">
        <f t="shared" si="2"/>
        <v>0</v>
      </c>
      <c r="AW38" s="31">
        <f t="shared" si="2"/>
        <v>0</v>
      </c>
      <c r="AX38" s="31">
        <f t="shared" si="2"/>
        <v>0</v>
      </c>
      <c r="AY38" s="31">
        <f t="shared" si="2"/>
        <v>0</v>
      </c>
      <c r="AZ38" s="31">
        <f t="shared" si="2"/>
        <v>2165.9229999999998</v>
      </c>
      <c r="BA38" s="31">
        <f t="shared" si="2"/>
        <v>3893.4660000000003</v>
      </c>
      <c r="BB38" s="31">
        <f t="shared" si="2"/>
        <v>3557.6930000000002</v>
      </c>
      <c r="BC38" s="31">
        <f t="shared" si="2"/>
        <v>3255.0860000000002</v>
      </c>
      <c r="BD38" s="31">
        <f t="shared" si="2"/>
        <v>2882.2200000000003</v>
      </c>
      <c r="BE38" s="31">
        <f t="shared" si="2"/>
        <v>2605.5709014073173</v>
      </c>
      <c r="BF38" s="31">
        <f t="shared" si="2"/>
        <v>2624.1158686900003</v>
      </c>
      <c r="BG38" s="31">
        <f t="shared" si="2"/>
        <v>2559.18840136366</v>
      </c>
      <c r="BH38" s="31">
        <f>SUM(BH$39:BH$40)</f>
        <v>2204.4830000000002</v>
      </c>
      <c r="BI38" s="31">
        <f>SUM(BI$39:BI$40)</f>
        <v>2311.2043118300003</v>
      </c>
      <c r="BJ38" s="31">
        <f>SUM(BJ$39:BJ$40)</f>
        <v>2439.7983671900001</v>
      </c>
      <c r="BK38" s="31">
        <f>SUM(BK$39:BK$40)</f>
        <v>2241.4881393452138</v>
      </c>
      <c r="BL38" s="31">
        <f t="shared" ref="BL38:BW38" si="3">SUM(BL$39:BL$40)</f>
        <v>2856.8277160099997</v>
      </c>
      <c r="BM38" s="31">
        <f t="shared" si="3"/>
        <v>4684.0175697100003</v>
      </c>
      <c r="BN38" s="31">
        <f t="shared" si="3"/>
        <v>4473.4852258236315</v>
      </c>
      <c r="BO38" s="32">
        <f t="shared" si="3"/>
        <v>4933.9849943699983</v>
      </c>
      <c r="BP38" s="31">
        <f t="shared" si="3"/>
        <v>5169.8070100499999</v>
      </c>
      <c r="BQ38" s="31">
        <f t="shared" si="3"/>
        <v>4338.2206117599999</v>
      </c>
      <c r="BR38" s="31">
        <f t="shared" si="3"/>
        <v>3048.4594981108694</v>
      </c>
      <c r="BS38" s="31">
        <f t="shared" si="3"/>
        <v>2468.2000205480599</v>
      </c>
      <c r="BT38" s="31">
        <f t="shared" si="3"/>
        <v>2558.201857911773</v>
      </c>
      <c r="BU38" s="31">
        <f t="shared" si="3"/>
        <v>2685.1883016756501</v>
      </c>
      <c r="BV38" s="31">
        <f t="shared" si="3"/>
        <v>2792.3908668605518</v>
      </c>
      <c r="BW38" s="31">
        <f t="shared" si="3"/>
        <v>2864.6500585787953</v>
      </c>
    </row>
    <row r="39" spans="2:75" s="15" customFormat="1" ht="12.95" customHeight="1" x14ac:dyDescent="0.2">
      <c r="B39" s="36" t="s">
        <v>128</v>
      </c>
      <c r="C39" s="30" t="s">
        <v>93</v>
      </c>
      <c r="D39" s="31">
        <v>0</v>
      </c>
      <c r="E39" s="31">
        <v>0</v>
      </c>
      <c r="F39" s="31">
        <v>0</v>
      </c>
      <c r="G39" s="31">
        <v>0</v>
      </c>
      <c r="H39" s="31">
        <v>0</v>
      </c>
      <c r="I39" s="31">
        <v>0</v>
      </c>
      <c r="J39" s="31">
        <v>0</v>
      </c>
      <c r="K39" s="31">
        <v>0</v>
      </c>
      <c r="L39" s="31">
        <v>0</v>
      </c>
      <c r="M39" s="31">
        <v>0</v>
      </c>
      <c r="N39" s="31">
        <v>0</v>
      </c>
      <c r="O39" s="31">
        <v>0</v>
      </c>
      <c r="P39" s="31">
        <v>0</v>
      </c>
      <c r="Q39" s="31">
        <v>0</v>
      </c>
      <c r="R39" s="31">
        <v>0</v>
      </c>
      <c r="S39" s="31">
        <v>0</v>
      </c>
      <c r="T39" s="31">
        <v>0</v>
      </c>
      <c r="U39" s="31">
        <v>0</v>
      </c>
      <c r="V39" s="31">
        <v>0</v>
      </c>
      <c r="W39" s="31">
        <v>0</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0</v>
      </c>
      <c r="AW39" s="31">
        <v>0</v>
      </c>
      <c r="AX39" s="31">
        <v>0</v>
      </c>
      <c r="AY39" s="31">
        <v>0</v>
      </c>
      <c r="AZ39" s="31">
        <v>332.70800000000008</v>
      </c>
      <c r="BA39" s="31">
        <v>475.00800000000004</v>
      </c>
      <c r="BB39" s="31">
        <v>474.24400000000003</v>
      </c>
      <c r="BC39" s="31">
        <v>459.01900000000001</v>
      </c>
      <c r="BD39" s="31">
        <v>446.95400000000001</v>
      </c>
      <c r="BE39" s="31">
        <v>469.76190140731705</v>
      </c>
      <c r="BF39" s="31">
        <v>518.64773074999994</v>
      </c>
      <c r="BG39" s="31">
        <v>507.20891397539998</v>
      </c>
      <c r="BH39" s="31">
        <v>445.23599999999999</v>
      </c>
      <c r="BI39" s="31">
        <v>486.24370455000002</v>
      </c>
      <c r="BJ39" s="31">
        <v>477.92547793</v>
      </c>
      <c r="BK39" s="31">
        <v>424.03039473491737</v>
      </c>
      <c r="BL39" s="31">
        <v>727.70019646000003</v>
      </c>
      <c r="BM39" s="31">
        <v>1088.6921164999999</v>
      </c>
      <c r="BN39" s="31">
        <v>801.16036899012533</v>
      </c>
      <c r="BO39" s="32">
        <v>749.87685299999998</v>
      </c>
      <c r="BP39" s="31">
        <v>662.33543288999988</v>
      </c>
      <c r="BQ39" s="31">
        <v>526.69846412000004</v>
      </c>
      <c r="BR39" s="31">
        <v>383.13563868728369</v>
      </c>
      <c r="BS39" s="31">
        <v>316.91364961669007</v>
      </c>
      <c r="BT39" s="31">
        <v>356.73475808011705</v>
      </c>
      <c r="BU39" s="31">
        <v>365.42737659364371</v>
      </c>
      <c r="BV39" s="31">
        <v>374.93380726839592</v>
      </c>
      <c r="BW39" s="31">
        <v>384.37160855408331</v>
      </c>
    </row>
    <row r="40" spans="2:75" s="15" customFormat="1" ht="12.95" customHeight="1" x14ac:dyDescent="0.2">
      <c r="B40" s="36" t="s">
        <v>137</v>
      </c>
      <c r="C40" s="30" t="s">
        <v>94</v>
      </c>
      <c r="D40" s="31">
        <v>0</v>
      </c>
      <c r="E40" s="31">
        <v>0</v>
      </c>
      <c r="F40" s="31">
        <v>0</v>
      </c>
      <c r="G40" s="31">
        <v>0</v>
      </c>
      <c r="H40" s="31">
        <v>0</v>
      </c>
      <c r="I40" s="31">
        <v>0</v>
      </c>
      <c r="J40" s="31">
        <v>0</v>
      </c>
      <c r="K40" s="31">
        <v>0</v>
      </c>
      <c r="L40" s="31">
        <v>0</v>
      </c>
      <c r="M40" s="31">
        <v>0</v>
      </c>
      <c r="N40" s="31">
        <v>0</v>
      </c>
      <c r="O40" s="31">
        <v>0</v>
      </c>
      <c r="P40" s="31">
        <v>0</v>
      </c>
      <c r="Q40" s="31">
        <v>0</v>
      </c>
      <c r="R40" s="31">
        <v>0</v>
      </c>
      <c r="S40" s="31">
        <v>0</v>
      </c>
      <c r="T40" s="31">
        <v>0</v>
      </c>
      <c r="U40" s="31">
        <v>0</v>
      </c>
      <c r="V40" s="31">
        <v>0</v>
      </c>
      <c r="W40" s="31">
        <v>0</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1">
        <v>0</v>
      </c>
      <c r="AP40" s="31">
        <v>0</v>
      </c>
      <c r="AQ40" s="31">
        <v>0</v>
      </c>
      <c r="AR40" s="31">
        <v>0</v>
      </c>
      <c r="AS40" s="31">
        <v>0</v>
      </c>
      <c r="AT40" s="31">
        <v>0</v>
      </c>
      <c r="AU40" s="31">
        <v>0</v>
      </c>
      <c r="AV40" s="31">
        <v>0</v>
      </c>
      <c r="AW40" s="31">
        <v>0</v>
      </c>
      <c r="AX40" s="31">
        <v>0</v>
      </c>
      <c r="AY40" s="31">
        <v>0</v>
      </c>
      <c r="AZ40" s="31">
        <v>1833.2149999999999</v>
      </c>
      <c r="BA40" s="31">
        <v>3418.4580000000001</v>
      </c>
      <c r="BB40" s="31">
        <v>3083.4490000000001</v>
      </c>
      <c r="BC40" s="31">
        <v>2796.067</v>
      </c>
      <c r="BD40" s="31">
        <v>2435.2660000000001</v>
      </c>
      <c r="BE40" s="31">
        <v>2135.8090000000002</v>
      </c>
      <c r="BF40" s="31">
        <v>2105.4681379400004</v>
      </c>
      <c r="BG40" s="31">
        <v>2051.9794873882602</v>
      </c>
      <c r="BH40" s="31">
        <v>1759.2470000000001</v>
      </c>
      <c r="BI40" s="31">
        <v>1824.9606072800002</v>
      </c>
      <c r="BJ40" s="31">
        <v>1961.87288926</v>
      </c>
      <c r="BK40" s="31">
        <v>1817.4577446102965</v>
      </c>
      <c r="BL40" s="31">
        <v>2129.1275195499998</v>
      </c>
      <c r="BM40" s="31">
        <v>3595.32545321</v>
      </c>
      <c r="BN40" s="31">
        <v>3672.3248568335066</v>
      </c>
      <c r="BO40" s="32">
        <v>4184.1081413699985</v>
      </c>
      <c r="BP40" s="31">
        <v>4507.4715771600004</v>
      </c>
      <c r="BQ40" s="31">
        <v>3811.5221476399997</v>
      </c>
      <c r="BR40" s="31">
        <v>2665.3238594235859</v>
      </c>
      <c r="BS40" s="31">
        <v>2151.2863709313697</v>
      </c>
      <c r="BT40" s="31">
        <v>2201.467099831656</v>
      </c>
      <c r="BU40" s="31">
        <v>2319.7609250820065</v>
      </c>
      <c r="BV40" s="31">
        <v>2417.4570595921559</v>
      </c>
      <c r="BW40" s="31">
        <v>2480.2784500247121</v>
      </c>
    </row>
    <row r="41" spans="2:75" s="15" customFormat="1" x14ac:dyDescent="0.2">
      <c r="B41" s="15" t="s">
        <v>151</v>
      </c>
      <c r="C41" s="30" t="s">
        <v>93</v>
      </c>
      <c r="D41" s="31">
        <v>0</v>
      </c>
      <c r="E41" s="31">
        <v>0</v>
      </c>
      <c r="F41" s="31">
        <v>0</v>
      </c>
      <c r="G41" s="31">
        <v>0</v>
      </c>
      <c r="H41" s="31">
        <v>0</v>
      </c>
      <c r="I41" s="31">
        <v>0</v>
      </c>
      <c r="J41" s="31">
        <v>0</v>
      </c>
      <c r="K41" s="31">
        <v>0</v>
      </c>
      <c r="L41" s="31">
        <v>0</v>
      </c>
      <c r="M41" s="31">
        <v>0</v>
      </c>
      <c r="N41" s="31">
        <v>0</v>
      </c>
      <c r="O41" s="31">
        <v>0</v>
      </c>
      <c r="P41" s="31">
        <v>0</v>
      </c>
      <c r="Q41" s="31">
        <v>0</v>
      </c>
      <c r="R41" s="31">
        <v>0</v>
      </c>
      <c r="S41" s="31">
        <v>0</v>
      </c>
      <c r="T41" s="31">
        <v>0</v>
      </c>
      <c r="U41" s="31">
        <v>0</v>
      </c>
      <c r="V41" s="31">
        <v>0</v>
      </c>
      <c r="W41" s="31">
        <v>0</v>
      </c>
      <c r="X41" s="31">
        <v>0</v>
      </c>
      <c r="Y41" s="31">
        <v>0</v>
      </c>
      <c r="Z41" s="31">
        <v>40</v>
      </c>
      <c r="AA41" s="31">
        <v>42</v>
      </c>
      <c r="AB41" s="31">
        <v>42</v>
      </c>
      <c r="AC41" s="31">
        <v>42</v>
      </c>
      <c r="AD41" s="31">
        <v>47</v>
      </c>
      <c r="AE41" s="31">
        <v>55</v>
      </c>
      <c r="AF41" s="31">
        <v>81</v>
      </c>
      <c r="AG41" s="31">
        <v>92</v>
      </c>
      <c r="AH41" s="31">
        <v>105</v>
      </c>
      <c r="AI41" s="31">
        <v>125</v>
      </c>
      <c r="AJ41" s="31">
        <v>149</v>
      </c>
      <c r="AK41" s="31">
        <v>158</v>
      </c>
      <c r="AL41" s="31">
        <v>152</v>
      </c>
      <c r="AM41" s="31">
        <v>141</v>
      </c>
      <c r="AN41" s="31">
        <v>161</v>
      </c>
      <c r="AO41" s="31">
        <v>164</v>
      </c>
      <c r="AP41" s="31">
        <v>168.30699999999999</v>
      </c>
      <c r="AQ41" s="31">
        <v>50.746000000000002</v>
      </c>
      <c r="AR41" s="31">
        <v>26.87</v>
      </c>
      <c r="AS41" s="31">
        <v>30.309000000000001</v>
      </c>
      <c r="AT41" s="31">
        <v>33.664999999999999</v>
      </c>
      <c r="AU41" s="31">
        <v>30.951000000000001</v>
      </c>
      <c r="AV41" s="31">
        <v>31.5</v>
      </c>
      <c r="AW41" s="31">
        <v>33</v>
      </c>
      <c r="AX41" s="31">
        <v>27</v>
      </c>
      <c r="AY41" s="31">
        <v>28.556999999999999</v>
      </c>
      <c r="AZ41" s="31">
        <v>32.725000000000001</v>
      </c>
      <c r="BA41" s="31">
        <v>35.762999999999998</v>
      </c>
      <c r="BB41" s="31">
        <v>38.264000000000003</v>
      </c>
      <c r="BC41" s="31">
        <v>38.268000000000001</v>
      </c>
      <c r="BD41" s="31">
        <v>44.713000000000001</v>
      </c>
      <c r="BE41" s="31">
        <v>55.794706500000004</v>
      </c>
      <c r="BF41" s="31">
        <v>68.735896129999986</v>
      </c>
      <c r="BG41" s="31">
        <v>127.61983736719999</v>
      </c>
      <c r="BH41" s="31">
        <v>149.76499999999999</v>
      </c>
      <c r="BI41" s="31">
        <v>163.62538309999999</v>
      </c>
      <c r="BJ41" s="31">
        <v>175.38975154999997</v>
      </c>
      <c r="BK41" s="31">
        <v>246.68661228606564</v>
      </c>
      <c r="BL41" s="31">
        <v>320.89652102000002</v>
      </c>
      <c r="BM41" s="31">
        <v>344.51753750999995</v>
      </c>
      <c r="BN41" s="31">
        <v>343.25488572749998</v>
      </c>
      <c r="BO41" s="32">
        <v>365.53661895000005</v>
      </c>
      <c r="BP41" s="31">
        <v>394.98634374999995</v>
      </c>
      <c r="BQ41" s="31">
        <v>399.99203899000008</v>
      </c>
      <c r="BR41" s="31">
        <v>413.20568212172856</v>
      </c>
      <c r="BS41" s="31">
        <v>432.7818507429148</v>
      </c>
      <c r="BT41" s="31">
        <v>439.29418794123967</v>
      </c>
      <c r="BU41" s="31">
        <v>447.91920319878727</v>
      </c>
      <c r="BV41" s="31">
        <v>461.72278739244871</v>
      </c>
      <c r="BW41" s="31">
        <v>476.17967025741723</v>
      </c>
    </row>
    <row r="42" spans="2:75" s="15" customFormat="1" ht="26.25" customHeight="1" x14ac:dyDescent="0.2">
      <c r="B42" s="15" t="s">
        <v>152</v>
      </c>
      <c r="C42" s="30" t="s">
        <v>93</v>
      </c>
      <c r="D42" s="31">
        <v>0</v>
      </c>
      <c r="E42" s="31">
        <v>0</v>
      </c>
      <c r="F42" s="31">
        <v>0</v>
      </c>
      <c r="G42" s="31">
        <v>0</v>
      </c>
      <c r="H42" s="31">
        <v>0</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c r="AB42" s="31">
        <v>0</v>
      </c>
      <c r="AC42" s="31">
        <v>0</v>
      </c>
      <c r="AD42" s="31">
        <v>0</v>
      </c>
      <c r="AE42" s="31">
        <v>0</v>
      </c>
      <c r="AF42" s="31">
        <v>0</v>
      </c>
      <c r="AG42" s="31">
        <v>0</v>
      </c>
      <c r="AH42" s="31">
        <v>16</v>
      </c>
      <c r="AI42" s="31">
        <v>16</v>
      </c>
      <c r="AJ42" s="31">
        <v>16</v>
      </c>
      <c r="AK42" s="31">
        <v>16</v>
      </c>
      <c r="AL42" s="31">
        <v>16</v>
      </c>
      <c r="AM42" s="31">
        <v>17</v>
      </c>
      <c r="AN42" s="31">
        <v>18</v>
      </c>
      <c r="AO42" s="31">
        <v>17</v>
      </c>
      <c r="AP42" s="31">
        <v>14</v>
      </c>
      <c r="AQ42" s="31">
        <v>0.434</v>
      </c>
      <c r="AR42" s="31">
        <v>0</v>
      </c>
      <c r="AS42" s="31">
        <v>0</v>
      </c>
      <c r="AT42" s="31">
        <v>0</v>
      </c>
      <c r="AU42" s="31">
        <v>0</v>
      </c>
      <c r="AV42" s="31">
        <v>0</v>
      </c>
      <c r="AW42" s="31">
        <v>0</v>
      </c>
      <c r="AX42" s="31">
        <v>0</v>
      </c>
      <c r="AY42" s="31">
        <v>0</v>
      </c>
      <c r="AZ42" s="31">
        <v>0</v>
      </c>
      <c r="BA42" s="31">
        <v>0</v>
      </c>
      <c r="BB42" s="31">
        <v>0</v>
      </c>
      <c r="BC42" s="31">
        <v>0</v>
      </c>
      <c r="BD42" s="31">
        <v>0</v>
      </c>
      <c r="BE42" s="31">
        <v>0</v>
      </c>
      <c r="BF42" s="31">
        <v>0</v>
      </c>
      <c r="BG42" s="31">
        <v>0</v>
      </c>
      <c r="BH42" s="31">
        <v>0</v>
      </c>
      <c r="BI42" s="31">
        <v>0</v>
      </c>
      <c r="BJ42" s="31">
        <v>0</v>
      </c>
      <c r="BK42" s="31">
        <v>0</v>
      </c>
      <c r="BL42" s="31">
        <v>0</v>
      </c>
      <c r="BM42" s="31">
        <v>0</v>
      </c>
      <c r="BN42" s="31">
        <v>0</v>
      </c>
      <c r="BO42" s="31">
        <v>0</v>
      </c>
      <c r="BP42" s="31">
        <v>0</v>
      </c>
      <c r="BQ42" s="31">
        <v>0</v>
      </c>
      <c r="BR42" s="31">
        <v>0</v>
      </c>
      <c r="BS42" s="31">
        <v>0</v>
      </c>
      <c r="BT42" s="31">
        <v>0</v>
      </c>
      <c r="BU42" s="31">
        <v>0</v>
      </c>
      <c r="BV42" s="31">
        <v>0</v>
      </c>
      <c r="BW42" s="31">
        <v>0</v>
      </c>
    </row>
    <row r="43" spans="2:75" s="15" customFormat="1" ht="12.95" customHeight="1" x14ac:dyDescent="0.2">
      <c r="B43" s="15" t="s">
        <v>153</v>
      </c>
      <c r="C43" s="30" t="s">
        <v>92</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v>5.5109329999999996</v>
      </c>
      <c r="BM43" s="31">
        <v>7.0408049999999998</v>
      </c>
      <c r="BN43" s="31">
        <v>9.2482140000000008</v>
      </c>
      <c r="BO43" s="31">
        <v>9.5133209999999995</v>
      </c>
      <c r="BP43" s="31">
        <v>9.4075343484310903</v>
      </c>
      <c r="BQ43" s="31">
        <v>9.2168086836232543</v>
      </c>
      <c r="BR43" s="31">
        <v>9.6741249085460179</v>
      </c>
      <c r="BS43" s="31">
        <v>9.0250544075672963</v>
      </c>
      <c r="BT43" s="31">
        <v>9.0668964998648125</v>
      </c>
      <c r="BU43" s="31">
        <v>9.1992786476050341</v>
      </c>
      <c r="BV43" s="31">
        <v>9.4266561162205313</v>
      </c>
      <c r="BW43" s="31">
        <v>9.8407629273169483</v>
      </c>
    </row>
    <row r="44" spans="2:75" s="15" customFormat="1" x14ac:dyDescent="0.2">
      <c r="B44" s="15" t="s">
        <v>154</v>
      </c>
      <c r="C44" s="30" t="s">
        <v>92</v>
      </c>
      <c r="D44" s="31">
        <v>0</v>
      </c>
      <c r="E44" s="31">
        <v>0</v>
      </c>
      <c r="F44" s="31">
        <v>0</v>
      </c>
      <c r="G44" s="31">
        <v>0</v>
      </c>
      <c r="H44" s="31">
        <v>0</v>
      </c>
      <c r="I44" s="31">
        <v>0</v>
      </c>
      <c r="J44" s="31">
        <v>0</v>
      </c>
      <c r="K44" s="31">
        <v>0</v>
      </c>
      <c r="L44" s="31">
        <v>0</v>
      </c>
      <c r="M44" s="31">
        <v>0</v>
      </c>
      <c r="N44" s="31">
        <v>0</v>
      </c>
      <c r="O44" s="31">
        <v>0</v>
      </c>
      <c r="P44" s="31">
        <v>0</v>
      </c>
      <c r="Q44" s="31">
        <v>0</v>
      </c>
      <c r="R44" s="31">
        <v>0</v>
      </c>
      <c r="S44" s="31">
        <v>0</v>
      </c>
      <c r="T44" s="31">
        <v>0</v>
      </c>
      <c r="U44" s="31">
        <v>0</v>
      </c>
      <c r="V44" s="31">
        <v>0</v>
      </c>
      <c r="W44" s="31">
        <v>0</v>
      </c>
      <c r="X44" s="31">
        <v>0</v>
      </c>
      <c r="Y44" s="31">
        <v>0</v>
      </c>
      <c r="Z44" s="31">
        <v>0</v>
      </c>
      <c r="AA44" s="31">
        <v>0</v>
      </c>
      <c r="AB44" s="31">
        <v>0</v>
      </c>
      <c r="AC44" s="31">
        <v>0</v>
      </c>
      <c r="AD44" s="31">
        <v>0</v>
      </c>
      <c r="AE44" s="31">
        <v>0.2</v>
      </c>
      <c r="AF44" s="31">
        <v>8.1999999999999993</v>
      </c>
      <c r="AG44" s="31">
        <v>19.8</v>
      </c>
      <c r="AH44" s="31">
        <v>47</v>
      </c>
      <c r="AI44" s="31">
        <v>79</v>
      </c>
      <c r="AJ44" s="31">
        <v>125</v>
      </c>
      <c r="AK44" s="31">
        <v>173</v>
      </c>
      <c r="AL44" s="31">
        <v>236</v>
      </c>
      <c r="AM44" s="31">
        <v>304</v>
      </c>
      <c r="AN44" s="31">
        <v>356</v>
      </c>
      <c r="AO44" s="31">
        <v>422</v>
      </c>
      <c r="AP44" s="31">
        <v>514</v>
      </c>
      <c r="AQ44" s="31">
        <v>596.22199999999998</v>
      </c>
      <c r="AR44" s="31">
        <v>675.34</v>
      </c>
      <c r="AS44" s="31">
        <v>769.49900000000002</v>
      </c>
      <c r="AT44" s="31">
        <v>883.25800000000004</v>
      </c>
      <c r="AU44" s="31">
        <v>1061.8779999999999</v>
      </c>
      <c r="AV44" s="31">
        <v>68.302000000000007</v>
      </c>
      <c r="AW44" s="31">
        <v>0</v>
      </c>
      <c r="AX44" s="31">
        <v>0</v>
      </c>
      <c r="AY44" s="31">
        <v>0</v>
      </c>
      <c r="AZ44" s="31">
        <v>0</v>
      </c>
      <c r="BA44" s="31">
        <v>0</v>
      </c>
      <c r="BB44" s="31">
        <v>0</v>
      </c>
      <c r="BC44" s="31">
        <v>0</v>
      </c>
      <c r="BD44" s="31">
        <v>0</v>
      </c>
      <c r="BE44" s="31">
        <v>0</v>
      </c>
      <c r="BF44" s="31">
        <v>0</v>
      </c>
      <c r="BG44" s="31">
        <v>0</v>
      </c>
      <c r="BH44" s="31">
        <v>0</v>
      </c>
      <c r="BI44" s="31">
        <v>0</v>
      </c>
      <c r="BJ44" s="31">
        <v>0</v>
      </c>
      <c r="BK44" s="31">
        <v>0</v>
      </c>
      <c r="BL44" s="31">
        <v>0</v>
      </c>
      <c r="BM44" s="31">
        <v>0</v>
      </c>
      <c r="BN44" s="31">
        <v>0</v>
      </c>
      <c r="BO44" s="31">
        <v>0</v>
      </c>
      <c r="BP44" s="31">
        <v>0</v>
      </c>
      <c r="BQ44" s="31">
        <v>0</v>
      </c>
      <c r="BR44" s="31">
        <v>0</v>
      </c>
      <c r="BS44" s="31">
        <v>0</v>
      </c>
      <c r="BT44" s="31">
        <v>0</v>
      </c>
      <c r="BU44" s="31">
        <v>0</v>
      </c>
      <c r="BV44" s="31">
        <v>0</v>
      </c>
      <c r="BW44" s="31">
        <v>0</v>
      </c>
    </row>
    <row r="45" spans="2:75" s="15" customFormat="1" ht="12.95" customHeight="1" x14ac:dyDescent="0.2">
      <c r="B45" s="15" t="s">
        <v>97</v>
      </c>
      <c r="C45" s="30" t="s">
        <v>92</v>
      </c>
      <c r="D45" s="31">
        <v>0</v>
      </c>
      <c r="E45" s="31">
        <v>0</v>
      </c>
      <c r="F45" s="31">
        <v>0</v>
      </c>
      <c r="G45" s="31">
        <v>0</v>
      </c>
      <c r="H45" s="31">
        <v>0</v>
      </c>
      <c r="I45" s="31">
        <v>0</v>
      </c>
      <c r="J45" s="31">
        <v>0</v>
      </c>
      <c r="K45" s="31">
        <v>0</v>
      </c>
      <c r="L45" s="31">
        <v>0</v>
      </c>
      <c r="M45" s="31">
        <v>0</v>
      </c>
      <c r="N45" s="31">
        <v>0</v>
      </c>
      <c r="O45" s="31">
        <v>0</v>
      </c>
      <c r="P45" s="31">
        <v>0</v>
      </c>
      <c r="Q45" s="31">
        <v>0</v>
      </c>
      <c r="R45" s="31">
        <v>0</v>
      </c>
      <c r="S45" s="31">
        <v>0</v>
      </c>
      <c r="T45" s="31">
        <v>0</v>
      </c>
      <c r="U45" s="31">
        <v>0</v>
      </c>
      <c r="V45" s="31">
        <v>0</v>
      </c>
      <c r="W45" s="31">
        <v>0</v>
      </c>
      <c r="X45" s="31">
        <v>0</v>
      </c>
      <c r="Y45" s="31">
        <v>0</v>
      </c>
      <c r="Z45" s="31">
        <v>0</v>
      </c>
      <c r="AA45" s="31">
        <v>0</v>
      </c>
      <c r="AB45" s="31">
        <v>0</v>
      </c>
      <c r="AC45" s="31">
        <v>0</v>
      </c>
      <c r="AD45" s="31">
        <v>0</v>
      </c>
      <c r="AE45" s="31">
        <v>0</v>
      </c>
      <c r="AF45" s="31">
        <v>0</v>
      </c>
      <c r="AG45" s="31">
        <v>0</v>
      </c>
      <c r="AH45" s="31">
        <v>0</v>
      </c>
      <c r="AI45" s="31">
        <v>0</v>
      </c>
      <c r="AJ45" s="31">
        <v>0</v>
      </c>
      <c r="AK45" s="31">
        <v>0</v>
      </c>
      <c r="AL45" s="31">
        <v>0</v>
      </c>
      <c r="AM45" s="31">
        <v>0</v>
      </c>
      <c r="AN45" s="31">
        <v>0</v>
      </c>
      <c r="AO45" s="31">
        <v>0</v>
      </c>
      <c r="AP45" s="31">
        <v>0</v>
      </c>
      <c r="AQ45" s="31">
        <v>0</v>
      </c>
      <c r="AR45" s="31">
        <v>0</v>
      </c>
      <c r="AS45" s="31">
        <v>0</v>
      </c>
      <c r="AT45" s="31">
        <v>0</v>
      </c>
      <c r="AU45" s="31">
        <v>0</v>
      </c>
      <c r="AV45" s="31">
        <v>0</v>
      </c>
      <c r="AW45" s="31">
        <v>0</v>
      </c>
      <c r="AX45" s="31">
        <v>0</v>
      </c>
      <c r="AY45" s="31">
        <v>0</v>
      </c>
      <c r="AZ45" s="31">
        <v>0</v>
      </c>
      <c r="BA45" s="31">
        <v>0</v>
      </c>
      <c r="BB45" s="31">
        <v>0</v>
      </c>
      <c r="BC45" s="31">
        <v>0.56699999999999995</v>
      </c>
      <c r="BD45" s="31">
        <v>42.750999999999998</v>
      </c>
      <c r="BE45" s="31">
        <v>82</v>
      </c>
      <c r="BF45" s="31">
        <v>180.13019312</v>
      </c>
      <c r="BG45" s="31">
        <v>139.34738139999999</v>
      </c>
      <c r="BH45" s="31">
        <v>87.293999999999997</v>
      </c>
      <c r="BI45" s="31">
        <v>71.74855457999999</v>
      </c>
      <c r="BJ45" s="31">
        <v>86.415832980000019</v>
      </c>
      <c r="BK45" s="31">
        <v>109.97339909</v>
      </c>
      <c r="BL45" s="31">
        <v>112.23410000000001</v>
      </c>
      <c r="BM45" s="31">
        <v>115.10395912999999</v>
      </c>
      <c r="BN45" s="31">
        <v>138.13980000000001</v>
      </c>
      <c r="BO45" s="32">
        <v>47.019696670000002</v>
      </c>
      <c r="BP45" s="31">
        <v>1.39356865</v>
      </c>
      <c r="BQ45" s="31">
        <v>0.86930000000000007</v>
      </c>
      <c r="BR45" s="31">
        <v>0.43081785580645166</v>
      </c>
      <c r="BS45" s="31">
        <v>0.58100466633924852</v>
      </c>
      <c r="BT45" s="31">
        <v>0.60075882499478284</v>
      </c>
      <c r="BU45" s="31">
        <v>0.62298690151958991</v>
      </c>
      <c r="BV45" s="31">
        <v>0.49092722224056429</v>
      </c>
      <c r="BW45" s="31">
        <v>0.51395051305742001</v>
      </c>
    </row>
    <row r="46" spans="2:75" s="15" customFormat="1" x14ac:dyDescent="0.2">
      <c r="B46" s="15" t="s">
        <v>155</v>
      </c>
      <c r="C46" s="30" t="s">
        <v>92</v>
      </c>
      <c r="D46" s="31">
        <v>0</v>
      </c>
      <c r="E46" s="31">
        <v>0</v>
      </c>
      <c r="F46" s="31">
        <v>0</v>
      </c>
      <c r="G46" s="31">
        <v>0</v>
      </c>
      <c r="H46" s="31">
        <v>0</v>
      </c>
      <c r="I46" s="31">
        <v>0</v>
      </c>
      <c r="J46" s="31">
        <v>0</v>
      </c>
      <c r="K46" s="31">
        <v>0</v>
      </c>
      <c r="L46" s="31">
        <v>0</v>
      </c>
      <c r="M46" s="31">
        <v>0</v>
      </c>
      <c r="N46" s="31">
        <v>0</v>
      </c>
      <c r="O46" s="31">
        <v>0</v>
      </c>
      <c r="P46" s="31">
        <v>0</v>
      </c>
      <c r="Q46" s="31">
        <v>0</v>
      </c>
      <c r="R46" s="31">
        <v>0</v>
      </c>
      <c r="S46" s="31">
        <v>0</v>
      </c>
      <c r="T46" s="31">
        <v>0</v>
      </c>
      <c r="U46" s="31">
        <v>0</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0</v>
      </c>
      <c r="BG46" s="31">
        <v>0</v>
      </c>
      <c r="BH46" s="31">
        <v>0</v>
      </c>
      <c r="BI46" s="31">
        <v>0</v>
      </c>
      <c r="BJ46" s="31">
        <v>0</v>
      </c>
      <c r="BK46" s="31">
        <v>0</v>
      </c>
      <c r="BL46" s="31">
        <v>0</v>
      </c>
      <c r="BM46" s="31">
        <v>0</v>
      </c>
      <c r="BN46" s="31">
        <v>0</v>
      </c>
      <c r="BO46" s="32">
        <v>5.1059946700000003</v>
      </c>
      <c r="BP46" s="31">
        <v>18.281430299999997</v>
      </c>
      <c r="BQ46" s="31">
        <v>32.793243410000002</v>
      </c>
      <c r="BR46" s="31">
        <v>24.632377921612907</v>
      </c>
      <c r="BS46" s="31">
        <v>31.152000000000001</v>
      </c>
      <c r="BT46" s="31">
        <v>14.278</v>
      </c>
      <c r="BU46" s="31">
        <v>0</v>
      </c>
      <c r="BV46" s="31">
        <v>0</v>
      </c>
      <c r="BW46" s="31">
        <v>0</v>
      </c>
    </row>
    <row r="47" spans="2:75" s="15" customFormat="1" ht="26.25" customHeight="1" x14ac:dyDescent="0.2">
      <c r="B47" s="15" t="s">
        <v>156</v>
      </c>
      <c r="C47" s="30" t="s">
        <v>92</v>
      </c>
      <c r="D47" s="31">
        <v>0</v>
      </c>
      <c r="E47" s="31">
        <v>0</v>
      </c>
      <c r="F47" s="31">
        <v>0</v>
      </c>
      <c r="G47" s="31">
        <v>0</v>
      </c>
      <c r="H47" s="31">
        <v>0</v>
      </c>
      <c r="I47" s="31">
        <v>0</v>
      </c>
      <c r="J47" s="31">
        <v>0</v>
      </c>
      <c r="K47" s="31">
        <v>0</v>
      </c>
      <c r="L47" s="31">
        <v>0</v>
      </c>
      <c r="M47" s="31">
        <v>0</v>
      </c>
      <c r="N47" s="31">
        <v>0</v>
      </c>
      <c r="O47" s="31">
        <v>0</v>
      </c>
      <c r="P47" s="31">
        <v>0</v>
      </c>
      <c r="Q47" s="31">
        <v>0</v>
      </c>
      <c r="R47" s="31">
        <v>0</v>
      </c>
      <c r="S47" s="31">
        <v>0</v>
      </c>
      <c r="T47" s="31">
        <v>0</v>
      </c>
      <c r="U47" s="31">
        <v>0</v>
      </c>
      <c r="V47" s="31">
        <v>0</v>
      </c>
      <c r="W47" s="31">
        <v>0</v>
      </c>
      <c r="X47" s="31">
        <v>0</v>
      </c>
      <c r="Y47" s="31">
        <v>0</v>
      </c>
      <c r="Z47" s="31">
        <v>0</v>
      </c>
      <c r="AA47" s="31">
        <v>0</v>
      </c>
      <c r="AB47" s="31">
        <v>0</v>
      </c>
      <c r="AC47" s="31">
        <v>0</v>
      </c>
      <c r="AD47" s="31">
        <v>0</v>
      </c>
      <c r="AE47" s="31">
        <v>0</v>
      </c>
      <c r="AF47" s="31">
        <v>17.8</v>
      </c>
      <c r="AG47" s="31">
        <v>6</v>
      </c>
      <c r="AH47" s="31">
        <v>22</v>
      </c>
      <c r="AI47" s="31">
        <v>43</v>
      </c>
      <c r="AJ47" s="31">
        <v>61</v>
      </c>
      <c r="AK47" s="31">
        <v>76</v>
      </c>
      <c r="AL47" s="31">
        <v>91</v>
      </c>
      <c r="AM47" s="31">
        <v>107</v>
      </c>
      <c r="AN47" s="31">
        <v>120</v>
      </c>
      <c r="AO47" s="31">
        <v>134</v>
      </c>
      <c r="AP47" s="31">
        <v>148</v>
      </c>
      <c r="AQ47" s="31">
        <v>162.69300000000001</v>
      </c>
      <c r="AR47" s="31">
        <v>179.143</v>
      </c>
      <c r="AS47" s="31">
        <v>199.464</v>
      </c>
      <c r="AT47" s="31">
        <v>228.85900000000001</v>
      </c>
      <c r="AU47" s="31">
        <v>248.62757479708401</v>
      </c>
      <c r="AV47" s="31" t="s">
        <v>123</v>
      </c>
      <c r="AW47" s="31" t="s">
        <v>123</v>
      </c>
      <c r="AX47" s="31" t="s">
        <v>123</v>
      </c>
      <c r="AY47" s="31" t="s">
        <v>123</v>
      </c>
      <c r="AZ47" s="31" t="s">
        <v>123</v>
      </c>
      <c r="BA47" s="31" t="s">
        <v>123</v>
      </c>
      <c r="BB47" s="31" t="s">
        <v>123</v>
      </c>
      <c r="BC47" s="31" t="s">
        <v>123</v>
      </c>
      <c r="BD47" s="31" t="s">
        <v>123</v>
      </c>
      <c r="BE47" s="31" t="s">
        <v>123</v>
      </c>
      <c r="BF47" s="31" t="s">
        <v>123</v>
      </c>
      <c r="BG47" s="31" t="s">
        <v>123</v>
      </c>
      <c r="BH47" s="31" t="s">
        <v>123</v>
      </c>
      <c r="BI47" s="31" t="s">
        <v>123</v>
      </c>
      <c r="BJ47" s="31" t="s">
        <v>123</v>
      </c>
      <c r="BK47" s="31" t="s">
        <v>123</v>
      </c>
      <c r="BL47" s="31" t="s">
        <v>123</v>
      </c>
      <c r="BM47" s="31" t="s">
        <v>123</v>
      </c>
      <c r="BN47" s="31" t="s">
        <v>123</v>
      </c>
      <c r="BO47" s="32" t="s">
        <v>123</v>
      </c>
      <c r="BP47" s="31" t="s">
        <v>123</v>
      </c>
      <c r="BQ47" s="31" t="s">
        <v>123</v>
      </c>
      <c r="BR47" s="31" t="s">
        <v>123</v>
      </c>
      <c r="BS47" s="31" t="s">
        <v>123</v>
      </c>
      <c r="BT47" s="31" t="s">
        <v>123</v>
      </c>
      <c r="BU47" s="31" t="s">
        <v>123</v>
      </c>
      <c r="BV47" s="31" t="s">
        <v>123</v>
      </c>
      <c r="BW47" s="31" t="s">
        <v>123</v>
      </c>
    </row>
    <row r="48" spans="2:75" s="15" customFormat="1" ht="12.95" customHeight="1" x14ac:dyDescent="0.2">
      <c r="B48" s="15" t="s">
        <v>157</v>
      </c>
      <c r="C48" s="30" t="s">
        <v>92</v>
      </c>
      <c r="D48" s="31">
        <v>0</v>
      </c>
      <c r="E48" s="31">
        <v>0</v>
      </c>
      <c r="F48" s="31">
        <v>0</v>
      </c>
      <c r="G48" s="31">
        <v>0</v>
      </c>
      <c r="H48" s="31">
        <v>0</v>
      </c>
      <c r="I48" s="31">
        <v>0</v>
      </c>
      <c r="J48" s="31">
        <v>0</v>
      </c>
      <c r="K48" s="31">
        <v>0</v>
      </c>
      <c r="L48" s="31">
        <v>0</v>
      </c>
      <c r="M48" s="31">
        <v>0</v>
      </c>
      <c r="N48" s="31">
        <v>0</v>
      </c>
      <c r="O48" s="31">
        <v>0</v>
      </c>
      <c r="P48" s="31">
        <v>0</v>
      </c>
      <c r="Q48" s="31">
        <v>0</v>
      </c>
      <c r="R48" s="31">
        <v>0</v>
      </c>
      <c r="S48" s="31">
        <v>0</v>
      </c>
      <c r="T48" s="31">
        <v>0</v>
      </c>
      <c r="U48" s="31">
        <v>0</v>
      </c>
      <c r="V48" s="31">
        <v>0</v>
      </c>
      <c r="W48" s="31">
        <v>0</v>
      </c>
      <c r="X48" s="31">
        <v>0</v>
      </c>
      <c r="Y48" s="31">
        <v>0</v>
      </c>
      <c r="Z48" s="31">
        <v>0</v>
      </c>
      <c r="AA48" s="31">
        <v>0</v>
      </c>
      <c r="AB48" s="31">
        <v>0</v>
      </c>
      <c r="AC48" s="31">
        <v>0</v>
      </c>
      <c r="AD48" s="31">
        <v>0</v>
      </c>
      <c r="AE48" s="31">
        <v>0</v>
      </c>
      <c r="AF48" s="31">
        <v>0</v>
      </c>
      <c r="AG48" s="31">
        <v>0</v>
      </c>
      <c r="AH48" s="31">
        <v>0</v>
      </c>
      <c r="AI48" s="31">
        <v>0</v>
      </c>
      <c r="AJ48" s="31">
        <v>0</v>
      </c>
      <c r="AK48" s="31">
        <v>0</v>
      </c>
      <c r="AL48" s="31">
        <v>0</v>
      </c>
      <c r="AM48" s="31">
        <v>0</v>
      </c>
      <c r="AN48" s="31">
        <v>0</v>
      </c>
      <c r="AO48" s="31">
        <v>0</v>
      </c>
      <c r="AP48" s="31">
        <v>0</v>
      </c>
      <c r="AQ48" s="31">
        <v>0</v>
      </c>
      <c r="AR48" s="31">
        <v>0</v>
      </c>
      <c r="AS48" s="31">
        <v>0</v>
      </c>
      <c r="AT48" s="31">
        <v>0</v>
      </c>
      <c r="AU48" s="31">
        <v>0</v>
      </c>
      <c r="AV48" s="31">
        <v>0</v>
      </c>
      <c r="AW48" s="31">
        <v>0</v>
      </c>
      <c r="AX48" s="31">
        <v>0</v>
      </c>
      <c r="AY48" s="31">
        <v>0</v>
      </c>
      <c r="AZ48" s="31">
        <v>0</v>
      </c>
      <c r="BA48" s="31">
        <v>0</v>
      </c>
      <c r="BB48" s="31">
        <v>0</v>
      </c>
      <c r="BC48" s="31">
        <v>0</v>
      </c>
      <c r="BD48" s="31">
        <v>0</v>
      </c>
      <c r="BE48" s="31">
        <v>0</v>
      </c>
      <c r="BF48" s="31">
        <v>0</v>
      </c>
      <c r="BG48" s="31">
        <v>0</v>
      </c>
      <c r="BH48" s="31">
        <v>0</v>
      </c>
      <c r="BI48" s="31">
        <v>878.05845391999992</v>
      </c>
      <c r="BJ48" s="31">
        <v>0</v>
      </c>
      <c r="BK48" s="31">
        <v>0</v>
      </c>
      <c r="BL48" s="31">
        <v>0</v>
      </c>
      <c r="BM48" s="31">
        <v>0</v>
      </c>
      <c r="BN48" s="31">
        <v>0</v>
      </c>
      <c r="BO48" s="31">
        <v>0</v>
      </c>
      <c r="BP48" s="31">
        <v>0</v>
      </c>
      <c r="BQ48" s="31">
        <v>0</v>
      </c>
      <c r="BR48" s="31">
        <v>0</v>
      </c>
      <c r="BS48" s="31">
        <v>0</v>
      </c>
      <c r="BT48" s="31">
        <v>0</v>
      </c>
      <c r="BU48" s="31">
        <v>0</v>
      </c>
      <c r="BV48" s="31">
        <v>0</v>
      </c>
      <c r="BW48" s="31">
        <v>0</v>
      </c>
    </row>
    <row r="49" spans="2:75" s="15" customFormat="1" x14ac:dyDescent="0.2">
      <c r="B49" s="15" t="s">
        <v>158</v>
      </c>
      <c r="C49" s="30" t="s">
        <v>92</v>
      </c>
      <c r="D49" s="31">
        <v>0</v>
      </c>
      <c r="E49" s="31">
        <v>0</v>
      </c>
      <c r="F49" s="31">
        <v>0</v>
      </c>
      <c r="G49" s="31">
        <v>0</v>
      </c>
      <c r="H49" s="31">
        <v>0</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31">
        <v>0</v>
      </c>
      <c r="AA49" s="31">
        <v>0</v>
      </c>
      <c r="AB49" s="31">
        <v>0</v>
      </c>
      <c r="AC49" s="31">
        <v>0</v>
      </c>
      <c r="AD49" s="31">
        <v>0</v>
      </c>
      <c r="AE49" s="31">
        <v>0</v>
      </c>
      <c r="AF49" s="31">
        <v>0</v>
      </c>
      <c r="AG49" s="31">
        <v>0</v>
      </c>
      <c r="AH49" s="31">
        <v>0</v>
      </c>
      <c r="AI49" s="31">
        <v>0</v>
      </c>
      <c r="AJ49" s="31">
        <v>0</v>
      </c>
      <c r="AK49" s="31">
        <v>0</v>
      </c>
      <c r="AL49" s="31">
        <v>0</v>
      </c>
      <c r="AM49" s="31">
        <v>0</v>
      </c>
      <c r="AN49" s="31">
        <v>0</v>
      </c>
      <c r="AO49" s="31">
        <v>0</v>
      </c>
      <c r="AP49" s="31">
        <v>0</v>
      </c>
      <c r="AQ49" s="31">
        <v>0</v>
      </c>
      <c r="AR49" s="31">
        <v>0</v>
      </c>
      <c r="AS49" s="31">
        <v>0</v>
      </c>
      <c r="AT49" s="31">
        <v>0</v>
      </c>
      <c r="AU49" s="31">
        <v>0</v>
      </c>
      <c r="AV49" s="31">
        <v>0</v>
      </c>
      <c r="AW49" s="31">
        <v>0</v>
      </c>
      <c r="AX49" s="31">
        <v>0</v>
      </c>
      <c r="AY49" s="31">
        <v>0</v>
      </c>
      <c r="AZ49" s="31">
        <v>0</v>
      </c>
      <c r="BA49" s="31">
        <v>0</v>
      </c>
      <c r="BB49" s="31">
        <v>0</v>
      </c>
      <c r="BC49" s="31">
        <v>0</v>
      </c>
      <c r="BD49" s="31">
        <v>0</v>
      </c>
      <c r="BE49" s="31">
        <v>0</v>
      </c>
      <c r="BF49" s="31">
        <v>0</v>
      </c>
      <c r="BG49" s="31">
        <v>0</v>
      </c>
      <c r="BH49" s="31">
        <v>512.54700000000003</v>
      </c>
      <c r="BI49" s="31">
        <v>253.96029677999999</v>
      </c>
      <c r="BJ49" s="31">
        <v>0</v>
      </c>
      <c r="BK49" s="31">
        <v>0</v>
      </c>
      <c r="BL49" s="31">
        <v>0</v>
      </c>
      <c r="BM49" s="31">
        <v>0</v>
      </c>
      <c r="BN49" s="31">
        <v>0</v>
      </c>
      <c r="BO49" s="31">
        <v>0</v>
      </c>
      <c r="BP49" s="31">
        <v>0</v>
      </c>
      <c r="BQ49" s="31">
        <v>0</v>
      </c>
      <c r="BR49" s="31">
        <v>0</v>
      </c>
      <c r="BS49" s="31">
        <v>0</v>
      </c>
      <c r="BT49" s="31">
        <v>0</v>
      </c>
      <c r="BU49" s="31">
        <v>0</v>
      </c>
      <c r="BV49" s="31">
        <v>0</v>
      </c>
      <c r="BW49" s="31">
        <v>0</v>
      </c>
    </row>
    <row r="50" spans="2:75" s="15" customFormat="1" ht="12.95" customHeight="1" x14ac:dyDescent="0.2">
      <c r="B50" s="15" t="s">
        <v>159</v>
      </c>
      <c r="C50" s="30" t="s">
        <v>92</v>
      </c>
      <c r="D50" s="31">
        <v>0</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305.50299999999999</v>
      </c>
      <c r="BE50" s="31">
        <v>364.963506</v>
      </c>
      <c r="BF50" s="31">
        <v>374.49799999999999</v>
      </c>
      <c r="BG50" s="31">
        <v>411.85500000000002</v>
      </c>
      <c r="BH50" s="31">
        <v>435.49299999999999</v>
      </c>
      <c r="BI50" s="31">
        <v>460.57299999999998</v>
      </c>
      <c r="BJ50" s="31">
        <v>487.84199999999998</v>
      </c>
      <c r="BK50" s="31">
        <v>509.73661300000003</v>
      </c>
      <c r="BL50" s="31">
        <v>527.65851588422947</v>
      </c>
      <c r="BM50" s="31">
        <v>548.84926471978326</v>
      </c>
      <c r="BN50" s="31">
        <v>578.13293398888891</v>
      </c>
      <c r="BO50" s="32">
        <v>587.18538852998768</v>
      </c>
      <c r="BP50" s="31">
        <v>595.99799999999993</v>
      </c>
      <c r="BQ50" s="31">
        <v>606.39532681999992</v>
      </c>
      <c r="BR50" s="31">
        <v>630.61650552677099</v>
      </c>
      <c r="BS50" s="31">
        <v>644.34706895119371</v>
      </c>
      <c r="BT50" s="31">
        <v>654.66883178157912</v>
      </c>
      <c r="BU50" s="31">
        <v>701.47532714449915</v>
      </c>
      <c r="BV50" s="31">
        <v>758.77876894413566</v>
      </c>
      <c r="BW50" s="31">
        <v>834.73865575046784</v>
      </c>
    </row>
    <row r="51" spans="2:75" s="15" customFormat="1" x14ac:dyDescent="0.2">
      <c r="B51" s="15" t="s">
        <v>16</v>
      </c>
      <c r="C51" s="30" t="s">
        <v>94</v>
      </c>
      <c r="D51" s="31">
        <v>0</v>
      </c>
      <c r="E51" s="31">
        <v>0</v>
      </c>
      <c r="F51" s="31">
        <v>0</v>
      </c>
      <c r="G51" s="31">
        <v>0</v>
      </c>
      <c r="H51" s="31">
        <v>0</v>
      </c>
      <c r="I51" s="31">
        <v>0</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31">
        <v>0</v>
      </c>
      <c r="AA51" s="31">
        <v>0</v>
      </c>
      <c r="AB51" s="31">
        <v>0</v>
      </c>
      <c r="AC51" s="31">
        <v>0</v>
      </c>
      <c r="AD51" s="31">
        <v>0</v>
      </c>
      <c r="AE51" s="31">
        <v>0</v>
      </c>
      <c r="AF51" s="31">
        <v>0</v>
      </c>
      <c r="AG51" s="31">
        <v>0</v>
      </c>
      <c r="AH51" s="31">
        <v>0</v>
      </c>
      <c r="AI51" s="31">
        <v>0</v>
      </c>
      <c r="AJ51" s="31">
        <v>0</v>
      </c>
      <c r="AK51" s="31">
        <v>0</v>
      </c>
      <c r="AL51" s="31">
        <v>0</v>
      </c>
      <c r="AM51" s="31">
        <v>0</v>
      </c>
      <c r="AN51" s="31">
        <v>0</v>
      </c>
      <c r="AO51" s="31">
        <v>0</v>
      </c>
      <c r="AP51" s="31">
        <v>0</v>
      </c>
      <c r="AQ51" s="31">
        <v>0</v>
      </c>
      <c r="AR51" s="31">
        <v>0</v>
      </c>
      <c r="AS51" s="31">
        <v>0</v>
      </c>
      <c r="AT51" s="31">
        <v>0</v>
      </c>
      <c r="AU51" s="31">
        <v>0</v>
      </c>
      <c r="AV51" s="31">
        <v>0</v>
      </c>
      <c r="AW51" s="31">
        <v>0</v>
      </c>
      <c r="AX51" s="31">
        <v>0</v>
      </c>
      <c r="AY51" s="31">
        <v>0</v>
      </c>
      <c r="AZ51" s="31">
        <v>0</v>
      </c>
      <c r="BA51" s="31">
        <v>0</v>
      </c>
      <c r="BB51" s="31">
        <v>0</v>
      </c>
      <c r="BC51" s="31">
        <v>0</v>
      </c>
      <c r="BD51" s="31">
        <v>0</v>
      </c>
      <c r="BE51" s="31">
        <v>0</v>
      </c>
      <c r="BF51" s="31">
        <v>0</v>
      </c>
      <c r="BG51" s="31">
        <v>2336.1031234350612</v>
      </c>
      <c r="BH51" s="31">
        <v>5970.616</v>
      </c>
      <c r="BI51" s="31">
        <v>6426.2752195999992</v>
      </c>
      <c r="BJ51" s="31">
        <v>6868.5436595999981</v>
      </c>
      <c r="BK51" s="31">
        <v>7367.1248207140325</v>
      </c>
      <c r="BL51" s="31">
        <v>7703.3184822999983</v>
      </c>
      <c r="BM51" s="31">
        <v>8128.8851483599992</v>
      </c>
      <c r="BN51" s="31">
        <v>8242.1568431600008</v>
      </c>
      <c r="BO51" s="32">
        <v>8052.1531093100002</v>
      </c>
      <c r="BP51" s="31">
        <v>7510.8751163199995</v>
      </c>
      <c r="BQ51" s="31">
        <v>7041.5234761999718</v>
      </c>
      <c r="BR51" s="31">
        <v>6627.6815539714235</v>
      </c>
      <c r="BS51" s="31">
        <v>6240.6564889910715</v>
      </c>
      <c r="BT51" s="31">
        <v>5897.0010681607073</v>
      </c>
      <c r="BU51" s="31">
        <v>5659.8774757770925</v>
      </c>
      <c r="BV51" s="31">
        <v>5442.6556886604722</v>
      </c>
      <c r="BW51" s="31">
        <v>5400.3735248339754</v>
      </c>
    </row>
    <row r="52" spans="2:75" s="15" customFormat="1" ht="26.25" customHeight="1" x14ac:dyDescent="0.2">
      <c r="B52" s="30" t="s">
        <v>160</v>
      </c>
      <c r="C52" s="30" t="s">
        <v>92</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v>160.53506744000003</v>
      </c>
      <c r="BR52" s="31">
        <v>1627.6035331223804</v>
      </c>
      <c r="BS52" s="31">
        <v>2607.1421686431713</v>
      </c>
      <c r="BT52" s="31">
        <v>4999.0511609379755</v>
      </c>
      <c r="BU52" s="31">
        <v>8068.3511240102507</v>
      </c>
      <c r="BV52" s="31">
        <v>9377.8154048797405</v>
      </c>
      <c r="BW52" s="31">
        <v>9858.5392754423046</v>
      </c>
    </row>
    <row r="53" spans="2:75" s="15" customFormat="1" x14ac:dyDescent="0.2">
      <c r="B53" s="15" t="s">
        <v>161</v>
      </c>
      <c r="C53" s="30" t="s">
        <v>92</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v>3.4569999999999999</v>
      </c>
      <c r="AY53" s="31">
        <v>4.1285950413223143</v>
      </c>
      <c r="AZ53" s="31">
        <v>5.4580000000000002</v>
      </c>
      <c r="BA53" s="31">
        <v>4.9669999999999996</v>
      </c>
      <c r="BB53" s="31">
        <v>8.2967250384024585</v>
      </c>
      <c r="BC53" s="31">
        <v>10.563000000000001</v>
      </c>
      <c r="BD53" s="31">
        <v>11.87267336961207</v>
      </c>
      <c r="BE53" s="31">
        <v>14.399096999999999</v>
      </c>
      <c r="BF53" s="31">
        <v>19.709695</v>
      </c>
      <c r="BG53" s="31">
        <v>19.340500802146213</v>
      </c>
      <c r="BH53" s="31">
        <v>20.643089</v>
      </c>
      <c r="BI53" s="31">
        <v>46.53799999999999</v>
      </c>
      <c r="BJ53" s="31">
        <v>32.67</v>
      </c>
      <c r="BK53" s="31">
        <v>27.44</v>
      </c>
      <c r="BL53" s="31">
        <v>31.553068</v>
      </c>
      <c r="BM53" s="31">
        <v>35.207568999999999</v>
      </c>
      <c r="BN53" s="31">
        <v>38.218910999999999</v>
      </c>
      <c r="BO53" s="31">
        <v>37.692900000000002</v>
      </c>
      <c r="BP53" s="31">
        <v>42.019909411804896</v>
      </c>
      <c r="BQ53" s="31">
        <v>45.458691636376749</v>
      </c>
      <c r="BR53" s="31">
        <v>45.737153360546813</v>
      </c>
      <c r="BS53" s="31">
        <v>48.658186950136511</v>
      </c>
      <c r="BT53" s="31">
        <v>50.575631253383769</v>
      </c>
      <c r="BU53" s="31">
        <v>52.342542149356234</v>
      </c>
      <c r="BV53" s="31">
        <v>53.916187476541587</v>
      </c>
      <c r="BW53" s="31">
        <v>55.207599007997402</v>
      </c>
    </row>
    <row r="54" spans="2:75" s="15" customFormat="1" x14ac:dyDescent="0.2">
      <c r="B54" s="15" t="s">
        <v>162</v>
      </c>
      <c r="C54" s="30" t="s">
        <v>92</v>
      </c>
      <c r="D54" s="31">
        <v>0</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55.084215560000004</v>
      </c>
      <c r="BM54" s="31">
        <v>63.075896640000003</v>
      </c>
      <c r="BN54" s="31">
        <v>61.896868359999999</v>
      </c>
      <c r="BO54" s="32">
        <v>39.035515199999999</v>
      </c>
      <c r="BP54" s="31">
        <v>27.879101479999999</v>
      </c>
      <c r="BQ54" s="31">
        <v>25.215089500000001</v>
      </c>
      <c r="BR54" s="31">
        <v>4.0948100000000007</v>
      </c>
      <c r="BS54" s="31">
        <v>0</v>
      </c>
      <c r="BT54" s="31">
        <v>0</v>
      </c>
      <c r="BU54" s="31">
        <v>0</v>
      </c>
      <c r="BV54" s="31">
        <v>0</v>
      </c>
      <c r="BW54" s="31">
        <v>0</v>
      </c>
    </row>
    <row r="55" spans="2:75" s="15" customFormat="1" x14ac:dyDescent="0.2">
      <c r="B55" s="15" t="s">
        <v>163</v>
      </c>
      <c r="C55" s="30" t="s">
        <v>93</v>
      </c>
      <c r="D55" s="31">
        <v>0</v>
      </c>
      <c r="E55" s="31">
        <v>0</v>
      </c>
      <c r="F55" s="31">
        <v>0</v>
      </c>
      <c r="G55" s="31">
        <v>0</v>
      </c>
      <c r="H55" s="31">
        <v>0</v>
      </c>
      <c r="I55" s="31">
        <v>0</v>
      </c>
      <c r="J55" s="31">
        <v>0</v>
      </c>
      <c r="K55" s="31">
        <v>0</v>
      </c>
      <c r="L55" s="31">
        <v>0</v>
      </c>
      <c r="M55" s="31">
        <v>0</v>
      </c>
      <c r="N55" s="31">
        <v>0</v>
      </c>
      <c r="O55" s="31">
        <v>0</v>
      </c>
      <c r="P55" s="31">
        <v>0</v>
      </c>
      <c r="Q55" s="31">
        <v>0</v>
      </c>
      <c r="R55" s="31">
        <v>0</v>
      </c>
      <c r="S55" s="31">
        <v>0</v>
      </c>
      <c r="T55" s="31">
        <v>0</v>
      </c>
      <c r="U55" s="31">
        <v>0</v>
      </c>
      <c r="V55" s="31">
        <v>0</v>
      </c>
      <c r="W55" s="31">
        <v>0</v>
      </c>
      <c r="X55" s="31">
        <v>0</v>
      </c>
      <c r="Y55" s="31">
        <v>0</v>
      </c>
      <c r="Z55" s="31">
        <v>0</v>
      </c>
      <c r="AA55" s="31">
        <v>0</v>
      </c>
      <c r="AB55" s="31">
        <v>0</v>
      </c>
      <c r="AC55" s="31">
        <v>0</v>
      </c>
      <c r="AD55" s="31">
        <v>0</v>
      </c>
      <c r="AE55" s="31">
        <v>0</v>
      </c>
      <c r="AF55" s="31">
        <v>0</v>
      </c>
      <c r="AG55" s="31">
        <v>0</v>
      </c>
      <c r="AH55" s="31">
        <v>0</v>
      </c>
      <c r="AI55" s="31">
        <v>0</v>
      </c>
      <c r="AJ55" s="31">
        <v>0</v>
      </c>
      <c r="AK55" s="31">
        <v>0</v>
      </c>
      <c r="AL55" s="31">
        <v>0</v>
      </c>
      <c r="AM55" s="31">
        <v>0</v>
      </c>
      <c r="AN55" s="31">
        <v>0</v>
      </c>
      <c r="AO55" s="31">
        <v>0</v>
      </c>
      <c r="AP55" s="31">
        <v>0</v>
      </c>
      <c r="AQ55" s="31">
        <v>94.289000000000001</v>
      </c>
      <c r="AR55" s="31">
        <v>3.1640000000000001</v>
      </c>
      <c r="AS55" s="31">
        <v>0</v>
      </c>
      <c r="AT55" s="31">
        <v>0</v>
      </c>
      <c r="AU55" s="31">
        <v>0</v>
      </c>
      <c r="AV55" s="31">
        <v>0</v>
      </c>
      <c r="AW55" s="31">
        <v>0</v>
      </c>
      <c r="AX55" s="31">
        <v>0</v>
      </c>
      <c r="AY55" s="31">
        <v>0</v>
      </c>
      <c r="AZ55" s="31">
        <v>0</v>
      </c>
      <c r="BA55" s="31">
        <v>0</v>
      </c>
      <c r="BB55" s="31">
        <v>0</v>
      </c>
      <c r="BC55" s="31">
        <v>0</v>
      </c>
      <c r="BD55" s="31">
        <v>0</v>
      </c>
      <c r="BE55" s="31">
        <v>0</v>
      </c>
      <c r="BF55" s="31">
        <v>0</v>
      </c>
      <c r="BG55" s="31">
        <v>0</v>
      </c>
      <c r="BH55" s="31">
        <v>0</v>
      </c>
      <c r="BI55" s="31">
        <v>0</v>
      </c>
      <c r="BJ55" s="31">
        <v>0</v>
      </c>
      <c r="BK55" s="31">
        <v>0</v>
      </c>
      <c r="BL55" s="31">
        <v>0</v>
      </c>
      <c r="BM55" s="31">
        <v>0</v>
      </c>
      <c r="BN55" s="31">
        <v>0</v>
      </c>
      <c r="BO55" s="31">
        <v>0</v>
      </c>
      <c r="BP55" s="31">
        <v>0</v>
      </c>
      <c r="BQ55" s="31">
        <v>0</v>
      </c>
      <c r="BR55" s="31">
        <v>0</v>
      </c>
      <c r="BS55" s="31">
        <v>0</v>
      </c>
      <c r="BT55" s="31">
        <v>0</v>
      </c>
      <c r="BU55" s="31">
        <v>0</v>
      </c>
      <c r="BV55" s="31">
        <v>0</v>
      </c>
      <c r="BW55" s="31">
        <v>0</v>
      </c>
    </row>
    <row r="56" spans="2:75" s="15" customFormat="1" x14ac:dyDescent="0.2">
      <c r="B56" s="15" t="s">
        <v>164</v>
      </c>
      <c r="C56" s="30" t="s">
        <v>92</v>
      </c>
      <c r="D56" s="31">
        <v>0</v>
      </c>
      <c r="E56" s="31">
        <v>0</v>
      </c>
      <c r="F56" s="31">
        <v>0</v>
      </c>
      <c r="G56" s="31">
        <v>0</v>
      </c>
      <c r="H56" s="31">
        <v>0</v>
      </c>
      <c r="I56" s="31">
        <v>0</v>
      </c>
      <c r="J56" s="31">
        <v>0</v>
      </c>
      <c r="K56" s="31">
        <v>0</v>
      </c>
      <c r="L56" s="31">
        <v>0</v>
      </c>
      <c r="M56" s="31">
        <v>0</v>
      </c>
      <c r="N56" s="31">
        <v>0</v>
      </c>
      <c r="O56" s="31">
        <v>0</v>
      </c>
      <c r="P56" s="31">
        <v>0</v>
      </c>
      <c r="Q56" s="31">
        <v>0</v>
      </c>
      <c r="R56" s="31">
        <v>0</v>
      </c>
      <c r="S56" s="31">
        <v>0</v>
      </c>
      <c r="T56" s="31">
        <v>0</v>
      </c>
      <c r="U56" s="31">
        <v>0</v>
      </c>
      <c r="V56" s="31">
        <v>0</v>
      </c>
      <c r="W56" s="31">
        <v>0</v>
      </c>
      <c r="X56" s="31">
        <v>0</v>
      </c>
      <c r="Y56" s="31">
        <v>0</v>
      </c>
      <c r="Z56" s="31">
        <v>0</v>
      </c>
      <c r="AA56" s="31">
        <v>0</v>
      </c>
      <c r="AB56" s="31">
        <v>0</v>
      </c>
      <c r="AC56" s="31">
        <v>0</v>
      </c>
      <c r="AD56" s="31">
        <v>0</v>
      </c>
      <c r="AE56" s="31">
        <v>11.6</v>
      </c>
      <c r="AF56" s="31">
        <v>33.9</v>
      </c>
      <c r="AG56" s="31">
        <v>44.5</v>
      </c>
      <c r="AH56" s="31">
        <v>69</v>
      </c>
      <c r="AI56" s="31">
        <v>85</v>
      </c>
      <c r="AJ56" s="31">
        <v>108</v>
      </c>
      <c r="AK56" s="31">
        <v>130</v>
      </c>
      <c r="AL56" s="31">
        <v>154</v>
      </c>
      <c r="AM56" s="31">
        <v>182</v>
      </c>
      <c r="AN56" s="31">
        <v>236</v>
      </c>
      <c r="AO56" s="31">
        <v>266</v>
      </c>
      <c r="AP56" s="31">
        <v>285</v>
      </c>
      <c r="AQ56" s="31">
        <v>295.17</v>
      </c>
      <c r="AR56" s="31">
        <v>316.22399999999999</v>
      </c>
      <c r="AS56" s="31">
        <v>345.99400000000003</v>
      </c>
      <c r="AT56" s="31">
        <v>428.738</v>
      </c>
      <c r="AU56" s="31">
        <v>596.20899999999983</v>
      </c>
      <c r="AV56" s="31">
        <v>640.11500000000001</v>
      </c>
      <c r="AW56" s="31">
        <v>703.23900000000003</v>
      </c>
      <c r="AX56" s="31">
        <v>775.55</v>
      </c>
      <c r="AY56" s="31">
        <v>820.41200000000003</v>
      </c>
      <c r="AZ56" s="31">
        <v>905.78099999999995</v>
      </c>
      <c r="BA56" s="31">
        <v>998.82600000000002</v>
      </c>
      <c r="BB56" s="31">
        <v>984.22199999999998</v>
      </c>
      <c r="BC56" s="31">
        <v>1006.239</v>
      </c>
      <c r="BD56" s="31">
        <v>1014.208</v>
      </c>
      <c r="BE56" s="31">
        <v>1039.6609860351221</v>
      </c>
      <c r="BF56" s="31">
        <v>957.64443993986208</v>
      </c>
      <c r="BG56" s="31">
        <v>936.04611806509195</v>
      </c>
      <c r="BH56" s="31">
        <v>918.404</v>
      </c>
      <c r="BI56" s="31">
        <v>900.21167600999991</v>
      </c>
      <c r="BJ56" s="31">
        <v>903.50131326000019</v>
      </c>
      <c r="BK56" s="31">
        <v>898.33186294287157</v>
      </c>
      <c r="BL56" s="31">
        <v>887.43066768000006</v>
      </c>
      <c r="BM56" s="31">
        <v>906.54925574000004</v>
      </c>
      <c r="BN56" s="31">
        <v>888.26432449502204</v>
      </c>
      <c r="BO56" s="32">
        <v>880.68628874000012</v>
      </c>
      <c r="BP56" s="31">
        <v>886.86491193999996</v>
      </c>
      <c r="BQ56" s="31">
        <v>859.72773398000004</v>
      </c>
      <c r="BR56" s="31">
        <v>746.90344417989763</v>
      </c>
      <c r="BS56" s="31">
        <v>507.69463332261148</v>
      </c>
      <c r="BT56" s="31">
        <v>200.98209391679455</v>
      </c>
      <c r="BU56" s="31">
        <v>109.18380262208592</v>
      </c>
      <c r="BV56" s="31">
        <v>107.47127475436766</v>
      </c>
      <c r="BW56" s="31">
        <v>106.08509905526978</v>
      </c>
    </row>
    <row r="57" spans="2:75" s="15" customFormat="1" ht="26.25" customHeight="1" x14ac:dyDescent="0.2">
      <c r="B57" s="15" t="s">
        <v>165</v>
      </c>
      <c r="C57" s="30" t="s">
        <v>93</v>
      </c>
      <c r="D57" s="31">
        <v>43.5</v>
      </c>
      <c r="E57" s="31">
        <v>65.5</v>
      </c>
      <c r="F57" s="31">
        <v>68.599999999999994</v>
      </c>
      <c r="G57" s="31">
        <v>63.3</v>
      </c>
      <c r="H57" s="31">
        <v>79.2</v>
      </c>
      <c r="I57" s="31">
        <v>84.9</v>
      </c>
      <c r="J57" s="31">
        <v>84.5</v>
      </c>
      <c r="K57" s="31">
        <v>99.6</v>
      </c>
      <c r="L57" s="31">
        <v>96.7</v>
      </c>
      <c r="M57" s="31">
        <v>111.4</v>
      </c>
      <c r="N57" s="31">
        <v>133.5</v>
      </c>
      <c r="O57" s="31">
        <v>130.6</v>
      </c>
      <c r="P57" s="31">
        <v>135</v>
      </c>
      <c r="Q57" s="31">
        <v>154.6</v>
      </c>
      <c r="R57" s="31">
        <v>161.5</v>
      </c>
      <c r="S57" s="31">
        <v>191.4</v>
      </c>
      <c r="T57" s="31">
        <v>200.9</v>
      </c>
      <c r="U57" s="31">
        <v>248.5</v>
      </c>
      <c r="V57" s="31">
        <v>261.8</v>
      </c>
      <c r="W57" s="31">
        <v>322.89999999999998</v>
      </c>
      <c r="X57" s="31">
        <v>348.4</v>
      </c>
      <c r="Y57" s="31">
        <v>382.7</v>
      </c>
      <c r="Z57" s="31">
        <v>373.7</v>
      </c>
      <c r="AA57" s="31">
        <v>322.7</v>
      </c>
      <c r="AB57" s="31">
        <v>290.60000000000002</v>
      </c>
      <c r="AC57" s="31">
        <v>306.26799999999997</v>
      </c>
      <c r="AD57" s="31">
        <v>345.32</v>
      </c>
      <c r="AE57" s="31">
        <v>425.15600000000001</v>
      </c>
      <c r="AF57" s="31">
        <v>496.142</v>
      </c>
      <c r="AG57" s="31">
        <v>585.375</v>
      </c>
      <c r="AH57" s="31">
        <v>696</v>
      </c>
      <c r="AI57" s="31">
        <v>655</v>
      </c>
      <c r="AJ57" s="31">
        <v>654</v>
      </c>
      <c r="AK57" s="31">
        <v>680</v>
      </c>
      <c r="AL57" s="31">
        <v>554</v>
      </c>
      <c r="AM57" s="31">
        <v>265</v>
      </c>
      <c r="AN57" s="31">
        <v>279</v>
      </c>
      <c r="AO57" s="31">
        <v>276</v>
      </c>
      <c r="AP57" s="31">
        <v>179</v>
      </c>
      <c r="AQ57" s="31">
        <v>193.001</v>
      </c>
      <c r="AR57" s="31">
        <v>191.96</v>
      </c>
      <c r="AS57" s="31">
        <v>203.69200000000001</v>
      </c>
      <c r="AT57" s="31">
        <v>216.292</v>
      </c>
      <c r="AU57" s="31">
        <v>273.512</v>
      </c>
      <c r="AV57" s="31">
        <v>364</v>
      </c>
      <c r="AW57" s="31">
        <v>365</v>
      </c>
      <c r="AX57" s="31">
        <v>341.84</v>
      </c>
      <c r="AY57" s="31">
        <v>12</v>
      </c>
      <c r="AZ57" s="31">
        <v>0</v>
      </c>
      <c r="BA57" s="31">
        <v>0</v>
      </c>
      <c r="BB57" s="31">
        <v>0</v>
      </c>
      <c r="BC57" s="31">
        <v>0</v>
      </c>
      <c r="BD57" s="31">
        <v>0</v>
      </c>
      <c r="BE57" s="31">
        <v>0</v>
      </c>
      <c r="BF57" s="31">
        <v>0</v>
      </c>
      <c r="BG57" s="31">
        <v>0</v>
      </c>
      <c r="BH57" s="31">
        <v>0</v>
      </c>
      <c r="BI57" s="31">
        <v>0</v>
      </c>
      <c r="BJ57" s="31">
        <v>0</v>
      </c>
      <c r="BK57" s="31">
        <v>0</v>
      </c>
      <c r="BL57" s="31">
        <v>0</v>
      </c>
      <c r="BM57" s="31">
        <v>0</v>
      </c>
      <c r="BN57" s="31">
        <v>0</v>
      </c>
      <c r="BO57" s="31">
        <v>0</v>
      </c>
      <c r="BP57" s="31">
        <v>0</v>
      </c>
      <c r="BQ57" s="31">
        <v>0</v>
      </c>
      <c r="BR57" s="31">
        <v>0</v>
      </c>
      <c r="BS57" s="31">
        <v>0</v>
      </c>
      <c r="BT57" s="31">
        <v>0</v>
      </c>
      <c r="BU57" s="31">
        <v>0</v>
      </c>
      <c r="BV57" s="31">
        <v>0</v>
      </c>
      <c r="BW57" s="31">
        <v>0</v>
      </c>
    </row>
    <row r="58" spans="2:75" s="15" customFormat="1" x14ac:dyDescent="0.2">
      <c r="B58" s="15" t="s">
        <v>166</v>
      </c>
      <c r="C58" s="30" t="s">
        <v>94</v>
      </c>
      <c r="D58" s="31">
        <v>0</v>
      </c>
      <c r="E58" s="31">
        <v>0</v>
      </c>
      <c r="F58" s="31">
        <v>0</v>
      </c>
      <c r="G58" s="31">
        <v>0</v>
      </c>
      <c r="H58" s="31">
        <v>0</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118</v>
      </c>
      <c r="AS58" s="31">
        <v>93</v>
      </c>
      <c r="AT58" s="31">
        <v>98.4</v>
      </c>
      <c r="AU58" s="31">
        <v>126.66799999999999</v>
      </c>
      <c r="AV58" s="31">
        <v>127.428</v>
      </c>
      <c r="AW58" s="31">
        <v>139.703</v>
      </c>
      <c r="AX58" s="31">
        <v>134.45699999999999</v>
      </c>
      <c r="AY58" s="31">
        <v>137.58500000000001</v>
      </c>
      <c r="AZ58" s="31">
        <v>134.505</v>
      </c>
      <c r="BA58" s="31">
        <v>128.536</v>
      </c>
      <c r="BB58" s="31">
        <v>142.53099999999998</v>
      </c>
      <c r="BC58" s="31">
        <v>129.44200000000001</v>
      </c>
      <c r="BD58" s="31">
        <v>126.22099999999999</v>
      </c>
      <c r="BE58" s="31">
        <v>136</v>
      </c>
      <c r="BF58" s="31">
        <v>135.53100000000001</v>
      </c>
      <c r="BG58" s="31">
        <v>154.86799999999999</v>
      </c>
      <c r="BH58" s="31">
        <v>160.81200000000001</v>
      </c>
      <c r="BI58" s="31">
        <v>190.72200000000001</v>
      </c>
      <c r="BJ58" s="31">
        <v>272.476</v>
      </c>
      <c r="BK58" s="31">
        <v>234.56</v>
      </c>
      <c r="BL58" s="31">
        <v>217.55500000000001</v>
      </c>
      <c r="BM58" s="31">
        <v>270.00200000000001</v>
      </c>
      <c r="BN58" s="31">
        <v>273.28648482000006</v>
      </c>
      <c r="BO58" s="32">
        <v>126.68199999999999</v>
      </c>
      <c r="BP58" s="31">
        <v>96.879000000000005</v>
      </c>
      <c r="BQ58" s="31">
        <v>-127.05600000000001</v>
      </c>
      <c r="BR58" s="31">
        <v>-113.5971406024988</v>
      </c>
      <c r="BS58" s="31">
        <v>0</v>
      </c>
      <c r="BT58" s="31">
        <v>0</v>
      </c>
      <c r="BU58" s="31">
        <v>0</v>
      </c>
      <c r="BV58" s="31">
        <v>0</v>
      </c>
      <c r="BW58" s="31">
        <v>0</v>
      </c>
    </row>
    <row r="59" spans="2:75" s="15" customFormat="1" x14ac:dyDescent="0.2">
      <c r="B59" s="15" t="s">
        <v>167</v>
      </c>
      <c r="C59" s="30" t="s">
        <v>92</v>
      </c>
      <c r="D59" s="31">
        <v>0</v>
      </c>
      <c r="E59" s="31">
        <v>0</v>
      </c>
      <c r="F59" s="31">
        <v>0</v>
      </c>
      <c r="G59" s="31">
        <v>0</v>
      </c>
      <c r="H59" s="31">
        <v>0</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31">
        <v>0</v>
      </c>
      <c r="AG59" s="31">
        <v>0</v>
      </c>
      <c r="AH59" s="31">
        <v>0</v>
      </c>
      <c r="AI59" s="31">
        <v>0</v>
      </c>
      <c r="AJ59" s="31">
        <v>0</v>
      </c>
      <c r="AK59" s="31">
        <v>0</v>
      </c>
      <c r="AL59" s="31">
        <v>0</v>
      </c>
      <c r="AM59" s="31">
        <v>0</v>
      </c>
      <c r="AN59" s="31">
        <v>0</v>
      </c>
      <c r="AO59" s="31">
        <v>0</v>
      </c>
      <c r="AP59" s="31">
        <v>1</v>
      </c>
      <c r="AQ59" s="31">
        <v>0.68200000000000005</v>
      </c>
      <c r="AR59" s="31">
        <v>0.71099999999999997</v>
      </c>
      <c r="AS59" s="31">
        <v>0.05</v>
      </c>
      <c r="AT59" s="31">
        <v>4.3999999999999997E-2</v>
      </c>
      <c r="AU59" s="31">
        <v>1.0529999999999999</v>
      </c>
      <c r="AV59" s="31">
        <v>1.0680000000000001</v>
      </c>
      <c r="AW59" s="31">
        <v>2.0219999999999998</v>
      </c>
      <c r="AX59" s="31">
        <v>1.901</v>
      </c>
      <c r="AY59" s="31">
        <v>2.9769999999999999</v>
      </c>
      <c r="AZ59" s="31">
        <v>2.5939999999999999</v>
      </c>
      <c r="BA59" s="31">
        <v>3.1680000000000001</v>
      </c>
      <c r="BB59" s="31">
        <v>4.3739999999999997</v>
      </c>
      <c r="BC59" s="31">
        <v>6.6749999999999998</v>
      </c>
      <c r="BD59" s="31">
        <v>1.966</v>
      </c>
      <c r="BE59" s="31">
        <v>8.6959999999999997</v>
      </c>
      <c r="BF59" s="31">
        <v>7.1639999999999997</v>
      </c>
      <c r="BG59" s="31">
        <v>5.907</v>
      </c>
      <c r="BH59" s="31">
        <v>7.7169999999999996</v>
      </c>
      <c r="BI59" s="31">
        <v>8.1300000000000008</v>
      </c>
      <c r="BJ59" s="31">
        <v>9.604000000000001</v>
      </c>
      <c r="BK59" s="31">
        <v>12.0015</v>
      </c>
      <c r="BL59" s="31">
        <v>16.099019999999999</v>
      </c>
      <c r="BM59" s="31">
        <v>16.099019999999999</v>
      </c>
      <c r="BN59" s="31">
        <v>16.099019999999999</v>
      </c>
      <c r="BO59" s="32">
        <v>16.098934999999997</v>
      </c>
      <c r="BP59" s="31">
        <v>16.099</v>
      </c>
      <c r="BQ59" s="31">
        <v>17.036000000000001</v>
      </c>
      <c r="BR59" s="31">
        <v>17.036000000000001</v>
      </c>
      <c r="BS59" s="31">
        <v>17.036000000000001</v>
      </c>
      <c r="BT59" s="31">
        <v>17.036000000000001</v>
      </c>
      <c r="BU59" s="31">
        <v>17.036000000000001</v>
      </c>
      <c r="BV59" s="31">
        <v>17.036000000000001</v>
      </c>
      <c r="BW59" s="31">
        <v>17.036000000000001</v>
      </c>
    </row>
    <row r="60" spans="2:75" s="15" customFormat="1" x14ac:dyDescent="0.2">
      <c r="B60" s="15" t="s">
        <v>18</v>
      </c>
      <c r="D60" s="31">
        <v>176.4</v>
      </c>
      <c r="E60" s="31">
        <v>248.9</v>
      </c>
      <c r="F60" s="31">
        <v>248.6</v>
      </c>
      <c r="G60" s="31">
        <v>275.2</v>
      </c>
      <c r="H60" s="31">
        <v>315.5</v>
      </c>
      <c r="I60" s="31">
        <v>334.1</v>
      </c>
      <c r="J60" s="31">
        <v>348.1</v>
      </c>
      <c r="K60" s="31">
        <v>432.5</v>
      </c>
      <c r="L60" s="31">
        <v>447.9</v>
      </c>
      <c r="M60" s="31">
        <v>482.1</v>
      </c>
      <c r="N60" s="31">
        <v>617.4</v>
      </c>
      <c r="O60" s="31">
        <v>657</v>
      </c>
      <c r="P60" s="31">
        <v>676.9</v>
      </c>
      <c r="Q60" s="31">
        <v>783.9</v>
      </c>
      <c r="R60" s="31">
        <v>807.1</v>
      </c>
      <c r="S60" s="31">
        <v>958.8</v>
      </c>
      <c r="T60" s="31">
        <v>1014.7</v>
      </c>
      <c r="U60" s="31">
        <v>1237.8</v>
      </c>
      <c r="V60" s="31">
        <v>1271.5999999999999</v>
      </c>
      <c r="W60" s="31">
        <v>1384.6</v>
      </c>
      <c r="X60" s="31">
        <v>1543.3</v>
      </c>
      <c r="Y60" s="31">
        <v>1626.9</v>
      </c>
      <c r="Z60" s="31">
        <v>1785.2</v>
      </c>
      <c r="AA60" s="31">
        <v>2068.1999999999998</v>
      </c>
      <c r="AB60" s="31">
        <v>2395.6</v>
      </c>
      <c r="AC60" s="31">
        <v>2779.8</v>
      </c>
      <c r="AD60" s="31">
        <v>3609</v>
      </c>
      <c r="AE60" s="31">
        <v>4824.8999999999996</v>
      </c>
      <c r="AF60" s="31">
        <v>5687.1</v>
      </c>
      <c r="AG60" s="31">
        <v>6627.5</v>
      </c>
      <c r="AH60" s="31">
        <v>7589</v>
      </c>
      <c r="AI60" s="31">
        <v>8852</v>
      </c>
      <c r="AJ60" s="31">
        <v>10564</v>
      </c>
      <c r="AK60" s="31">
        <v>12165</v>
      </c>
      <c r="AL60" s="31">
        <v>13589</v>
      </c>
      <c r="AM60" s="31">
        <v>14654</v>
      </c>
      <c r="AN60" s="31">
        <v>15307</v>
      </c>
      <c r="AO60" s="31">
        <v>16625</v>
      </c>
      <c r="AP60" s="31">
        <v>17816.453000000001</v>
      </c>
      <c r="AQ60" s="31">
        <v>18685.544999999998</v>
      </c>
      <c r="AR60" s="31">
        <v>19273.72</v>
      </c>
      <c r="AS60" s="31">
        <v>20731.936000000002</v>
      </c>
      <c r="AT60" s="31">
        <v>22734.863000000001</v>
      </c>
      <c r="AU60" s="31">
        <v>25578.864000000001</v>
      </c>
      <c r="AV60" s="31">
        <v>26741.489000000001</v>
      </c>
      <c r="AW60" s="31">
        <v>28219.280000000002</v>
      </c>
      <c r="AX60" s="31">
        <v>28779.506000000001</v>
      </c>
      <c r="AY60" s="31">
        <v>29998.344000000005</v>
      </c>
      <c r="AZ60" s="31">
        <v>32024.285999999996</v>
      </c>
      <c r="BA60" s="31">
        <v>33586</v>
      </c>
      <c r="BB60" s="31">
        <v>35603.290999999997</v>
      </c>
      <c r="BC60" s="31">
        <v>37802.438000000002</v>
      </c>
      <c r="BD60" s="31">
        <v>38745.199999999997</v>
      </c>
      <c r="BE60" s="31">
        <v>41921.603135450001</v>
      </c>
      <c r="BF60" s="31">
        <v>44367.258565528275</v>
      </c>
      <c r="BG60" s="31">
        <v>46506.352382756908</v>
      </c>
      <c r="BH60" s="31">
        <v>48801.804999999993</v>
      </c>
      <c r="BI60" s="31">
        <v>51422.462685709994</v>
      </c>
      <c r="BJ60" s="31">
        <v>53663.45674691999</v>
      </c>
      <c r="BK60" s="31">
        <v>57593.742352232308</v>
      </c>
      <c r="BL60" s="31">
        <v>61584.34965923</v>
      </c>
      <c r="BM60" s="31">
        <v>66895.841990320012</v>
      </c>
      <c r="BN60" s="31">
        <v>69835.141333070002</v>
      </c>
      <c r="BO60" s="32">
        <v>74150.519898250001</v>
      </c>
      <c r="BP60" s="31">
        <v>79809.006438810029</v>
      </c>
      <c r="BQ60" s="31">
        <v>83110.340476999991</v>
      </c>
      <c r="BR60" s="31">
        <v>86516.560069085361</v>
      </c>
      <c r="BS60" s="31">
        <v>89830.609159042375</v>
      </c>
      <c r="BT60" s="31">
        <v>92293.679295327878</v>
      </c>
      <c r="BU60" s="31">
        <v>95439.690918692693</v>
      </c>
      <c r="BV60" s="31">
        <v>98982.571905197707</v>
      </c>
      <c r="BW60" s="31">
        <v>102343.07549591486</v>
      </c>
    </row>
    <row r="61" spans="2:75" s="15" customFormat="1" ht="12.95" customHeight="1" x14ac:dyDescent="0.2">
      <c r="B61" s="36" t="s">
        <v>128</v>
      </c>
      <c r="C61" s="30" t="s">
        <v>93</v>
      </c>
      <c r="D61" s="31">
        <v>176.4</v>
      </c>
      <c r="E61" s="31">
        <v>248.9</v>
      </c>
      <c r="F61" s="31">
        <v>248.6</v>
      </c>
      <c r="G61" s="31">
        <v>275.2</v>
      </c>
      <c r="H61" s="31">
        <v>315.5</v>
      </c>
      <c r="I61" s="31">
        <v>334.1</v>
      </c>
      <c r="J61" s="31">
        <v>348.1</v>
      </c>
      <c r="K61" s="31">
        <v>432.5</v>
      </c>
      <c r="L61" s="31">
        <v>447.9</v>
      </c>
      <c r="M61" s="31">
        <v>482.1</v>
      </c>
      <c r="N61" s="31">
        <v>617.4</v>
      </c>
      <c r="O61" s="31">
        <v>657</v>
      </c>
      <c r="P61" s="31">
        <v>676.9</v>
      </c>
      <c r="Q61" s="31">
        <v>783.9</v>
      </c>
      <c r="R61" s="31">
        <v>807.1</v>
      </c>
      <c r="S61" s="31">
        <v>958.8</v>
      </c>
      <c r="T61" s="31">
        <v>1014.7</v>
      </c>
      <c r="U61" s="31">
        <v>1237.8</v>
      </c>
      <c r="V61" s="31">
        <v>1271.5999999999999</v>
      </c>
      <c r="W61" s="31">
        <v>1384.6</v>
      </c>
      <c r="X61" s="31">
        <v>1543.3</v>
      </c>
      <c r="Y61" s="31">
        <v>1626.9</v>
      </c>
      <c r="Z61" s="31">
        <v>1777.8</v>
      </c>
      <c r="AA61" s="31">
        <v>2045.3</v>
      </c>
      <c r="AB61" s="31">
        <v>2368.6</v>
      </c>
      <c r="AC61" s="31">
        <v>2752</v>
      </c>
      <c r="AD61" s="31">
        <v>3578.4</v>
      </c>
      <c r="AE61" s="31">
        <v>4791</v>
      </c>
      <c r="AF61" s="31">
        <v>5651.3</v>
      </c>
      <c r="AG61" s="31">
        <v>6591.6</v>
      </c>
      <c r="AH61" s="31">
        <v>7552</v>
      </c>
      <c r="AI61" s="31">
        <v>8816</v>
      </c>
      <c r="AJ61" s="31">
        <v>10526</v>
      </c>
      <c r="AK61" s="31">
        <v>12126</v>
      </c>
      <c r="AL61" s="31">
        <v>13549</v>
      </c>
      <c r="AM61" s="31">
        <v>14613</v>
      </c>
      <c r="AN61" s="31">
        <v>15268</v>
      </c>
      <c r="AO61" s="31">
        <v>16584</v>
      </c>
      <c r="AP61" s="31">
        <v>17779.453000000001</v>
      </c>
      <c r="AQ61" s="31">
        <v>18648.391</v>
      </c>
      <c r="AR61" s="31">
        <v>19237.593000000001</v>
      </c>
      <c r="AS61" s="31">
        <v>20697.363000000001</v>
      </c>
      <c r="AT61" s="31">
        <v>22699.034</v>
      </c>
      <c r="AU61" s="31">
        <v>25543.024000000001</v>
      </c>
      <c r="AV61" s="31">
        <v>26705.927</v>
      </c>
      <c r="AW61" s="31">
        <v>28183.114000000001</v>
      </c>
      <c r="AX61" s="31">
        <v>28744.81</v>
      </c>
      <c r="AY61" s="31">
        <v>29962.569000000003</v>
      </c>
      <c r="AZ61" s="31">
        <v>31994.560999999998</v>
      </c>
      <c r="BA61" s="31">
        <v>33556.756999999998</v>
      </c>
      <c r="BB61" s="31">
        <v>35574.510999999999</v>
      </c>
      <c r="BC61" s="31">
        <v>37774.760999999999</v>
      </c>
      <c r="BD61" s="31">
        <v>38717.656999999999</v>
      </c>
      <c r="BE61" s="31">
        <v>41893.0018538</v>
      </c>
      <c r="BF61" s="31">
        <v>44338.400971748277</v>
      </c>
      <c r="BG61" s="31">
        <v>46476.654559836905</v>
      </c>
      <c r="BH61" s="31">
        <v>48771.517999999996</v>
      </c>
      <c r="BI61" s="31">
        <v>51391.939927299994</v>
      </c>
      <c r="BJ61" s="31">
        <v>53629.367547699992</v>
      </c>
      <c r="BK61" s="31">
        <v>57554.148143162311</v>
      </c>
      <c r="BL61" s="31">
        <v>61539.334872430001</v>
      </c>
      <c r="BM61" s="31">
        <v>66848.160442100008</v>
      </c>
      <c r="BN61" s="31">
        <v>69777.042747119995</v>
      </c>
      <c r="BO61" s="32">
        <v>74087.953530660001</v>
      </c>
      <c r="BP61" s="31">
        <v>79733.982094140025</v>
      </c>
      <c r="BQ61" s="31">
        <v>83014.68745279999</v>
      </c>
      <c r="BR61" s="31">
        <v>86429.64260249451</v>
      </c>
      <c r="BS61" s="31">
        <v>89739.381724342456</v>
      </c>
      <c r="BT61" s="31">
        <v>92199.018060858929</v>
      </c>
      <c r="BU61" s="31">
        <v>95341.664186312686</v>
      </c>
      <c r="BV61" s="31">
        <v>98878.271319673644</v>
      </c>
      <c r="BW61" s="31">
        <v>102228.52540830863</v>
      </c>
    </row>
    <row r="62" spans="2:75" s="15" customFormat="1" ht="12.95" customHeight="1" x14ac:dyDescent="0.2">
      <c r="B62" s="36" t="s">
        <v>129</v>
      </c>
      <c r="C62" s="30" t="s">
        <v>92</v>
      </c>
      <c r="D62" s="31">
        <v>0</v>
      </c>
      <c r="E62" s="31">
        <v>0</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7.4</v>
      </c>
      <c r="AA62" s="31">
        <v>22.9</v>
      </c>
      <c r="AB62" s="31">
        <v>27</v>
      </c>
      <c r="AC62" s="31">
        <v>27.8</v>
      </c>
      <c r="AD62" s="31">
        <v>30.6</v>
      </c>
      <c r="AE62" s="31">
        <v>33.9</v>
      </c>
      <c r="AF62" s="31">
        <v>35.799999999999997</v>
      </c>
      <c r="AG62" s="31">
        <v>35.9</v>
      </c>
      <c r="AH62" s="31">
        <v>37</v>
      </c>
      <c r="AI62" s="31">
        <v>36</v>
      </c>
      <c r="AJ62" s="31">
        <v>38</v>
      </c>
      <c r="AK62" s="31">
        <v>39</v>
      </c>
      <c r="AL62" s="31">
        <v>40</v>
      </c>
      <c r="AM62" s="31">
        <v>41</v>
      </c>
      <c r="AN62" s="31">
        <v>39</v>
      </c>
      <c r="AO62" s="31">
        <v>41</v>
      </c>
      <c r="AP62" s="31">
        <v>37</v>
      </c>
      <c r="AQ62" s="31">
        <v>37.154000000000003</v>
      </c>
      <c r="AR62" s="31">
        <v>36.127000000000002</v>
      </c>
      <c r="AS62" s="31">
        <v>34.573</v>
      </c>
      <c r="AT62" s="31">
        <v>35.829000000000001</v>
      </c>
      <c r="AU62" s="31">
        <v>35.840000000000003</v>
      </c>
      <c r="AV62" s="31">
        <v>35.561999999999998</v>
      </c>
      <c r="AW62" s="31">
        <v>36.165999999999997</v>
      </c>
      <c r="AX62" s="31">
        <v>34.695999999999998</v>
      </c>
      <c r="AY62" s="31">
        <v>35.774999999999999</v>
      </c>
      <c r="AZ62" s="31">
        <v>29.725000000000001</v>
      </c>
      <c r="BA62" s="31">
        <v>29.242999999999999</v>
      </c>
      <c r="BB62" s="31">
        <v>28.78</v>
      </c>
      <c r="BC62" s="31">
        <v>27.677</v>
      </c>
      <c r="BD62" s="31">
        <v>27.542999999999999</v>
      </c>
      <c r="BE62" s="31">
        <v>28.601281650000001</v>
      </c>
      <c r="BF62" s="31">
        <v>28.857593779999998</v>
      </c>
      <c r="BG62" s="31">
        <v>29.69782292</v>
      </c>
      <c r="BH62" s="31">
        <v>30.286999999999999</v>
      </c>
      <c r="BI62" s="31">
        <v>30.522758409999998</v>
      </c>
      <c r="BJ62" s="31">
        <v>34.089199220000005</v>
      </c>
      <c r="BK62" s="31">
        <v>39.594209070000005</v>
      </c>
      <c r="BL62" s="31">
        <v>45.014786799999996</v>
      </c>
      <c r="BM62" s="31">
        <v>47.681548220000018</v>
      </c>
      <c r="BN62" s="31">
        <v>58.09858595</v>
      </c>
      <c r="BO62" s="32">
        <v>62.566367589999992</v>
      </c>
      <c r="BP62" s="31">
        <v>75.024344669999962</v>
      </c>
      <c r="BQ62" s="31">
        <v>95.653024200000061</v>
      </c>
      <c r="BR62" s="31">
        <v>86.917466590846402</v>
      </c>
      <c r="BS62" s="31">
        <v>91.227434699921105</v>
      </c>
      <c r="BT62" s="31">
        <v>94.661234468942212</v>
      </c>
      <c r="BU62" s="31">
        <v>98.026732380012859</v>
      </c>
      <c r="BV62" s="31">
        <v>104.30058552406648</v>
      </c>
      <c r="BW62" s="31">
        <v>114.55008760623025</v>
      </c>
    </row>
    <row r="63" spans="2:75" s="15" customFormat="1" ht="26.25" customHeight="1" x14ac:dyDescent="0.2">
      <c r="B63" s="15" t="s">
        <v>168</v>
      </c>
      <c r="C63" s="30" t="s">
        <v>93</v>
      </c>
      <c r="D63" s="31">
        <v>0</v>
      </c>
      <c r="E63" s="31">
        <v>0</v>
      </c>
      <c r="F63" s="31">
        <v>0</v>
      </c>
      <c r="G63" s="31">
        <v>0</v>
      </c>
      <c r="H63" s="31">
        <v>0</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c r="AB63" s="31">
        <v>0</v>
      </c>
      <c r="AC63" s="31">
        <v>0</v>
      </c>
      <c r="AD63" s="31">
        <v>0</v>
      </c>
      <c r="AE63" s="31">
        <v>0</v>
      </c>
      <c r="AF63" s="31">
        <v>0</v>
      </c>
      <c r="AG63" s="31">
        <v>0</v>
      </c>
      <c r="AH63" s="31">
        <v>0</v>
      </c>
      <c r="AI63" s="31">
        <v>0</v>
      </c>
      <c r="AJ63" s="31">
        <v>0</v>
      </c>
      <c r="AK63" s="31">
        <v>0</v>
      </c>
      <c r="AL63" s="31">
        <v>0</v>
      </c>
      <c r="AM63" s="31">
        <v>0</v>
      </c>
      <c r="AN63" s="31">
        <v>0</v>
      </c>
      <c r="AO63" s="31">
        <v>0</v>
      </c>
      <c r="AP63" s="31">
        <v>0</v>
      </c>
      <c r="AQ63" s="31">
        <v>0</v>
      </c>
      <c r="AR63" s="31">
        <v>0</v>
      </c>
      <c r="AS63" s="31">
        <v>0</v>
      </c>
      <c r="AT63" s="31">
        <v>0</v>
      </c>
      <c r="AU63" s="31">
        <v>0</v>
      </c>
      <c r="AV63" s="31">
        <v>0</v>
      </c>
      <c r="AW63" s="31">
        <v>0</v>
      </c>
      <c r="AX63" s="31">
        <v>0</v>
      </c>
      <c r="AY63" s="31">
        <v>0</v>
      </c>
      <c r="AZ63" s="31">
        <v>0</v>
      </c>
      <c r="BA63" s="31">
        <v>0</v>
      </c>
      <c r="BB63" s="31">
        <v>0</v>
      </c>
      <c r="BC63" s="31">
        <v>0</v>
      </c>
      <c r="BD63" s="31">
        <v>0</v>
      </c>
      <c r="BE63" s="31">
        <v>0</v>
      </c>
      <c r="BF63" s="31">
        <v>0</v>
      </c>
      <c r="BG63" s="31">
        <v>0</v>
      </c>
      <c r="BH63" s="31">
        <v>0</v>
      </c>
      <c r="BI63" s="31">
        <v>0</v>
      </c>
      <c r="BJ63" s="31">
        <v>0</v>
      </c>
      <c r="BK63" s="31">
        <v>0</v>
      </c>
      <c r="BL63" s="31">
        <v>9.8403037599999994</v>
      </c>
      <c r="BM63" s="31">
        <v>0.25143872</v>
      </c>
      <c r="BN63" s="31">
        <v>-1.7732257699999998</v>
      </c>
      <c r="BO63" s="32">
        <v>5.1625466999999992</v>
      </c>
      <c r="BP63" s="31">
        <v>2.0412564999999998</v>
      </c>
      <c r="BQ63" s="31">
        <v>2.5456364999999996</v>
      </c>
      <c r="BR63" s="31">
        <v>2.5854432828408438</v>
      </c>
      <c r="BS63" s="31">
        <v>4.3887519656816885</v>
      </c>
      <c r="BT63" s="31">
        <v>4.3887519656816885</v>
      </c>
      <c r="BU63" s="31">
        <v>4.3899999999999997</v>
      </c>
      <c r="BV63" s="31">
        <v>4.3899999999999997</v>
      </c>
      <c r="BW63" s="31">
        <v>4.3899999999999997</v>
      </c>
    </row>
    <row r="64" spans="2:75" s="15" customFormat="1" x14ac:dyDescent="0.2">
      <c r="B64" s="15" t="s">
        <v>169</v>
      </c>
      <c r="C64" s="30" t="s">
        <v>93</v>
      </c>
      <c r="D64" s="31">
        <v>0</v>
      </c>
      <c r="E64" s="31">
        <v>0</v>
      </c>
      <c r="F64" s="31">
        <v>0</v>
      </c>
      <c r="G64" s="31">
        <v>0</v>
      </c>
      <c r="H64" s="31">
        <v>0</v>
      </c>
      <c r="I64" s="31">
        <v>0</v>
      </c>
      <c r="J64" s="31">
        <v>0</v>
      </c>
      <c r="K64" s="31">
        <v>0</v>
      </c>
      <c r="L64" s="31">
        <v>0</v>
      </c>
      <c r="M64" s="31">
        <v>0</v>
      </c>
      <c r="N64" s="31">
        <v>0</v>
      </c>
      <c r="O64" s="31">
        <v>0</v>
      </c>
      <c r="P64" s="31">
        <v>0</v>
      </c>
      <c r="Q64" s="31">
        <v>0</v>
      </c>
      <c r="R64" s="31">
        <v>0</v>
      </c>
      <c r="S64" s="31">
        <v>0</v>
      </c>
      <c r="T64" s="31">
        <v>0</v>
      </c>
      <c r="U64" s="31">
        <v>0</v>
      </c>
      <c r="V64" s="31">
        <v>0</v>
      </c>
      <c r="W64" s="31">
        <v>0</v>
      </c>
      <c r="X64" s="31">
        <v>0</v>
      </c>
      <c r="Y64" s="31">
        <v>0</v>
      </c>
      <c r="Z64" s="31">
        <v>0</v>
      </c>
      <c r="AA64" s="31">
        <v>0</v>
      </c>
      <c r="AB64" s="31">
        <v>0</v>
      </c>
      <c r="AC64" s="31">
        <v>0</v>
      </c>
      <c r="AD64" s="31">
        <v>0</v>
      </c>
      <c r="AE64" s="31">
        <v>0</v>
      </c>
      <c r="AF64" s="31">
        <v>0</v>
      </c>
      <c r="AG64" s="31">
        <v>0</v>
      </c>
      <c r="AH64" s="31">
        <v>0</v>
      </c>
      <c r="AI64" s="31">
        <v>0</v>
      </c>
      <c r="AJ64" s="31">
        <v>0</v>
      </c>
      <c r="AK64" s="31">
        <v>0</v>
      </c>
      <c r="AL64" s="31">
        <v>0</v>
      </c>
      <c r="AM64" s="31">
        <v>0</v>
      </c>
      <c r="AN64" s="31">
        <v>0</v>
      </c>
      <c r="AO64" s="31">
        <v>0</v>
      </c>
      <c r="AP64" s="31">
        <v>0</v>
      </c>
      <c r="AQ64" s="31">
        <v>193</v>
      </c>
      <c r="AR64" s="31">
        <v>250</v>
      </c>
      <c r="AS64" s="31">
        <v>286</v>
      </c>
      <c r="AT64" s="31">
        <v>314</v>
      </c>
      <c r="AU64" s="31">
        <v>408</v>
      </c>
      <c r="AV64" s="31">
        <v>434</v>
      </c>
      <c r="AW64" s="31">
        <v>416</v>
      </c>
      <c r="AX64" s="31">
        <v>480</v>
      </c>
      <c r="AY64" s="31">
        <v>524.29999999999995</v>
      </c>
      <c r="AZ64" s="31">
        <v>340.8</v>
      </c>
      <c r="BA64" s="31">
        <v>502</v>
      </c>
      <c r="BB64" s="31">
        <v>553</v>
      </c>
      <c r="BC64" s="31">
        <v>635</v>
      </c>
      <c r="BD64" s="31">
        <v>648</v>
      </c>
      <c r="BE64" s="31">
        <v>635.94107848647479</v>
      </c>
      <c r="BF64" s="31">
        <v>723.75621958442548</v>
      </c>
      <c r="BG64" s="31">
        <v>1035</v>
      </c>
      <c r="BH64" s="31">
        <v>1291.17</v>
      </c>
      <c r="BI64" s="31">
        <v>1183.6549443026729</v>
      </c>
      <c r="BJ64" s="31">
        <v>1317.6048943859932</v>
      </c>
      <c r="BK64" s="31">
        <v>1629.7213554398652</v>
      </c>
      <c r="BL64" s="31">
        <v>1954.0453058621913</v>
      </c>
      <c r="BM64" s="31">
        <v>2025.5505258166781</v>
      </c>
      <c r="BN64" s="31">
        <v>2141.1551514832263</v>
      </c>
      <c r="BO64" s="32">
        <v>2199.7363118835437</v>
      </c>
      <c r="BP64" s="31">
        <v>2303.4599214136392</v>
      </c>
      <c r="BQ64" s="31">
        <v>2279.0868754521944</v>
      </c>
      <c r="BR64" s="31">
        <v>2316.7156958227465</v>
      </c>
      <c r="BS64" s="31">
        <v>2338.6955757774745</v>
      </c>
      <c r="BT64" s="31">
        <v>2398.2798177420918</v>
      </c>
      <c r="BU64" s="31">
        <v>2473.1197765720899</v>
      </c>
      <c r="BV64" s="31">
        <v>2551.2301135040811</v>
      </c>
      <c r="BW64" s="31">
        <v>2633.4923977645535</v>
      </c>
    </row>
    <row r="65" spans="1:75" s="15" customFormat="1" ht="12.95" customHeight="1" x14ac:dyDescent="0.2">
      <c r="B65" s="15" t="s">
        <v>170</v>
      </c>
      <c r="C65" s="30" t="s">
        <v>93</v>
      </c>
      <c r="D65" s="31">
        <v>0</v>
      </c>
      <c r="E65" s="31">
        <v>0</v>
      </c>
      <c r="F65" s="31">
        <v>0</v>
      </c>
      <c r="G65" s="31">
        <v>0</v>
      </c>
      <c r="H65" s="31">
        <v>0</v>
      </c>
      <c r="I65" s="31">
        <v>0</v>
      </c>
      <c r="J65" s="31">
        <v>0</v>
      </c>
      <c r="K65" s="31">
        <v>0</v>
      </c>
      <c r="L65" s="31">
        <v>0</v>
      </c>
      <c r="M65" s="31">
        <v>0</v>
      </c>
      <c r="N65" s="31">
        <v>0</v>
      </c>
      <c r="O65" s="31">
        <v>0</v>
      </c>
      <c r="P65" s="31">
        <v>0</v>
      </c>
      <c r="Q65" s="31">
        <v>0</v>
      </c>
      <c r="R65" s="31">
        <v>0</v>
      </c>
      <c r="S65" s="31">
        <v>0</v>
      </c>
      <c r="T65" s="31">
        <v>0</v>
      </c>
      <c r="U65" s="31">
        <v>0</v>
      </c>
      <c r="V65" s="31">
        <v>0</v>
      </c>
      <c r="W65" s="31">
        <v>0</v>
      </c>
      <c r="X65" s="31">
        <v>0</v>
      </c>
      <c r="Y65" s="31">
        <v>0</v>
      </c>
      <c r="Z65" s="31">
        <v>0</v>
      </c>
      <c r="AA65" s="31">
        <v>0</v>
      </c>
      <c r="AB65" s="31">
        <v>0</v>
      </c>
      <c r="AC65" s="31">
        <v>0</v>
      </c>
      <c r="AD65" s="31">
        <v>0</v>
      </c>
      <c r="AE65" s="31">
        <v>0</v>
      </c>
      <c r="AF65" s="31">
        <v>0</v>
      </c>
      <c r="AG65" s="31">
        <v>0</v>
      </c>
      <c r="AH65" s="31">
        <v>0</v>
      </c>
      <c r="AI65" s="31">
        <v>0</v>
      </c>
      <c r="AJ65" s="31">
        <v>0</v>
      </c>
      <c r="AK65" s="31">
        <v>0</v>
      </c>
      <c r="AL65" s="31">
        <v>0</v>
      </c>
      <c r="AM65" s="31">
        <v>500</v>
      </c>
      <c r="AN65" s="31">
        <v>508</v>
      </c>
      <c r="AO65" s="31">
        <v>545</v>
      </c>
      <c r="AP65" s="31">
        <v>757</v>
      </c>
      <c r="AQ65" s="31">
        <v>840</v>
      </c>
      <c r="AR65" s="31">
        <v>898</v>
      </c>
      <c r="AS65" s="31">
        <v>949</v>
      </c>
      <c r="AT65" s="31">
        <v>941</v>
      </c>
      <c r="AU65" s="31">
        <v>781</v>
      </c>
      <c r="AV65" s="31">
        <v>688</v>
      </c>
      <c r="AW65" s="31">
        <v>659</v>
      </c>
      <c r="AX65" s="31">
        <v>80</v>
      </c>
      <c r="AY65" s="31">
        <v>36.299999999999997</v>
      </c>
      <c r="AZ65" s="31">
        <v>97.6</v>
      </c>
      <c r="BA65" s="31">
        <v>26</v>
      </c>
      <c r="BB65" s="31">
        <v>27</v>
      </c>
      <c r="BC65" s="31">
        <v>66</v>
      </c>
      <c r="BD65" s="31">
        <v>67</v>
      </c>
      <c r="BE65" s="31">
        <v>69</v>
      </c>
      <c r="BF65" s="31">
        <v>70</v>
      </c>
      <c r="BG65" s="31">
        <v>79.728606106509176</v>
      </c>
      <c r="BH65" s="31">
        <v>43</v>
      </c>
      <c r="BI65" s="31">
        <v>41</v>
      </c>
      <c r="BJ65" s="31">
        <v>45</v>
      </c>
      <c r="BK65" s="31">
        <v>43.47423573035443</v>
      </c>
      <c r="BL65" s="31">
        <v>46.203362466202719</v>
      </c>
      <c r="BM65" s="31">
        <v>46.819417065825782</v>
      </c>
      <c r="BN65" s="31">
        <v>44.415302132907541</v>
      </c>
      <c r="BO65" s="32">
        <v>47.37944846742954</v>
      </c>
      <c r="BP65" s="31">
        <v>51.631781777558992</v>
      </c>
      <c r="BQ65" s="31">
        <v>52.486933080624702</v>
      </c>
      <c r="BR65" s="31">
        <v>9</v>
      </c>
      <c r="BS65" s="31">
        <v>0</v>
      </c>
      <c r="BT65" s="31">
        <v>0</v>
      </c>
      <c r="BU65" s="31">
        <v>0</v>
      </c>
      <c r="BV65" s="31">
        <v>0</v>
      </c>
      <c r="BW65" s="31">
        <v>0</v>
      </c>
    </row>
    <row r="66" spans="1:75" s="15" customFormat="1" ht="12.95" customHeight="1" x14ac:dyDescent="0.2">
      <c r="B66" s="15" t="s">
        <v>171</v>
      </c>
      <c r="C66" s="30" t="s">
        <v>94</v>
      </c>
      <c r="D66" s="31" t="s">
        <v>123</v>
      </c>
      <c r="E66" s="31" t="s">
        <v>123</v>
      </c>
      <c r="F66" s="31" t="s">
        <v>123</v>
      </c>
      <c r="G66" s="31" t="s">
        <v>123</v>
      </c>
      <c r="H66" s="31" t="s">
        <v>123</v>
      </c>
      <c r="I66" s="31" t="s">
        <v>123</v>
      </c>
      <c r="J66" s="31" t="s">
        <v>123</v>
      </c>
      <c r="K66" s="31" t="s">
        <v>123</v>
      </c>
      <c r="L66" s="31" t="s">
        <v>123</v>
      </c>
      <c r="M66" s="31" t="s">
        <v>123</v>
      </c>
      <c r="N66" s="31" t="s">
        <v>123</v>
      </c>
      <c r="O66" s="31" t="s">
        <v>123</v>
      </c>
      <c r="P66" s="31" t="s">
        <v>123</v>
      </c>
      <c r="Q66" s="31" t="s">
        <v>123</v>
      </c>
      <c r="R66" s="31" t="s">
        <v>123</v>
      </c>
      <c r="S66" s="31" t="s">
        <v>123</v>
      </c>
      <c r="T66" s="31" t="s">
        <v>123</v>
      </c>
      <c r="U66" s="31" t="s">
        <v>123</v>
      </c>
      <c r="V66" s="31" t="s">
        <v>123</v>
      </c>
      <c r="W66" s="31" t="s">
        <v>123</v>
      </c>
      <c r="X66" s="31" t="s">
        <v>123</v>
      </c>
      <c r="Y66" s="31" t="s">
        <v>123</v>
      </c>
      <c r="Z66" s="31" t="s">
        <v>123</v>
      </c>
      <c r="AA66" s="31" t="s">
        <v>123</v>
      </c>
      <c r="AB66" s="31" t="s">
        <v>123</v>
      </c>
      <c r="AC66" s="31" t="s">
        <v>123</v>
      </c>
      <c r="AD66" s="31" t="s">
        <v>123</v>
      </c>
      <c r="AE66" s="31" t="s">
        <v>123</v>
      </c>
      <c r="AF66" s="31" t="s">
        <v>123</v>
      </c>
      <c r="AG66" s="31" t="s">
        <v>123</v>
      </c>
      <c r="AH66" s="31" t="s">
        <v>123</v>
      </c>
      <c r="AI66" s="31" t="s">
        <v>123</v>
      </c>
      <c r="AJ66" s="31" t="s">
        <v>123</v>
      </c>
      <c r="AK66" s="31" t="s">
        <v>123</v>
      </c>
      <c r="AL66" s="31" t="s">
        <v>123</v>
      </c>
      <c r="AM66" s="31" t="s">
        <v>123</v>
      </c>
      <c r="AN66" s="31" t="s">
        <v>123</v>
      </c>
      <c r="AO66" s="31" t="s">
        <v>123</v>
      </c>
      <c r="AP66" s="31" t="s">
        <v>123</v>
      </c>
      <c r="AQ66" s="31">
        <v>14</v>
      </c>
      <c r="AR66" s="31">
        <v>15</v>
      </c>
      <c r="AS66" s="31">
        <v>15</v>
      </c>
      <c r="AT66" s="31">
        <v>19</v>
      </c>
      <c r="AU66" s="31">
        <v>22.698</v>
      </c>
      <c r="AV66" s="31">
        <v>22.576000000000001</v>
      </c>
      <c r="AW66" s="31">
        <v>23.443000000000001</v>
      </c>
      <c r="AX66" s="31">
        <v>22.434000000000001</v>
      </c>
      <c r="AY66" s="31">
        <v>21.899000000000001</v>
      </c>
      <c r="AZ66" s="31">
        <v>22.006</v>
      </c>
      <c r="BA66" s="31">
        <v>19.994</v>
      </c>
      <c r="BB66" s="31">
        <v>18.376999999999999</v>
      </c>
      <c r="BC66" s="31">
        <v>17.431000000000001</v>
      </c>
      <c r="BD66" s="31">
        <v>44.381999999999998</v>
      </c>
      <c r="BE66" s="31">
        <v>61</v>
      </c>
      <c r="BF66" s="31">
        <v>110.63800000000001</v>
      </c>
      <c r="BG66" s="31">
        <v>120.54600000000001</v>
      </c>
      <c r="BH66" s="31">
        <v>119.50700000000001</v>
      </c>
      <c r="BI66" s="31">
        <v>120.578</v>
      </c>
      <c r="BJ66" s="31">
        <v>120.111</v>
      </c>
      <c r="BK66" s="31">
        <v>123.071</v>
      </c>
      <c r="BL66" s="31">
        <v>133.291</v>
      </c>
      <c r="BM66" s="31">
        <v>138.81399999999999</v>
      </c>
      <c r="BN66" s="31">
        <v>130.89869660000002</v>
      </c>
      <c r="BO66" s="32">
        <v>46.04</v>
      </c>
      <c r="BP66" s="31">
        <v>39.037999999999997</v>
      </c>
      <c r="BQ66" s="31">
        <v>37.116999999999997</v>
      </c>
      <c r="BR66" s="31">
        <v>34.866749326170563</v>
      </c>
      <c r="BS66" s="31">
        <v>35.158462842484667</v>
      </c>
      <c r="BT66" s="31">
        <v>35.260961762323006</v>
      </c>
      <c r="BU66" s="31">
        <v>35.313808918973884</v>
      </c>
      <c r="BV66" s="31">
        <v>35.318167711215978</v>
      </c>
      <c r="BW66" s="31">
        <v>35.262691427361602</v>
      </c>
    </row>
    <row r="67" spans="1:75" s="15" customFormat="1" ht="12.95" customHeight="1" x14ac:dyDescent="0.2">
      <c r="B67" s="15" t="s">
        <v>172</v>
      </c>
      <c r="C67" s="30" t="s">
        <v>93</v>
      </c>
      <c r="D67" s="31">
        <v>15.2</v>
      </c>
      <c r="E67" s="31">
        <v>19.2</v>
      </c>
      <c r="F67" s="31">
        <v>17</v>
      </c>
      <c r="G67" s="31">
        <v>14.8</v>
      </c>
      <c r="H67" s="31">
        <v>26.8</v>
      </c>
      <c r="I67" s="31">
        <v>22.2</v>
      </c>
      <c r="J67" s="31">
        <v>15.7</v>
      </c>
      <c r="K67" s="31">
        <v>15.7</v>
      </c>
      <c r="L67" s="31">
        <v>20.9</v>
      </c>
      <c r="M67" s="31">
        <v>25.4</v>
      </c>
      <c r="N67" s="31">
        <v>49.4</v>
      </c>
      <c r="O67" s="31">
        <v>41.9</v>
      </c>
      <c r="P67" s="31">
        <v>30.2</v>
      </c>
      <c r="Q67" s="31">
        <v>36.299999999999997</v>
      </c>
      <c r="R67" s="31">
        <v>64.5</v>
      </c>
      <c r="S67" s="31">
        <v>64.599999999999994</v>
      </c>
      <c r="T67" s="31">
        <v>44.9</v>
      </c>
      <c r="U67" s="31">
        <v>49.2</v>
      </c>
      <c r="V67" s="31">
        <v>78.3</v>
      </c>
      <c r="W67" s="31">
        <v>121.7</v>
      </c>
      <c r="X67" s="31">
        <v>123.3</v>
      </c>
      <c r="Y67" s="31">
        <v>127.1</v>
      </c>
      <c r="Z67" s="31">
        <v>150.4</v>
      </c>
      <c r="AA67" s="31">
        <v>239.4</v>
      </c>
      <c r="AB67" s="31">
        <v>209.1</v>
      </c>
      <c r="AC67" s="31">
        <v>174.09</v>
      </c>
      <c r="AD67" s="31">
        <v>214.12200000000001</v>
      </c>
      <c r="AE67" s="31">
        <v>454.38499999999999</v>
      </c>
      <c r="AF67" s="31">
        <v>558.846</v>
      </c>
      <c r="AG67" s="31">
        <v>628.82600000000002</v>
      </c>
      <c r="AH67" s="31">
        <v>632</v>
      </c>
      <c r="AI67" s="31">
        <v>653</v>
      </c>
      <c r="AJ67" s="31">
        <v>1280</v>
      </c>
      <c r="AK67" s="31">
        <v>1702</v>
      </c>
      <c r="AL67" s="31">
        <v>1500</v>
      </c>
      <c r="AM67" s="31">
        <v>1497</v>
      </c>
      <c r="AN67" s="31">
        <v>1578</v>
      </c>
      <c r="AO67" s="31">
        <v>1589</v>
      </c>
      <c r="AP67" s="31">
        <v>1734</v>
      </c>
      <c r="AQ67" s="31">
        <v>1467.9280000000001</v>
      </c>
      <c r="AR67" s="31">
        <v>1106.7449999999999</v>
      </c>
      <c r="AS67" s="31">
        <v>733.41</v>
      </c>
      <c r="AT67" s="31">
        <v>869.84</v>
      </c>
      <c r="AU67" s="31">
        <v>1603.8150000000001</v>
      </c>
      <c r="AV67" s="31">
        <v>1760.1579999999999</v>
      </c>
      <c r="AW67" s="31">
        <v>1651.7639999999999</v>
      </c>
      <c r="AX67" s="31">
        <v>1299.4829999999999</v>
      </c>
      <c r="AY67" s="31">
        <v>1101.827</v>
      </c>
      <c r="AZ67" s="31">
        <v>587.298</v>
      </c>
      <c r="BA67" s="31" t="s">
        <v>123</v>
      </c>
      <c r="BB67" s="31" t="s">
        <v>123</v>
      </c>
      <c r="BC67" s="31" t="s">
        <v>123</v>
      </c>
      <c r="BD67" s="31" t="s">
        <v>123</v>
      </c>
      <c r="BE67" s="31" t="s">
        <v>123</v>
      </c>
      <c r="BF67" s="31" t="s">
        <v>123</v>
      </c>
      <c r="BG67" s="31" t="s">
        <v>123</v>
      </c>
      <c r="BH67" s="31" t="s">
        <v>123</v>
      </c>
      <c r="BI67" s="31" t="s">
        <v>123</v>
      </c>
      <c r="BJ67" s="31" t="s">
        <v>123</v>
      </c>
      <c r="BK67" s="31" t="s">
        <v>123</v>
      </c>
      <c r="BL67" s="31" t="s">
        <v>123</v>
      </c>
      <c r="BM67" s="31" t="s">
        <v>123</v>
      </c>
      <c r="BN67" s="31" t="s">
        <v>123</v>
      </c>
      <c r="BO67" s="32" t="s">
        <v>123</v>
      </c>
      <c r="BP67" s="31" t="s">
        <v>123</v>
      </c>
      <c r="BQ67" s="31" t="s">
        <v>123</v>
      </c>
      <c r="BR67" s="31" t="s">
        <v>123</v>
      </c>
      <c r="BS67" s="31" t="s">
        <v>123</v>
      </c>
      <c r="BT67" s="31" t="s">
        <v>123</v>
      </c>
      <c r="BU67" s="31" t="s">
        <v>123</v>
      </c>
      <c r="BV67" s="31" t="s">
        <v>123</v>
      </c>
      <c r="BW67" s="31" t="s">
        <v>123</v>
      </c>
    </row>
    <row r="68" spans="1:75" s="15" customFormat="1" x14ac:dyDescent="0.2">
      <c r="B68" s="30" t="s">
        <v>173</v>
      </c>
      <c r="C68" s="30"/>
      <c r="D68" s="31" t="s">
        <v>123</v>
      </c>
      <c r="E68" s="31" t="s">
        <v>123</v>
      </c>
      <c r="F68" s="31" t="s">
        <v>123</v>
      </c>
      <c r="G68" s="31" t="s">
        <v>123</v>
      </c>
      <c r="H68" s="31" t="s">
        <v>123</v>
      </c>
      <c r="I68" s="31" t="s">
        <v>123</v>
      </c>
      <c r="J68" s="31" t="s">
        <v>123</v>
      </c>
      <c r="K68" s="31" t="s">
        <v>123</v>
      </c>
      <c r="L68" s="31" t="s">
        <v>123</v>
      </c>
      <c r="M68" s="31" t="s">
        <v>123</v>
      </c>
      <c r="N68" s="31" t="s">
        <v>123</v>
      </c>
      <c r="O68" s="31" t="s">
        <v>123</v>
      </c>
      <c r="P68" s="31" t="s">
        <v>123</v>
      </c>
      <c r="Q68" s="31" t="s">
        <v>123</v>
      </c>
      <c r="R68" s="31" t="s">
        <v>123</v>
      </c>
      <c r="S68" s="31" t="s">
        <v>123</v>
      </c>
      <c r="T68" s="31" t="s">
        <v>123</v>
      </c>
      <c r="U68" s="31" t="s">
        <v>123</v>
      </c>
      <c r="V68" s="31" t="s">
        <v>123</v>
      </c>
      <c r="W68" s="31" t="s">
        <v>123</v>
      </c>
      <c r="X68" s="31" t="s">
        <v>123</v>
      </c>
      <c r="Y68" s="31" t="s">
        <v>123</v>
      </c>
      <c r="Z68" s="31" t="s">
        <v>123</v>
      </c>
      <c r="AA68" s="31" t="s">
        <v>123</v>
      </c>
      <c r="AB68" s="31" t="s">
        <v>123</v>
      </c>
      <c r="AC68" s="31" t="s">
        <v>123</v>
      </c>
      <c r="AD68" s="31" t="s">
        <v>123</v>
      </c>
      <c r="AE68" s="31" t="s">
        <v>123</v>
      </c>
      <c r="AF68" s="31" t="s">
        <v>123</v>
      </c>
      <c r="AG68" s="31" t="s">
        <v>123</v>
      </c>
      <c r="AH68" s="31" t="s">
        <v>123</v>
      </c>
      <c r="AI68" s="31" t="s">
        <v>123</v>
      </c>
      <c r="AJ68" s="31" t="s">
        <v>123</v>
      </c>
      <c r="AK68" s="31" t="s">
        <v>123</v>
      </c>
      <c r="AL68" s="31" t="s">
        <v>123</v>
      </c>
      <c r="AM68" s="31" t="s">
        <v>123</v>
      </c>
      <c r="AN68" s="31" t="s">
        <v>123</v>
      </c>
      <c r="AO68" s="31" t="s">
        <v>123</v>
      </c>
      <c r="AP68" s="31" t="s">
        <v>123</v>
      </c>
      <c r="AQ68" s="31" t="s">
        <v>123</v>
      </c>
      <c r="AR68" s="31" t="s">
        <v>123</v>
      </c>
      <c r="AS68" s="31" t="s">
        <v>123</v>
      </c>
      <c r="AT68" s="31" t="s">
        <v>123</v>
      </c>
      <c r="AU68" s="31" t="s">
        <v>123</v>
      </c>
      <c r="AV68" s="31" t="s">
        <v>123</v>
      </c>
      <c r="AW68" s="31" t="s">
        <v>123</v>
      </c>
      <c r="AX68" s="31" t="s">
        <v>123</v>
      </c>
      <c r="AY68" s="31" t="s">
        <v>123</v>
      </c>
      <c r="AZ68" s="31" t="s">
        <v>123</v>
      </c>
      <c r="BA68" s="31" t="s">
        <v>123</v>
      </c>
      <c r="BB68" s="31" t="s">
        <v>123</v>
      </c>
      <c r="BC68" s="31" t="s">
        <v>123</v>
      </c>
      <c r="BD68" s="31" t="s">
        <v>123</v>
      </c>
      <c r="BE68" s="31" t="s">
        <v>123</v>
      </c>
      <c r="BF68" s="31" t="s">
        <v>123</v>
      </c>
      <c r="BG68" s="31" t="s">
        <v>123</v>
      </c>
      <c r="BH68" s="31" t="s">
        <v>123</v>
      </c>
      <c r="BI68" s="31" t="s">
        <v>123</v>
      </c>
      <c r="BJ68" s="31" t="s">
        <v>123</v>
      </c>
      <c r="BK68" s="31" t="s">
        <v>123</v>
      </c>
      <c r="BL68" s="31" t="s">
        <v>123</v>
      </c>
      <c r="BM68" s="31" t="s">
        <v>123</v>
      </c>
      <c r="BN68" s="31" t="s">
        <v>123</v>
      </c>
      <c r="BO68" s="31" t="s">
        <v>123</v>
      </c>
      <c r="BP68" s="31" t="s">
        <v>123</v>
      </c>
      <c r="BQ68" s="31">
        <f>SUM(BQ69:BQ70)</f>
        <v>5.8574696600000031</v>
      </c>
      <c r="BR68" s="31">
        <f t="shared" ref="BR68:BW68" si="4">SUM(BR69:BR70)</f>
        <v>133.05260225008425</v>
      </c>
      <c r="BS68" s="31">
        <f t="shared" si="4"/>
        <v>0</v>
      </c>
      <c r="BT68" s="31">
        <f t="shared" si="4"/>
        <v>0</v>
      </c>
      <c r="BU68" s="31">
        <f t="shared" si="4"/>
        <v>0</v>
      </c>
      <c r="BV68" s="31">
        <f t="shared" si="4"/>
        <v>0</v>
      </c>
      <c r="BW68" s="31">
        <f t="shared" si="4"/>
        <v>0</v>
      </c>
    </row>
    <row r="69" spans="1:75" s="15" customFormat="1" x14ac:dyDescent="0.2">
      <c r="B69" s="162" t="s">
        <v>174</v>
      </c>
      <c r="C69" s="30" t="s">
        <v>94</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v>0.78372308559481874</v>
      </c>
      <c r="BR69" s="31">
        <v>33.706125842722784</v>
      </c>
      <c r="BS69" s="31">
        <v>0</v>
      </c>
      <c r="BT69" s="31">
        <v>0</v>
      </c>
      <c r="BU69" s="31">
        <v>0</v>
      </c>
      <c r="BV69" s="31">
        <v>0</v>
      </c>
      <c r="BW69" s="31">
        <v>0</v>
      </c>
    </row>
    <row r="70" spans="1:75" s="15" customFormat="1" x14ac:dyDescent="0.2">
      <c r="B70" s="162" t="s">
        <v>175</v>
      </c>
      <c r="C70" s="30" t="s">
        <v>94</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v>5.0737465744051846</v>
      </c>
      <c r="BR70" s="31">
        <v>99.346476407361479</v>
      </c>
      <c r="BS70" s="31">
        <v>0</v>
      </c>
      <c r="BT70" s="31">
        <v>0</v>
      </c>
      <c r="BU70" s="31">
        <v>0</v>
      </c>
      <c r="BV70" s="31">
        <v>0</v>
      </c>
      <c r="BW70" s="31">
        <v>0</v>
      </c>
    </row>
    <row r="71" spans="1:75" s="15" customFormat="1" x14ac:dyDescent="0.2">
      <c r="B71" s="163" t="s">
        <v>176</v>
      </c>
      <c r="C71" s="30"/>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f>SUM(BQ72:BQ73)</f>
        <v>0</v>
      </c>
      <c r="BR71" s="31">
        <f t="shared" ref="BR71:BW71" si="5">SUM(BR72:BR73)</f>
        <v>0</v>
      </c>
      <c r="BS71" s="31">
        <f t="shared" si="5"/>
        <v>-16.69325858593534</v>
      </c>
      <c r="BT71" s="31">
        <f t="shared" si="5"/>
        <v>-99.190068422240159</v>
      </c>
      <c r="BU71" s="31">
        <f t="shared" si="5"/>
        <v>-54.624523430774843</v>
      </c>
      <c r="BV71" s="31">
        <f t="shared" si="5"/>
        <v>131.27743831947296</v>
      </c>
      <c r="BW71" s="31">
        <f t="shared" si="5"/>
        <v>223.89830799405109</v>
      </c>
    </row>
    <row r="72" spans="1:75" s="15" customFormat="1" x14ac:dyDescent="0.2">
      <c r="B72" s="162" t="s">
        <v>174</v>
      </c>
      <c r="C72" s="30" t="s">
        <v>94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v>0</v>
      </c>
      <c r="BR72" s="31">
        <v>0</v>
      </c>
      <c r="BS72" s="31">
        <v>-16.69325858593534</v>
      </c>
      <c r="BT72" s="31">
        <v>-99.190068422240159</v>
      </c>
      <c r="BU72" s="31">
        <v>-54.624523430774843</v>
      </c>
      <c r="BV72" s="31">
        <v>131.27743831947296</v>
      </c>
      <c r="BW72" s="31">
        <v>223.89830799405109</v>
      </c>
    </row>
    <row r="73" spans="1:75" s="15" customFormat="1" x14ac:dyDescent="0.2">
      <c r="B73" s="162" t="s">
        <v>175</v>
      </c>
      <c r="C73" s="30" t="s">
        <v>94</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v>0</v>
      </c>
      <c r="BR73" s="31">
        <v>0</v>
      </c>
      <c r="BS73" s="31">
        <v>0</v>
      </c>
      <c r="BT73" s="31">
        <v>0</v>
      </c>
      <c r="BU73" s="31">
        <v>0</v>
      </c>
      <c r="BV73" s="31">
        <v>0</v>
      </c>
      <c r="BW73" s="31">
        <v>0</v>
      </c>
    </row>
    <row r="74" spans="1:75" s="15" customFormat="1" ht="26.25" customHeight="1" x14ac:dyDescent="0.2">
      <c r="B74" s="15" t="s">
        <v>177</v>
      </c>
      <c r="C74" s="30" t="s">
        <v>92</v>
      </c>
      <c r="D74" s="31">
        <v>0</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2.5999999999999999E-2</v>
      </c>
      <c r="AX74" s="31">
        <v>1.7000000000000001E-2</v>
      </c>
      <c r="AY74" s="31">
        <v>0</v>
      </c>
      <c r="AZ74" s="31">
        <v>8.9999999999999993E-3</v>
      </c>
      <c r="BA74" s="31">
        <v>1.2E-2</v>
      </c>
      <c r="BB74" s="31">
        <v>0</v>
      </c>
      <c r="BC74" s="31">
        <v>0.06</v>
      </c>
      <c r="BD74" s="31">
        <v>60.734000000000002</v>
      </c>
      <c r="BE74" s="31">
        <v>6.5244999999999997</v>
      </c>
      <c r="BF74" s="31">
        <v>0.56799999999999995</v>
      </c>
      <c r="BG74" s="31">
        <v>0.47799999999999998</v>
      </c>
      <c r="BH74" s="31">
        <v>0.42899999999999999</v>
      </c>
      <c r="BI74" s="31">
        <v>0.5</v>
      </c>
      <c r="BJ74" s="31">
        <v>0.38900000000000001</v>
      </c>
      <c r="BK74" s="31">
        <v>0.2</v>
      </c>
      <c r="BL74" s="31">
        <v>0</v>
      </c>
      <c r="BM74" s="31">
        <v>0.29149999999999998</v>
      </c>
      <c r="BN74" s="31">
        <v>9.1499999999999998E-2</v>
      </c>
      <c r="BO74" s="31">
        <v>0</v>
      </c>
      <c r="BP74" s="31">
        <v>0</v>
      </c>
      <c r="BQ74" s="31">
        <v>2.1110000000001961E-4</v>
      </c>
      <c r="BR74" s="31">
        <v>0.72</v>
      </c>
      <c r="BS74" s="31">
        <v>0.72</v>
      </c>
      <c r="BT74" s="31">
        <v>0.72</v>
      </c>
      <c r="BU74" s="31">
        <v>0.72</v>
      </c>
      <c r="BV74" s="31">
        <v>0.72</v>
      </c>
      <c r="BW74" s="31">
        <v>0.72</v>
      </c>
    </row>
    <row r="75" spans="1:75" s="15" customFormat="1" x14ac:dyDescent="0.2">
      <c r="B75" s="15" t="s">
        <v>178</v>
      </c>
      <c r="C75" s="30" t="s">
        <v>92</v>
      </c>
      <c r="D75" s="31">
        <v>86</v>
      </c>
      <c r="E75" s="31">
        <v>83.8</v>
      </c>
      <c r="F75" s="31">
        <v>81.3</v>
      </c>
      <c r="G75" s="31">
        <v>79.400000000000006</v>
      </c>
      <c r="H75" s="31">
        <v>86.8</v>
      </c>
      <c r="I75" s="31">
        <v>82.7</v>
      </c>
      <c r="J75" s="31">
        <v>86.7</v>
      </c>
      <c r="K75" s="31">
        <v>88.4</v>
      </c>
      <c r="L75" s="31">
        <v>89</v>
      </c>
      <c r="M75" s="31">
        <v>90.8</v>
      </c>
      <c r="N75" s="31">
        <v>100.5</v>
      </c>
      <c r="O75" s="31">
        <v>99.2</v>
      </c>
      <c r="P75" s="31">
        <v>95.8</v>
      </c>
      <c r="Q75" s="31">
        <v>103.6</v>
      </c>
      <c r="R75" s="31">
        <v>101.9</v>
      </c>
      <c r="S75" s="31">
        <v>109.9</v>
      </c>
      <c r="T75" s="31">
        <v>110.4</v>
      </c>
      <c r="U75" s="31">
        <v>120.9</v>
      </c>
      <c r="V75" s="31">
        <v>118.4</v>
      </c>
      <c r="W75" s="31">
        <v>120.8</v>
      </c>
      <c r="X75" s="31">
        <v>124.7</v>
      </c>
      <c r="Y75" s="31">
        <v>124.6</v>
      </c>
      <c r="Z75" s="31">
        <v>128</v>
      </c>
      <c r="AA75" s="31">
        <v>136.69999999999999</v>
      </c>
      <c r="AB75" s="31">
        <v>149.69999999999999</v>
      </c>
      <c r="AC75" s="31">
        <v>164</v>
      </c>
      <c r="AD75" s="31">
        <v>203.9</v>
      </c>
      <c r="AE75" s="31">
        <v>258.10000000000002</v>
      </c>
      <c r="AF75" s="31">
        <v>282.89999999999998</v>
      </c>
      <c r="AG75" s="31">
        <v>309.60000000000002</v>
      </c>
      <c r="AH75" s="31">
        <v>340</v>
      </c>
      <c r="AI75" s="31">
        <v>375</v>
      </c>
      <c r="AJ75" s="31">
        <v>424</v>
      </c>
      <c r="AK75" s="31">
        <v>479</v>
      </c>
      <c r="AL75" s="31">
        <v>504</v>
      </c>
      <c r="AM75" s="31">
        <v>524</v>
      </c>
      <c r="AN75" s="31">
        <v>544</v>
      </c>
      <c r="AO75" s="31">
        <v>581</v>
      </c>
      <c r="AP75" s="31">
        <v>590</v>
      </c>
      <c r="AQ75" s="31">
        <v>599</v>
      </c>
      <c r="AR75" s="31">
        <v>610.34400000000005</v>
      </c>
      <c r="AS75" s="31">
        <v>640.85199999999998</v>
      </c>
      <c r="AT75" s="31">
        <v>821.56471568504003</v>
      </c>
      <c r="AU75" s="31">
        <v>966.63</v>
      </c>
      <c r="AV75" s="31">
        <v>1157.8209999999999</v>
      </c>
      <c r="AW75" s="31">
        <v>1286.308</v>
      </c>
      <c r="AX75" s="31">
        <v>1146.847</v>
      </c>
      <c r="AY75" s="31">
        <v>1257.923</v>
      </c>
      <c r="AZ75" s="31">
        <v>1351.4369999999999</v>
      </c>
      <c r="BA75" s="31">
        <v>1288.18</v>
      </c>
      <c r="BB75" s="31">
        <v>1263.556</v>
      </c>
      <c r="BC75" s="31">
        <v>1255.5229999999999</v>
      </c>
      <c r="BD75" s="31">
        <v>1395.876</v>
      </c>
      <c r="BE75" s="31">
        <v>1238</v>
      </c>
      <c r="BF75" s="31">
        <v>0</v>
      </c>
      <c r="BG75" s="31">
        <v>0</v>
      </c>
      <c r="BH75" s="31">
        <v>0</v>
      </c>
      <c r="BI75" s="31">
        <v>0</v>
      </c>
      <c r="BJ75" s="31">
        <v>0</v>
      </c>
      <c r="BK75" s="31">
        <v>0</v>
      </c>
      <c r="BL75" s="31">
        <v>0</v>
      </c>
      <c r="BM75" s="31">
        <v>0</v>
      </c>
      <c r="BN75" s="31">
        <v>0</v>
      </c>
      <c r="BO75" s="32">
        <v>0</v>
      </c>
      <c r="BP75" s="31">
        <v>0</v>
      </c>
      <c r="BQ75" s="31">
        <v>0</v>
      </c>
      <c r="BR75" s="31">
        <v>0</v>
      </c>
      <c r="BS75" s="31">
        <v>0</v>
      </c>
      <c r="BT75" s="31">
        <v>0</v>
      </c>
      <c r="BU75" s="31">
        <v>0</v>
      </c>
      <c r="BV75" s="31">
        <v>0</v>
      </c>
      <c r="BW75" s="31">
        <v>0</v>
      </c>
    </row>
    <row r="76" spans="1:75" s="15" customFormat="1" x14ac:dyDescent="0.2">
      <c r="B76" s="15" t="s">
        <v>179</v>
      </c>
      <c r="C76" s="30" t="s">
        <v>92</v>
      </c>
      <c r="D76" s="31">
        <v>0</v>
      </c>
      <c r="E76" s="31">
        <v>0</v>
      </c>
      <c r="F76" s="31">
        <v>0</v>
      </c>
      <c r="G76" s="31">
        <v>0</v>
      </c>
      <c r="H76" s="31">
        <v>0</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c r="AF76" s="31">
        <v>0</v>
      </c>
      <c r="AG76" s="31">
        <v>0</v>
      </c>
      <c r="AH76" s="31">
        <v>0</v>
      </c>
      <c r="AI76" s="31">
        <v>0</v>
      </c>
      <c r="AJ76" s="31">
        <v>0</v>
      </c>
      <c r="AK76" s="31">
        <v>0</v>
      </c>
      <c r="AL76" s="31">
        <v>0</v>
      </c>
      <c r="AM76" s="31">
        <v>0</v>
      </c>
      <c r="AN76" s="31">
        <v>0</v>
      </c>
      <c r="AO76" s="31">
        <v>0</v>
      </c>
      <c r="AP76" s="31">
        <v>0</v>
      </c>
      <c r="AQ76" s="31">
        <v>0</v>
      </c>
      <c r="AR76" s="31">
        <v>0</v>
      </c>
      <c r="AS76" s="31">
        <v>0</v>
      </c>
      <c r="AT76" s="31">
        <v>0</v>
      </c>
      <c r="AU76" s="31">
        <v>0</v>
      </c>
      <c r="AV76" s="31">
        <v>0</v>
      </c>
      <c r="AW76" s="31">
        <v>0</v>
      </c>
      <c r="AX76" s="31">
        <v>0</v>
      </c>
      <c r="AY76" s="31">
        <v>0</v>
      </c>
      <c r="AZ76" s="31">
        <v>0</v>
      </c>
      <c r="BA76" s="31">
        <v>190.64</v>
      </c>
      <c r="BB76" s="31">
        <v>194.422</v>
      </c>
      <c r="BC76" s="31">
        <v>759.476</v>
      </c>
      <c r="BD76" s="31">
        <v>1749.268</v>
      </c>
      <c r="BE76" s="31">
        <v>1680.5630000000001</v>
      </c>
      <c r="BF76" s="31">
        <v>1705.4359999999999</v>
      </c>
      <c r="BG76" s="31">
        <v>1915.596</v>
      </c>
      <c r="BH76" s="31">
        <v>1962.34</v>
      </c>
      <c r="BI76" s="31">
        <v>1981.7470000000001</v>
      </c>
      <c r="BJ76" s="31">
        <v>2015.0229999999999</v>
      </c>
      <c r="BK76" s="31">
        <v>2070.2523382699997</v>
      </c>
      <c r="BL76" s="31">
        <v>2700.6948084699998</v>
      </c>
      <c r="BM76" s="31">
        <v>2734.8132516599994</v>
      </c>
      <c r="BN76" s="31">
        <v>2759.4819029400005</v>
      </c>
      <c r="BO76" s="32">
        <v>2149.2390251900001</v>
      </c>
      <c r="BP76" s="31">
        <v>2144.0899999999997</v>
      </c>
      <c r="BQ76" s="31">
        <v>2140.0810000000006</v>
      </c>
      <c r="BR76" s="31">
        <v>2126.5431246536532</v>
      </c>
      <c r="BS76" s="31">
        <v>2099.8496396840119</v>
      </c>
      <c r="BT76" s="31">
        <v>2080.8984622666226</v>
      </c>
      <c r="BU76" s="31">
        <v>2047.2044810497671</v>
      </c>
      <c r="BV76" s="31">
        <v>2015.9620965193953</v>
      </c>
      <c r="BW76" s="31">
        <v>2001.2958017728763</v>
      </c>
    </row>
    <row r="77" spans="1:75" s="15" customFormat="1" x14ac:dyDescent="0.2">
      <c r="B77" s="15" t="s">
        <v>180</v>
      </c>
      <c r="C77" s="30" t="s">
        <v>94</v>
      </c>
      <c r="D77" s="31">
        <v>0</v>
      </c>
      <c r="E77" s="31">
        <v>0</v>
      </c>
      <c r="F77" s="31">
        <v>0</v>
      </c>
      <c r="G77" s="31">
        <v>0</v>
      </c>
      <c r="H77" s="31">
        <v>0</v>
      </c>
      <c r="I77" s="31">
        <v>0</v>
      </c>
      <c r="J77" s="31">
        <v>0</v>
      </c>
      <c r="K77" s="31">
        <v>0</v>
      </c>
      <c r="L77" s="31">
        <v>0</v>
      </c>
      <c r="M77" s="31">
        <v>0</v>
      </c>
      <c r="N77" s="31">
        <v>0</v>
      </c>
      <c r="O77" s="31">
        <v>0</v>
      </c>
      <c r="P77" s="31">
        <v>0</v>
      </c>
      <c r="Q77" s="31">
        <v>0</v>
      </c>
      <c r="R77" s="31">
        <v>0</v>
      </c>
      <c r="S77" s="31">
        <v>0</v>
      </c>
      <c r="T77" s="31">
        <v>0</v>
      </c>
      <c r="U77" s="31">
        <v>0</v>
      </c>
      <c r="V77" s="31">
        <v>0</v>
      </c>
      <c r="W77" s="31">
        <v>0</v>
      </c>
      <c r="X77" s="31">
        <v>0</v>
      </c>
      <c r="Y77" s="31">
        <v>0</v>
      </c>
      <c r="Z77" s="31">
        <v>0</v>
      </c>
      <c r="AA77" s="31">
        <v>0</v>
      </c>
      <c r="AB77" s="31">
        <v>0</v>
      </c>
      <c r="AC77" s="31">
        <v>0</v>
      </c>
      <c r="AD77" s="31">
        <v>0</v>
      </c>
      <c r="AE77" s="31">
        <v>0</v>
      </c>
      <c r="AF77" s="31">
        <v>0</v>
      </c>
      <c r="AG77" s="31">
        <v>0</v>
      </c>
      <c r="AH77" s="31">
        <v>0</v>
      </c>
      <c r="AI77" s="31">
        <v>0</v>
      </c>
      <c r="AJ77" s="31">
        <v>0</v>
      </c>
      <c r="AK77" s="31">
        <v>0</v>
      </c>
      <c r="AL77" s="31">
        <v>0</v>
      </c>
      <c r="AM77" s="31">
        <v>0</v>
      </c>
      <c r="AN77" s="31">
        <v>0</v>
      </c>
      <c r="AO77" s="31">
        <v>0</v>
      </c>
      <c r="AP77" s="31">
        <v>0</v>
      </c>
      <c r="AQ77" s="31">
        <v>0</v>
      </c>
      <c r="AR77" s="31">
        <v>33.869999999999997</v>
      </c>
      <c r="AS77" s="31">
        <v>25.613</v>
      </c>
      <c r="AT77" s="31">
        <v>10.731</v>
      </c>
      <c r="AU77" s="31">
        <v>4.2610000000000001</v>
      </c>
      <c r="AV77" s="31">
        <v>2.2210000000000001</v>
      </c>
      <c r="AW77" s="31">
        <v>1.3009999999999999</v>
      </c>
      <c r="AX77" s="31">
        <v>0.84199999999999997</v>
      </c>
      <c r="AY77" s="31">
        <v>1.5860000000000001</v>
      </c>
      <c r="AZ77" s="31">
        <v>0</v>
      </c>
      <c r="BA77" s="31">
        <v>0.22500000000000001</v>
      </c>
      <c r="BB77" s="31">
        <v>0.53600000000000003</v>
      </c>
      <c r="BC77" s="31">
        <v>0.21700000000000003</v>
      </c>
      <c r="BD77" s="31">
        <v>4.3999999999999997E-2</v>
      </c>
      <c r="BE77" s="31">
        <v>0.34199999999999997</v>
      </c>
      <c r="BF77" s="31">
        <v>0.34199999999999997</v>
      </c>
      <c r="BG77" s="31">
        <v>0.127</v>
      </c>
      <c r="BH77" s="31">
        <v>8.6999999999999994E-2</v>
      </c>
      <c r="BI77" s="31">
        <v>0</v>
      </c>
      <c r="BJ77" s="31">
        <v>0</v>
      </c>
      <c r="BK77" s="31">
        <v>0</v>
      </c>
      <c r="BL77" s="31">
        <v>0</v>
      </c>
      <c r="BM77" s="31">
        <v>0</v>
      </c>
      <c r="BN77" s="31">
        <v>0</v>
      </c>
      <c r="BO77" s="31">
        <v>0</v>
      </c>
      <c r="BP77" s="31">
        <v>0</v>
      </c>
      <c r="BQ77" s="31">
        <v>0</v>
      </c>
      <c r="BR77" s="31">
        <v>0</v>
      </c>
      <c r="BS77" s="31">
        <v>0</v>
      </c>
      <c r="BT77" s="31">
        <v>0</v>
      </c>
      <c r="BU77" s="31">
        <v>0</v>
      </c>
      <c r="BV77" s="31">
        <v>0</v>
      </c>
      <c r="BW77" s="31">
        <v>0</v>
      </c>
    </row>
    <row r="78" spans="1:75" s="15" customFormat="1" ht="12.95" customHeight="1" x14ac:dyDescent="0.2">
      <c r="B78" s="37" t="s">
        <v>181</v>
      </c>
      <c r="C78" s="30" t="s">
        <v>92</v>
      </c>
      <c r="D78" s="31">
        <v>12.1</v>
      </c>
      <c r="E78" s="31">
        <v>23</v>
      </c>
      <c r="F78" s="31">
        <v>26.9</v>
      </c>
      <c r="G78" s="31">
        <v>27.7</v>
      </c>
      <c r="H78" s="31">
        <v>33.1</v>
      </c>
      <c r="I78" s="31">
        <v>38.5</v>
      </c>
      <c r="J78" s="31">
        <v>41.8</v>
      </c>
      <c r="K78" s="31">
        <v>49.7</v>
      </c>
      <c r="L78" s="31">
        <v>53</v>
      </c>
      <c r="M78" s="31">
        <v>55.8</v>
      </c>
      <c r="N78" s="31">
        <v>71</v>
      </c>
      <c r="O78" s="31">
        <v>74.3</v>
      </c>
      <c r="P78" s="31">
        <v>75.900000000000006</v>
      </c>
      <c r="Q78" s="31">
        <v>89.6</v>
      </c>
      <c r="R78" s="31">
        <v>91.7</v>
      </c>
      <c r="S78" s="31">
        <v>109.7</v>
      </c>
      <c r="T78" s="31">
        <v>116.8</v>
      </c>
      <c r="U78" s="31">
        <v>137.80000000000001</v>
      </c>
      <c r="V78" s="31">
        <v>138.69999999999999</v>
      </c>
      <c r="W78" s="31">
        <v>145.69999999999999</v>
      </c>
      <c r="X78" s="31">
        <v>152.5</v>
      </c>
      <c r="Y78" s="31">
        <v>158.9</v>
      </c>
      <c r="Z78" s="31">
        <v>0</v>
      </c>
      <c r="AA78" s="31">
        <v>0</v>
      </c>
      <c r="AB78" s="31">
        <v>0</v>
      </c>
      <c r="AC78" s="31">
        <v>0</v>
      </c>
      <c r="AD78" s="31">
        <v>0</v>
      </c>
      <c r="AE78" s="31">
        <v>0</v>
      </c>
      <c r="AF78" s="31">
        <v>0</v>
      </c>
      <c r="AG78" s="31">
        <v>0</v>
      </c>
      <c r="AH78" s="31">
        <v>0</v>
      </c>
      <c r="AI78" s="31">
        <v>0.06</v>
      </c>
      <c r="AJ78" s="31">
        <v>0.06</v>
      </c>
      <c r="AK78" s="31">
        <v>0.06</v>
      </c>
      <c r="AL78" s="31">
        <v>0.06</v>
      </c>
      <c r="AM78" s="31">
        <v>0.06</v>
      </c>
      <c r="AN78" s="31">
        <v>0.06</v>
      </c>
      <c r="AO78" s="31">
        <v>0.06</v>
      </c>
      <c r="AP78" s="31">
        <v>0.06</v>
      </c>
      <c r="AQ78" s="31">
        <v>0.06</v>
      </c>
      <c r="AR78" s="31">
        <v>0.06</v>
      </c>
      <c r="AS78" s="31">
        <v>0.06</v>
      </c>
      <c r="AT78" s="31">
        <v>0.01</v>
      </c>
      <c r="AU78" s="31">
        <v>0</v>
      </c>
      <c r="AV78" s="31">
        <v>2.4990000000020953</v>
      </c>
      <c r="AW78" s="31">
        <v>0</v>
      </c>
      <c r="AX78" s="31">
        <v>0</v>
      </c>
      <c r="AY78" s="31">
        <v>-6.8000008352109287E-5</v>
      </c>
      <c r="AZ78" s="31">
        <v>0</v>
      </c>
      <c r="BA78" s="31">
        <v>0.64500900000683026</v>
      </c>
      <c r="BB78" s="31">
        <v>8.6000000030500817E-2</v>
      </c>
      <c r="BC78" s="31">
        <v>0.93610000001639126</v>
      </c>
      <c r="BD78" s="31">
        <v>0.23865792713151279</v>
      </c>
      <c r="BE78" s="31">
        <v>0.17703000000000024</v>
      </c>
      <c r="BF78" s="31">
        <v>0.19800000000000006</v>
      </c>
      <c r="BG78" s="31">
        <v>0.15174200000000004</v>
      </c>
      <c r="BH78" s="31">
        <v>0</v>
      </c>
      <c r="BI78" s="31">
        <v>0</v>
      </c>
      <c r="BJ78" s="31">
        <v>-0.14862890000000004</v>
      </c>
      <c r="BK78" s="31">
        <v>0</v>
      </c>
      <c r="BL78" s="31">
        <v>0</v>
      </c>
      <c r="BM78" s="31">
        <v>0</v>
      </c>
      <c r="BN78" s="31">
        <v>0</v>
      </c>
      <c r="BO78" s="31">
        <v>0</v>
      </c>
      <c r="BP78" s="31">
        <v>0</v>
      </c>
      <c r="BQ78" s="31">
        <v>0</v>
      </c>
      <c r="BR78" s="31">
        <v>0</v>
      </c>
      <c r="BS78" s="31">
        <v>0</v>
      </c>
      <c r="BT78" s="31">
        <v>0</v>
      </c>
      <c r="BU78" s="31">
        <v>0</v>
      </c>
      <c r="BV78" s="31">
        <v>0</v>
      </c>
      <c r="BW78" s="31">
        <v>0</v>
      </c>
    </row>
    <row r="79" spans="1:75" s="38" customFormat="1" ht="26.1" customHeight="1" x14ac:dyDescent="0.2">
      <c r="A79" s="15"/>
      <c r="B79" s="38" t="s">
        <v>182</v>
      </c>
      <c r="D79" s="39">
        <f t="shared" ref="D79:BO79" si="6">SUM(D$5:D$10,D$13:D$20,D$23:D$27,D$31:D$38,D$41:D$60,D$63:D$78)</f>
        <v>471.3</v>
      </c>
      <c r="E79" s="39">
        <f t="shared" si="6"/>
        <v>597.79999999999995</v>
      </c>
      <c r="F79" s="39">
        <f t="shared" si="6"/>
        <v>610.49999999999989</v>
      </c>
      <c r="G79" s="39">
        <f t="shared" si="6"/>
        <v>642.1</v>
      </c>
      <c r="H79" s="39">
        <f t="shared" si="6"/>
        <v>775.19999999999993</v>
      </c>
      <c r="I79" s="39">
        <f t="shared" si="6"/>
        <v>816.70000000000016</v>
      </c>
      <c r="J79" s="39">
        <f t="shared" si="6"/>
        <v>839.2</v>
      </c>
      <c r="K79" s="39">
        <f t="shared" si="6"/>
        <v>942.30000000000007</v>
      </c>
      <c r="L79" s="39">
        <f t="shared" si="6"/>
        <v>980.8</v>
      </c>
      <c r="M79" s="39">
        <f t="shared" si="6"/>
        <v>1051.0999999999999</v>
      </c>
      <c r="N79" s="39">
        <f t="shared" si="6"/>
        <v>1287</v>
      </c>
      <c r="O79" s="39">
        <f t="shared" si="6"/>
        <v>1350.4</v>
      </c>
      <c r="P79" s="39">
        <f t="shared" si="6"/>
        <v>1389.8000000000002</v>
      </c>
      <c r="Q79" s="39">
        <f t="shared" si="6"/>
        <v>1553.0999999999997</v>
      </c>
      <c r="R79" s="39">
        <f t="shared" si="6"/>
        <v>1645.8000000000002</v>
      </c>
      <c r="S79" s="39">
        <f t="shared" si="6"/>
        <v>1890.6000000000001</v>
      </c>
      <c r="T79" s="39">
        <f t="shared" si="6"/>
        <v>1962.1000000000001</v>
      </c>
      <c r="U79" s="39">
        <f t="shared" si="6"/>
        <v>2322.4</v>
      </c>
      <c r="V79" s="39">
        <f t="shared" si="6"/>
        <v>2456.5</v>
      </c>
      <c r="W79" s="39">
        <f t="shared" si="6"/>
        <v>2789.5999999999995</v>
      </c>
      <c r="X79" s="39">
        <f t="shared" si="6"/>
        <v>3172.2</v>
      </c>
      <c r="Y79" s="39">
        <f t="shared" si="6"/>
        <v>3392.1</v>
      </c>
      <c r="Z79" s="39">
        <f t="shared" si="6"/>
        <v>3636.5000000000005</v>
      </c>
      <c r="AA79" s="39">
        <f t="shared" si="6"/>
        <v>4229.8</v>
      </c>
      <c r="AB79" s="39">
        <f t="shared" si="6"/>
        <v>4897.7</v>
      </c>
      <c r="AC79" s="39">
        <f t="shared" si="6"/>
        <v>5504.9989999999998</v>
      </c>
      <c r="AD79" s="39">
        <f t="shared" si="6"/>
        <v>6901.7269999999999</v>
      </c>
      <c r="AE79" s="39">
        <f t="shared" si="6"/>
        <v>9337.5789999999997</v>
      </c>
      <c r="AF79" s="39">
        <f t="shared" si="6"/>
        <v>11114.196</v>
      </c>
      <c r="AG79" s="39">
        <f t="shared" si="6"/>
        <v>13367.12</v>
      </c>
      <c r="AH79" s="39">
        <f t="shared" si="6"/>
        <v>15873</v>
      </c>
      <c r="AI79" s="39">
        <f t="shared" si="6"/>
        <v>18777.060000000001</v>
      </c>
      <c r="AJ79" s="39">
        <f t="shared" si="6"/>
        <v>22658.06</v>
      </c>
      <c r="AK79" s="39">
        <f t="shared" si="6"/>
        <v>27698.31</v>
      </c>
      <c r="AL79" s="39">
        <f t="shared" si="6"/>
        <v>31628.06</v>
      </c>
      <c r="AM79" s="39">
        <f t="shared" si="6"/>
        <v>35332.06</v>
      </c>
      <c r="AN79" s="39">
        <f t="shared" si="6"/>
        <v>38251.06</v>
      </c>
      <c r="AO79" s="39">
        <f t="shared" si="6"/>
        <v>41768.06</v>
      </c>
      <c r="AP79" s="39">
        <f t="shared" si="6"/>
        <v>44917.657999999996</v>
      </c>
      <c r="AQ79" s="39">
        <f>SUM(AQ$5:AQ$10,AQ$13:AQ$20,AQ$23:AQ$27,AQ$31:AQ$38,AQ$41:AQ$60,AQ$63:AQ$78)</f>
        <v>46700.743999999992</v>
      </c>
      <c r="AR79" s="39">
        <f t="shared" si="6"/>
        <v>47317.750509999998</v>
      </c>
      <c r="AS79" s="39">
        <f t="shared" si="6"/>
        <v>50314.249480999992</v>
      </c>
      <c r="AT79" s="39">
        <f t="shared" si="6"/>
        <v>56478.799715685047</v>
      </c>
      <c r="AU79" s="39">
        <f t="shared" si="6"/>
        <v>66302.888468443314</v>
      </c>
      <c r="AV79" s="39">
        <f t="shared" si="6"/>
        <v>75257.45199999999</v>
      </c>
      <c r="AW79" s="39">
        <f t="shared" si="6"/>
        <v>82437.566000000006</v>
      </c>
      <c r="AX79" s="39">
        <f t="shared" si="6"/>
        <v>84862.667213999986</v>
      </c>
      <c r="AY79" s="39">
        <f t="shared" si="6"/>
        <v>88710.819153041331</v>
      </c>
      <c r="AZ79" s="39">
        <f t="shared" si="6"/>
        <v>92217.949756999995</v>
      </c>
      <c r="BA79" s="39">
        <f t="shared" si="6"/>
        <v>93347.393757000013</v>
      </c>
      <c r="BB79" s="39">
        <f t="shared" si="6"/>
        <v>95565.317560038413</v>
      </c>
      <c r="BC79" s="39">
        <f t="shared" si="6"/>
        <v>99048.585242467729</v>
      </c>
      <c r="BD79" s="39">
        <f t="shared" si="6"/>
        <v>101373.84078511488</v>
      </c>
      <c r="BE79" s="39">
        <f t="shared" si="6"/>
        <v>106706.03289265554</v>
      </c>
      <c r="BF79" s="39">
        <f t="shared" si="6"/>
        <v>110301.5590763475</v>
      </c>
      <c r="BG79" s="39">
        <f t="shared" si="6"/>
        <v>105790.62308501704</v>
      </c>
      <c r="BH79" s="39">
        <f t="shared" si="6"/>
        <v>111092.52413748042</v>
      </c>
      <c r="BI79" s="39">
        <f t="shared" si="6"/>
        <v>115799.99954677367</v>
      </c>
      <c r="BJ79" s="39">
        <f>SUM(BJ$5:BJ$10,BJ$13:BJ$20,BJ$23:BJ$27,BJ$31:BJ$38,BJ$41:BJ$60,BJ$63:BJ$78)</f>
        <v>119211.54723583125</v>
      </c>
      <c r="BK79" s="39">
        <f t="shared" si="6"/>
        <v>126248.73893921598</v>
      </c>
      <c r="BL79" s="39">
        <f t="shared" si="6"/>
        <v>135761.78881406499</v>
      </c>
      <c r="BM79" s="39">
        <f t="shared" si="6"/>
        <v>148003.35784761229</v>
      </c>
      <c r="BN79" s="39">
        <f t="shared" si="6"/>
        <v>153368.23563664904</v>
      </c>
      <c r="BO79" s="39">
        <f t="shared" si="6"/>
        <v>158965.31568079084</v>
      </c>
      <c r="BP79" s="39">
        <f>SUM(BP$5:BP$10,BP$13:BP$20,BP$23:BP$27,BP$31:BP$38,BP$41:BP$60,BP$63:BP$78)</f>
        <v>166598.49677120149</v>
      </c>
      <c r="BQ79" s="39">
        <f>SUM(BQ$5:BQ$10,BQ$13:BQ$20,BQ$23:BQ$27,BQ$31:BQ$38,BQ$41:BQ$60,BQ$63:BQ$68,BQ71,BQ$74:BQ$78)</f>
        <v>164051.98782353333</v>
      </c>
      <c r="BR79" s="39">
        <f t="shared" ref="BR79:BW79" si="7">SUM(BR$5:BR$10,BR$13:BR$20,BR$23:BR$27,BR$31:BR$38,BR$41:BR$60,BR$63:BR$68,BR71,BR$74:BR$78)</f>
        <v>168036.24144463349</v>
      </c>
      <c r="BS79" s="39">
        <f t="shared" si="7"/>
        <v>171464.79673720602</v>
      </c>
      <c r="BT79" s="39">
        <f t="shared" si="7"/>
        <v>174058.52540553731</v>
      </c>
      <c r="BU79" s="39">
        <f t="shared" si="7"/>
        <v>177628.42855091064</v>
      </c>
      <c r="BV79" s="39">
        <f t="shared" si="7"/>
        <v>182654.43228351575</v>
      </c>
      <c r="BW79" s="39">
        <f t="shared" si="7"/>
        <v>187891.32668224044</v>
      </c>
    </row>
    <row r="80" spans="1:75" s="15" customFormat="1" ht="26.1" customHeight="1" x14ac:dyDescent="0.2">
      <c r="B80" s="37" t="s">
        <v>183</v>
      </c>
      <c r="C80" s="40"/>
      <c r="D80" s="41">
        <v>250.8</v>
      </c>
      <c r="E80" s="41">
        <v>354.9</v>
      </c>
      <c r="F80" s="41">
        <v>355.9</v>
      </c>
      <c r="G80" s="41">
        <v>377.3</v>
      </c>
      <c r="H80" s="41">
        <v>449.5</v>
      </c>
      <c r="I80" s="41">
        <v>471.7</v>
      </c>
      <c r="J80" s="41">
        <v>480.3</v>
      </c>
      <c r="K80" s="41">
        <v>583.5</v>
      </c>
      <c r="L80" s="41">
        <v>603.69999999999993</v>
      </c>
      <c r="M80" s="41">
        <v>662.69999999999993</v>
      </c>
      <c r="N80" s="41">
        <v>857.8</v>
      </c>
      <c r="O80" s="41">
        <v>891</v>
      </c>
      <c r="P80" s="41">
        <v>907.6</v>
      </c>
      <c r="Q80" s="41">
        <v>1054.8</v>
      </c>
      <c r="R80" s="41">
        <v>1117.0999999999999</v>
      </c>
      <c r="S80" s="41">
        <v>1313.7999999999997</v>
      </c>
      <c r="T80" s="41">
        <v>1368.5</v>
      </c>
      <c r="U80" s="41">
        <v>1671.5</v>
      </c>
      <c r="V80" s="41">
        <v>1752.6999999999998</v>
      </c>
      <c r="W80" s="41">
        <v>1977.2</v>
      </c>
      <c r="X80" s="41">
        <v>2169</v>
      </c>
      <c r="Y80" s="41">
        <v>2298.7000000000003</v>
      </c>
      <c r="Z80" s="41">
        <v>2521.6</v>
      </c>
      <c r="AA80" s="41">
        <v>2950.6</v>
      </c>
      <c r="AB80" s="41">
        <v>3340.2999999999997</v>
      </c>
      <c r="AC80" s="41">
        <v>3852.5990000000002</v>
      </c>
      <c r="AD80" s="41">
        <v>4918.3270000000002</v>
      </c>
      <c r="AE80" s="41">
        <v>6583.9790000000003</v>
      </c>
      <c r="AF80" s="41">
        <v>7801.2960000000003</v>
      </c>
      <c r="AG80" s="41">
        <v>9082.32</v>
      </c>
      <c r="AH80" s="41">
        <v>10460</v>
      </c>
      <c r="AI80" s="41">
        <v>11937</v>
      </c>
      <c r="AJ80" s="41">
        <v>14529</v>
      </c>
      <c r="AK80" s="41">
        <v>16863</v>
      </c>
      <c r="AL80" s="41">
        <v>18210</v>
      </c>
      <c r="AM80" s="41">
        <v>19798</v>
      </c>
      <c r="AN80" s="41">
        <v>20863</v>
      </c>
      <c r="AO80" s="41">
        <v>22448</v>
      </c>
      <c r="AP80" s="41">
        <v>24257.598000000002</v>
      </c>
      <c r="AQ80" s="41">
        <v>25406.486000000001</v>
      </c>
      <c r="AR80" s="41">
        <v>26034.205999999998</v>
      </c>
      <c r="AS80" s="41">
        <v>27702.068000000003</v>
      </c>
      <c r="AT80" s="41">
        <v>30508.146000000001</v>
      </c>
      <c r="AU80" s="41">
        <v>35252.114000000001</v>
      </c>
      <c r="AV80" s="41">
        <v>37320.296999999999</v>
      </c>
      <c r="AW80" s="41">
        <v>39538.795000000006</v>
      </c>
      <c r="AX80" s="41">
        <v>39824.572</v>
      </c>
      <c r="AY80" s="41">
        <v>40701.778000000006</v>
      </c>
      <c r="AZ80" s="41">
        <v>42158.667000000001</v>
      </c>
      <c r="BA80" s="41">
        <v>43119.707999999999</v>
      </c>
      <c r="BB80" s="41">
        <v>45018.209000000003</v>
      </c>
      <c r="BC80" s="41">
        <v>46884.317999999999</v>
      </c>
      <c r="BD80" s="41">
        <v>47796.771000000001</v>
      </c>
      <c r="BE80" s="41">
        <v>51093.595998929333</v>
      </c>
      <c r="BF80" s="41">
        <v>53686.5287096147</v>
      </c>
      <c r="BG80" s="41">
        <v>56079.337540435692</v>
      </c>
      <c r="BH80" s="41">
        <v>58408.538999999997</v>
      </c>
      <c r="BI80" s="41">
        <v>60914.807692682669</v>
      </c>
      <c r="BJ80" s="41">
        <v>63133.866728245986</v>
      </c>
      <c r="BK80" s="41">
        <v>67418.511439321781</v>
      </c>
      <c r="BL80" s="41">
        <v>72675.808206500762</v>
      </c>
      <c r="BM80" s="41">
        <v>77814.168515432524</v>
      </c>
      <c r="BN80" s="41">
        <v>80352.047959440271</v>
      </c>
      <c r="BO80" s="41">
        <v>84506.752610850977</v>
      </c>
      <c r="BP80" s="41">
        <v>89445.041625081212</v>
      </c>
      <c r="BQ80" s="41">
        <v>91705.931796812802</v>
      </c>
      <c r="BR80" s="41">
        <v>94599.303580690292</v>
      </c>
      <c r="BS80" s="41">
        <v>98245.056555440722</v>
      </c>
      <c r="BT80" s="41">
        <v>101331.98832263617</v>
      </c>
      <c r="BU80" s="41">
        <v>104726.03325580231</v>
      </c>
      <c r="BV80" s="41">
        <v>108298.23929315434</v>
      </c>
      <c r="BW80" s="41">
        <v>111784.90876141998</v>
      </c>
    </row>
    <row r="81" spans="1:75" s="13" customFormat="1" x14ac:dyDescent="0.2">
      <c r="A81" s="15"/>
      <c r="B81" s="37" t="s">
        <v>184</v>
      </c>
      <c r="C81" s="42"/>
      <c r="D81" s="41">
        <v>62.5</v>
      </c>
      <c r="E81" s="41">
        <v>75.2</v>
      </c>
      <c r="F81" s="41">
        <v>84.5</v>
      </c>
      <c r="G81" s="41">
        <v>94.6</v>
      </c>
      <c r="H81" s="41">
        <v>118.6</v>
      </c>
      <c r="I81" s="41">
        <v>120.3</v>
      </c>
      <c r="J81" s="41">
        <v>125.4</v>
      </c>
      <c r="K81" s="41">
        <v>114.1</v>
      </c>
      <c r="L81" s="41">
        <v>121.3</v>
      </c>
      <c r="M81" s="41">
        <v>119.6</v>
      </c>
      <c r="N81" s="41">
        <v>131.80000000000001</v>
      </c>
      <c r="O81" s="41">
        <v>158.5</v>
      </c>
      <c r="P81" s="41">
        <v>179.5</v>
      </c>
      <c r="Q81" s="41">
        <v>171.1</v>
      </c>
      <c r="R81" s="41">
        <v>199.8</v>
      </c>
      <c r="S81" s="41">
        <v>217.4</v>
      </c>
      <c r="T81" s="41">
        <v>223.3</v>
      </c>
      <c r="U81" s="41">
        <v>245.9</v>
      </c>
      <c r="V81" s="41">
        <v>297.5</v>
      </c>
      <c r="W81" s="41">
        <v>385.7</v>
      </c>
      <c r="X81" s="41">
        <v>428.9</v>
      </c>
      <c r="Y81" s="41">
        <v>470.7</v>
      </c>
      <c r="Z81" s="41">
        <v>563.79999999999995</v>
      </c>
      <c r="AA81" s="41">
        <v>686.1</v>
      </c>
      <c r="AB81" s="41">
        <v>845.3</v>
      </c>
      <c r="AC81" s="41">
        <v>974.30000000000007</v>
      </c>
      <c r="AD81" s="41">
        <v>1208.2</v>
      </c>
      <c r="AE81" s="41">
        <v>1651.1</v>
      </c>
      <c r="AF81" s="41">
        <v>2081.9</v>
      </c>
      <c r="AG81" s="41">
        <v>2509.3000000000002</v>
      </c>
      <c r="AH81" s="41">
        <v>2692</v>
      </c>
      <c r="AI81" s="41">
        <v>2940</v>
      </c>
      <c r="AJ81" s="41">
        <v>3830</v>
      </c>
      <c r="AK81" s="41">
        <v>5857.25</v>
      </c>
      <c r="AL81" s="41">
        <v>7917</v>
      </c>
      <c r="AM81" s="41">
        <v>9449</v>
      </c>
      <c r="AN81" s="41">
        <v>10783</v>
      </c>
      <c r="AO81" s="41">
        <v>12232</v>
      </c>
      <c r="AP81" s="41">
        <v>13176</v>
      </c>
      <c r="AQ81" s="41">
        <v>13401.69</v>
      </c>
      <c r="AR81" s="41">
        <v>13251.99351</v>
      </c>
      <c r="AS81" s="41">
        <v>14200.272480999998</v>
      </c>
      <c r="AT81" s="41">
        <v>16797.837000000003</v>
      </c>
      <c r="AU81" s="41">
        <v>20295.427899511735</v>
      </c>
      <c r="AV81" s="41">
        <v>25526.476000000002</v>
      </c>
      <c r="AW81" s="41">
        <v>28829.948</v>
      </c>
      <c r="AX81" s="41">
        <v>30339.205213999998</v>
      </c>
      <c r="AY81" s="41">
        <v>31886.693626000004</v>
      </c>
      <c r="AZ81" s="41">
        <v>32437.416757000003</v>
      </c>
      <c r="BA81" s="41">
        <v>31640.413747999999</v>
      </c>
      <c r="BB81" s="41">
        <v>31212.963835000002</v>
      </c>
      <c r="BC81" s="41">
        <v>30726.584142467687</v>
      </c>
      <c r="BD81" s="41">
        <v>29666.571453818167</v>
      </c>
      <c r="BE81" s="41">
        <v>30917.267665810108</v>
      </c>
      <c r="BF81" s="41">
        <v>32294.613805777575</v>
      </c>
      <c r="BG81" s="41">
        <v>33353.048856553258</v>
      </c>
      <c r="BH81" s="41">
        <v>35027.99404848041</v>
      </c>
      <c r="BI81" s="41">
        <v>35716.781529642009</v>
      </c>
      <c r="BJ81" s="41">
        <v>37172.236532855473</v>
      </c>
      <c r="BK81" s="41">
        <v>38696.081911583096</v>
      </c>
      <c r="BL81" s="41">
        <v>40966.842600689997</v>
      </c>
      <c r="BM81" s="41">
        <v>46695.822820729991</v>
      </c>
      <c r="BN81" s="41">
        <v>48764.863047781706</v>
      </c>
      <c r="BO81" s="41">
        <v>49940.019439559823</v>
      </c>
      <c r="BP81" s="41">
        <v>51398.00953867002</v>
      </c>
      <c r="BQ81" s="41">
        <v>46044.230955519961</v>
      </c>
      <c r="BR81" s="41">
        <v>45685.303061170955</v>
      </c>
      <c r="BS81" s="41">
        <v>45523.901302446502</v>
      </c>
      <c r="BT81" s="41">
        <v>45484.929358416572</v>
      </c>
      <c r="BU81" s="41">
        <v>45848.355914954263</v>
      </c>
      <c r="BV81" s="41">
        <v>46773.569788905523</v>
      </c>
      <c r="BW81" s="41">
        <v>47786.467658167312</v>
      </c>
    </row>
    <row r="82" spans="1:75" s="15" customFormat="1" x14ac:dyDescent="0.2">
      <c r="A82" s="13"/>
      <c r="B82" s="37" t="s">
        <v>185</v>
      </c>
      <c r="C82" s="40"/>
      <c r="D82" s="41">
        <v>158</v>
      </c>
      <c r="E82" s="41">
        <v>167.7</v>
      </c>
      <c r="F82" s="41">
        <v>170.1</v>
      </c>
      <c r="G82" s="41">
        <v>170.2</v>
      </c>
      <c r="H82" s="41">
        <v>207.1</v>
      </c>
      <c r="I82" s="41">
        <v>224.7</v>
      </c>
      <c r="J82" s="41">
        <v>233.5</v>
      </c>
      <c r="K82" s="41">
        <v>244.7</v>
      </c>
      <c r="L82" s="41">
        <v>255.8</v>
      </c>
      <c r="M82" s="41">
        <v>268.8</v>
      </c>
      <c r="N82" s="41">
        <v>297.39999999999998</v>
      </c>
      <c r="O82" s="41">
        <v>300.90000000000003</v>
      </c>
      <c r="P82" s="41">
        <v>302.70000000000005</v>
      </c>
      <c r="Q82" s="41">
        <v>327.2</v>
      </c>
      <c r="R82" s="41">
        <v>328.90000000000003</v>
      </c>
      <c r="S82" s="41">
        <v>359.40000000000003</v>
      </c>
      <c r="T82" s="41">
        <v>370.3</v>
      </c>
      <c r="U82" s="41">
        <v>405.00000000000006</v>
      </c>
      <c r="V82" s="41">
        <v>406.3</v>
      </c>
      <c r="W82" s="41">
        <v>426.7</v>
      </c>
      <c r="X82" s="41">
        <v>574.29999999999995</v>
      </c>
      <c r="Y82" s="41">
        <v>622.69999999999993</v>
      </c>
      <c r="Z82" s="41">
        <v>551.09999999999991</v>
      </c>
      <c r="AA82" s="41">
        <v>593.09999999999991</v>
      </c>
      <c r="AB82" s="41">
        <v>712.09999999999991</v>
      </c>
      <c r="AC82" s="41">
        <v>678.1</v>
      </c>
      <c r="AD82" s="41">
        <v>775.19999999999993</v>
      </c>
      <c r="AE82" s="41">
        <v>1102.5</v>
      </c>
      <c r="AF82" s="41">
        <v>1231</v>
      </c>
      <c r="AG82" s="41">
        <v>1775.5</v>
      </c>
      <c r="AH82" s="41">
        <v>2721</v>
      </c>
      <c r="AI82" s="41">
        <v>3900.06</v>
      </c>
      <c r="AJ82" s="41">
        <v>4299.0600000000004</v>
      </c>
      <c r="AK82" s="41">
        <v>4978.0600000000004</v>
      </c>
      <c r="AL82" s="41">
        <v>5501.06</v>
      </c>
      <c r="AM82" s="41">
        <v>6085.06</v>
      </c>
      <c r="AN82" s="41">
        <v>6605.06</v>
      </c>
      <c r="AO82" s="41">
        <v>7088.06</v>
      </c>
      <c r="AP82" s="41">
        <v>7484.06</v>
      </c>
      <c r="AQ82" s="41">
        <v>7892.5680000000002</v>
      </c>
      <c r="AR82" s="41">
        <v>8031.5510000000013</v>
      </c>
      <c r="AS82" s="41">
        <v>8411.9089999999997</v>
      </c>
      <c r="AT82" s="41">
        <v>9172.8167156850413</v>
      </c>
      <c r="AU82" s="41">
        <v>10755.346568931576</v>
      </c>
      <c r="AV82" s="41">
        <v>12410.679000000002</v>
      </c>
      <c r="AW82" s="41">
        <v>14068.823</v>
      </c>
      <c r="AX82" s="41">
        <v>14698.89</v>
      </c>
      <c r="AY82" s="41">
        <v>16122.347527041316</v>
      </c>
      <c r="AZ82" s="41">
        <v>17621.866000000002</v>
      </c>
      <c r="BA82" s="41">
        <v>18587.272009000004</v>
      </c>
      <c r="BB82" s="41">
        <v>19334.144725038434</v>
      </c>
      <c r="BC82" s="41">
        <v>21437.683100000017</v>
      </c>
      <c r="BD82" s="41">
        <v>23910.498331296749</v>
      </c>
      <c r="BE82" s="41">
        <v>24695.169227916085</v>
      </c>
      <c r="BF82" s="41">
        <v>24320.416560955215</v>
      </c>
      <c r="BG82" s="41">
        <v>16358.236688028088</v>
      </c>
      <c r="BH82" s="41">
        <v>17655.991088999999</v>
      </c>
      <c r="BI82" s="41">
        <v>19168.410324449</v>
      </c>
      <c r="BJ82" s="41">
        <v>18905.443974729798</v>
      </c>
      <c r="BK82" s="41">
        <v>20134.145588311134</v>
      </c>
      <c r="BL82" s="41">
        <v>22119.138006874229</v>
      </c>
      <c r="BM82" s="41">
        <v>23493.366511449778</v>
      </c>
      <c r="BN82" s="41">
        <v>24251.324629427094</v>
      </c>
      <c r="BO82" s="41">
        <v>24518.543630379987</v>
      </c>
      <c r="BP82" s="41">
        <v>25755.445607450234</v>
      </c>
      <c r="BQ82" s="41">
        <v>26301.825071200572</v>
      </c>
      <c r="BR82" s="41">
        <v>27751.634802772176</v>
      </c>
      <c r="BS82" s="41">
        <v>27695.838879318795</v>
      </c>
      <c r="BT82" s="41">
        <v>27241.607724484573</v>
      </c>
      <c r="BU82" s="41">
        <v>27054.03938015411</v>
      </c>
      <c r="BV82" s="41">
        <v>27582.623201455885</v>
      </c>
      <c r="BW82" s="41">
        <v>28319.950262653158</v>
      </c>
    </row>
    <row r="83" spans="1:75" s="40" customFormat="1" ht="26.1" customHeight="1" thickBot="1" x14ac:dyDescent="0.25">
      <c r="A83" s="13"/>
      <c r="B83" s="113"/>
      <c r="C83" s="114"/>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row>
    <row r="84" spans="1:75" s="40" customFormat="1" ht="25.5" customHeight="1" x14ac:dyDescent="0.2">
      <c r="A84" s="13"/>
      <c r="B84" s="38" t="s">
        <v>101</v>
      </c>
      <c r="C84" s="43"/>
      <c r="D84" s="44" t="s">
        <v>123</v>
      </c>
      <c r="E84" s="44" t="s">
        <v>123</v>
      </c>
      <c r="F84" s="44" t="s">
        <v>123</v>
      </c>
      <c r="G84" s="44" t="s">
        <v>123</v>
      </c>
      <c r="H84" s="44" t="s">
        <v>123</v>
      </c>
      <c r="I84" s="44" t="s">
        <v>123</v>
      </c>
      <c r="J84" s="44" t="s">
        <v>123</v>
      </c>
      <c r="K84" s="44" t="s">
        <v>123</v>
      </c>
      <c r="L84" s="44" t="s">
        <v>123</v>
      </c>
      <c r="M84" s="44" t="s">
        <v>123</v>
      </c>
      <c r="N84" s="44" t="s">
        <v>123</v>
      </c>
      <c r="O84" s="44" t="s">
        <v>123</v>
      </c>
      <c r="P84" s="44" t="s">
        <v>123</v>
      </c>
      <c r="Q84" s="44" t="s">
        <v>123</v>
      </c>
      <c r="R84" s="44" t="s">
        <v>123</v>
      </c>
      <c r="S84" s="44" t="s">
        <v>123</v>
      </c>
      <c r="T84" s="44" t="s">
        <v>123</v>
      </c>
      <c r="U84" s="44" t="s">
        <v>123</v>
      </c>
      <c r="V84" s="44" t="s">
        <v>123</v>
      </c>
      <c r="W84" s="44" t="s">
        <v>123</v>
      </c>
      <c r="X84" s="44" t="s">
        <v>123</v>
      </c>
      <c r="Y84" s="44" t="s">
        <v>123</v>
      </c>
      <c r="Z84" s="44" t="s">
        <v>123</v>
      </c>
      <c r="AA84" s="44" t="s">
        <v>123</v>
      </c>
      <c r="AB84" s="44" t="s">
        <v>123</v>
      </c>
      <c r="AC84" s="44" t="s">
        <v>123</v>
      </c>
      <c r="AD84" s="44" t="s">
        <v>123</v>
      </c>
      <c r="AE84" s="44" t="s">
        <v>123</v>
      </c>
      <c r="AF84" s="44" t="s">
        <v>123</v>
      </c>
      <c r="AG84" s="44" t="s">
        <v>123</v>
      </c>
      <c r="AH84" s="44">
        <v>15873</v>
      </c>
      <c r="AI84" s="44">
        <v>18777.060000000001</v>
      </c>
      <c r="AJ84" s="44">
        <v>22658.06</v>
      </c>
      <c r="AK84" s="44">
        <v>27698.31</v>
      </c>
      <c r="AL84" s="44">
        <v>31628.06</v>
      </c>
      <c r="AM84" s="44">
        <v>35332.06</v>
      </c>
      <c r="AN84" s="44">
        <v>38251.06</v>
      </c>
      <c r="AO84" s="44">
        <v>41768.06</v>
      </c>
      <c r="AP84" s="44">
        <v>44917.657999999996</v>
      </c>
      <c r="AQ84" s="44">
        <v>46700.743999999992</v>
      </c>
      <c r="AR84" s="44">
        <v>47317.750509999998</v>
      </c>
      <c r="AS84" s="44">
        <v>50314.249480999992</v>
      </c>
      <c r="AT84" s="44">
        <v>56478.799715685047</v>
      </c>
      <c r="AU84" s="44">
        <v>62322.729468443315</v>
      </c>
      <c r="AV84" s="44">
        <v>70755.02399999999</v>
      </c>
      <c r="AW84" s="44">
        <v>77496.391000000003</v>
      </c>
      <c r="AX84" s="44">
        <f t="shared" ref="AX84:BW84" si="8">AX79-AX88-AX87</f>
        <v>79687.214811775179</v>
      </c>
      <c r="AY84" s="44">
        <f t="shared" si="8"/>
        <v>83295.498265097471</v>
      </c>
      <c r="AZ84" s="44">
        <f t="shared" si="8"/>
        <v>86670.61694808054</v>
      </c>
      <c r="BA84" s="44">
        <f t="shared" si="8"/>
        <v>87921.907053839444</v>
      </c>
      <c r="BB84" s="44">
        <f t="shared" si="8"/>
        <v>90240.256998922923</v>
      </c>
      <c r="BC84" s="44">
        <f t="shared" si="8"/>
        <v>93735.885396197482</v>
      </c>
      <c r="BD84" s="44">
        <f t="shared" si="8"/>
        <v>96103.813251609536</v>
      </c>
      <c r="BE84" s="44">
        <f t="shared" si="8"/>
        <v>101421.94498452761</v>
      </c>
      <c r="BF84" s="44">
        <f t="shared" si="8"/>
        <v>105008.65943055355</v>
      </c>
      <c r="BG84" s="44">
        <f t="shared" si="8"/>
        <v>100707.9902380038</v>
      </c>
      <c r="BH84" s="44">
        <f t="shared" si="8"/>
        <v>110609.67231451007</v>
      </c>
      <c r="BI84" s="44">
        <f t="shared" si="8"/>
        <v>115248.99222777368</v>
      </c>
      <c r="BJ84" s="44">
        <f t="shared" si="8"/>
        <v>118705.09729783125</v>
      </c>
      <c r="BK84" s="44">
        <f t="shared" si="8"/>
        <v>125768.781130066</v>
      </c>
      <c r="BL84" s="44">
        <f t="shared" si="8"/>
        <v>134904.54860313499</v>
      </c>
      <c r="BM84" s="44">
        <f t="shared" si="8"/>
        <v>147081.66806191229</v>
      </c>
      <c r="BN84" s="44">
        <f t="shared" si="8"/>
        <v>152397.10321943904</v>
      </c>
      <c r="BO84" s="44">
        <f t="shared" si="8"/>
        <v>157989.40554375082</v>
      </c>
      <c r="BP84" s="44">
        <f t="shared" si="8"/>
        <v>165596.12905753125</v>
      </c>
      <c r="BQ84" s="44">
        <f t="shared" si="8"/>
        <v>163063.99725916333</v>
      </c>
      <c r="BR84" s="44">
        <f t="shared" si="8"/>
        <v>167216.87113581202</v>
      </c>
      <c r="BS84" s="44">
        <f t="shared" si="8"/>
        <v>170667.63579756278</v>
      </c>
      <c r="BT84" s="44">
        <f t="shared" si="8"/>
        <v>173309.15367380137</v>
      </c>
      <c r="BU84" s="44">
        <f t="shared" si="8"/>
        <v>176873.94931150827</v>
      </c>
      <c r="BV84" s="44">
        <f t="shared" si="8"/>
        <v>181884.91345756032</v>
      </c>
      <c r="BW84" s="44">
        <f t="shared" si="8"/>
        <v>187110.87935392899</v>
      </c>
    </row>
    <row r="85" spans="1:75" s="40" customFormat="1" x14ac:dyDescent="0.2">
      <c r="A85" s="42"/>
      <c r="B85" s="48" t="s">
        <v>174</v>
      </c>
      <c r="C85" s="43"/>
      <c r="D85" s="45" t="s">
        <v>123</v>
      </c>
      <c r="E85" s="45" t="s">
        <v>123</v>
      </c>
      <c r="F85" s="45" t="s">
        <v>123</v>
      </c>
      <c r="G85" s="45" t="s">
        <v>123</v>
      </c>
      <c r="H85" s="45" t="s">
        <v>123</v>
      </c>
      <c r="I85" s="45" t="s">
        <v>123</v>
      </c>
      <c r="J85" s="45" t="s">
        <v>123</v>
      </c>
      <c r="K85" s="45" t="s">
        <v>123</v>
      </c>
      <c r="L85" s="45" t="s">
        <v>123</v>
      </c>
      <c r="M85" s="45" t="s">
        <v>123</v>
      </c>
      <c r="N85" s="45" t="s">
        <v>123</v>
      </c>
      <c r="O85" s="45" t="s">
        <v>123</v>
      </c>
      <c r="P85" s="45" t="s">
        <v>123</v>
      </c>
      <c r="Q85" s="45" t="s">
        <v>123</v>
      </c>
      <c r="R85" s="45" t="s">
        <v>123</v>
      </c>
      <c r="S85" s="45" t="s">
        <v>123</v>
      </c>
      <c r="T85" s="45" t="s">
        <v>123</v>
      </c>
      <c r="U85" s="45" t="s">
        <v>123</v>
      </c>
      <c r="V85" s="45" t="s">
        <v>123</v>
      </c>
      <c r="W85" s="45" t="s">
        <v>123</v>
      </c>
      <c r="X85" s="45" t="s">
        <v>123</v>
      </c>
      <c r="Y85" s="45" t="s">
        <v>123</v>
      </c>
      <c r="Z85" s="45" t="s">
        <v>123</v>
      </c>
      <c r="AA85" s="45" t="s">
        <v>123</v>
      </c>
      <c r="AB85" s="45" t="s">
        <v>123</v>
      </c>
      <c r="AC85" s="45" t="s">
        <v>123</v>
      </c>
      <c r="AD85" s="45" t="s">
        <v>123</v>
      </c>
      <c r="AE85" s="45" t="s">
        <v>123</v>
      </c>
      <c r="AF85" s="45" t="s">
        <v>123</v>
      </c>
      <c r="AG85" s="45" t="s">
        <v>123</v>
      </c>
      <c r="AH85" s="45" t="s">
        <v>123</v>
      </c>
      <c r="AI85" s="45" t="s">
        <v>123</v>
      </c>
      <c r="AJ85" s="45" t="s">
        <v>123</v>
      </c>
      <c r="AK85" s="45" t="s">
        <v>123</v>
      </c>
      <c r="AL85" s="45" t="s">
        <v>123</v>
      </c>
      <c r="AM85" s="45" t="s">
        <v>123</v>
      </c>
      <c r="AN85" s="45" t="s">
        <v>123</v>
      </c>
      <c r="AO85" s="45" t="s">
        <v>123</v>
      </c>
      <c r="AP85" s="45" t="s">
        <v>123</v>
      </c>
      <c r="AQ85" s="45" t="s">
        <v>123</v>
      </c>
      <c r="AR85" s="45" t="s">
        <v>123</v>
      </c>
      <c r="AS85" s="45" t="s">
        <v>123</v>
      </c>
      <c r="AT85" s="45" t="s">
        <v>123</v>
      </c>
      <c r="AU85" s="45" t="s">
        <v>123</v>
      </c>
      <c r="AV85" s="45" t="s">
        <v>123</v>
      </c>
      <c r="AW85" s="45" t="s">
        <v>123</v>
      </c>
      <c r="AX85" s="45" t="s">
        <v>123</v>
      </c>
      <c r="AY85" s="45" t="s">
        <v>123</v>
      </c>
      <c r="AZ85" s="45" t="s">
        <v>123</v>
      </c>
      <c r="BA85" s="45" t="s">
        <v>123</v>
      </c>
      <c r="BB85" s="45" t="s">
        <v>123</v>
      </c>
      <c r="BC85" s="45" t="s">
        <v>123</v>
      </c>
      <c r="BD85" s="45" t="s">
        <v>123</v>
      </c>
      <c r="BE85" s="45" t="s">
        <v>123</v>
      </c>
      <c r="BF85" s="45" t="s">
        <v>123</v>
      </c>
      <c r="BG85" s="45" t="s">
        <v>123</v>
      </c>
      <c r="BH85" s="45" t="s">
        <v>123</v>
      </c>
      <c r="BI85" s="45" t="s">
        <v>123</v>
      </c>
      <c r="BJ85" s="45" t="s">
        <v>123</v>
      </c>
      <c r="BK85" s="45" t="s">
        <v>123</v>
      </c>
      <c r="BL85" s="45">
        <f>BL84-BL86</f>
        <v>63947.709695279467</v>
      </c>
      <c r="BM85" s="45">
        <f t="shared" ref="BM85:BV85" si="9">BM84-BM86</f>
        <v>67401.440572268752</v>
      </c>
      <c r="BN85" s="45">
        <f t="shared" si="9"/>
        <v>69412.052362726638</v>
      </c>
      <c r="BO85" s="45">
        <f t="shared" si="9"/>
        <v>70008.762148552327</v>
      </c>
      <c r="BP85" s="45">
        <f t="shared" si="9"/>
        <v>71477.880604051606</v>
      </c>
      <c r="BQ85" s="45">
        <f t="shared" si="9"/>
        <v>71789.008548935526</v>
      </c>
      <c r="BR85" s="45">
        <f t="shared" si="9"/>
        <v>74543.36866272887</v>
      </c>
      <c r="BS85" s="45">
        <f t="shared" si="9"/>
        <v>75530.594353070221</v>
      </c>
      <c r="BT85" s="45">
        <f t="shared" si="9"/>
        <v>75765.543240848987</v>
      </c>
      <c r="BU85" s="45">
        <f t="shared" si="9"/>
        <v>75975.8725354005</v>
      </c>
      <c r="BV85" s="45">
        <f t="shared" si="9"/>
        <v>77198.283092726633</v>
      </c>
      <c r="BW85" s="45">
        <f>BW84-BW86</f>
        <v>78849.509107666396</v>
      </c>
    </row>
    <row r="86" spans="1:75" s="40" customFormat="1" x14ac:dyDescent="0.2">
      <c r="A86" s="42"/>
      <c r="B86" s="48" t="s">
        <v>175</v>
      </c>
      <c r="C86" s="43"/>
      <c r="D86" s="45" t="s">
        <v>123</v>
      </c>
      <c r="E86" s="45" t="s">
        <v>123</v>
      </c>
      <c r="F86" s="45" t="s">
        <v>123</v>
      </c>
      <c r="G86" s="45" t="s">
        <v>123</v>
      </c>
      <c r="H86" s="45" t="s">
        <v>123</v>
      </c>
      <c r="I86" s="45" t="s">
        <v>123</v>
      </c>
      <c r="J86" s="45" t="s">
        <v>123</v>
      </c>
      <c r="K86" s="45" t="s">
        <v>123</v>
      </c>
      <c r="L86" s="45" t="s">
        <v>123</v>
      </c>
      <c r="M86" s="45" t="s">
        <v>123</v>
      </c>
      <c r="N86" s="45" t="s">
        <v>123</v>
      </c>
      <c r="O86" s="45" t="s">
        <v>123</v>
      </c>
      <c r="P86" s="45" t="s">
        <v>123</v>
      </c>
      <c r="Q86" s="45" t="s">
        <v>123</v>
      </c>
      <c r="R86" s="45" t="s">
        <v>123</v>
      </c>
      <c r="S86" s="45" t="s">
        <v>123</v>
      </c>
      <c r="T86" s="45" t="s">
        <v>123</v>
      </c>
      <c r="U86" s="45" t="s">
        <v>123</v>
      </c>
      <c r="V86" s="45" t="s">
        <v>123</v>
      </c>
      <c r="W86" s="45" t="s">
        <v>123</v>
      </c>
      <c r="X86" s="45" t="s">
        <v>123</v>
      </c>
      <c r="Y86" s="45" t="s">
        <v>123</v>
      </c>
      <c r="Z86" s="45" t="s">
        <v>123</v>
      </c>
      <c r="AA86" s="45" t="s">
        <v>123</v>
      </c>
      <c r="AB86" s="45" t="s">
        <v>123</v>
      </c>
      <c r="AC86" s="45" t="s">
        <v>123</v>
      </c>
      <c r="AD86" s="45" t="s">
        <v>123</v>
      </c>
      <c r="AE86" s="45" t="s">
        <v>123</v>
      </c>
      <c r="AF86" s="45" t="s">
        <v>123</v>
      </c>
      <c r="AG86" s="45" t="s">
        <v>123</v>
      </c>
      <c r="AH86" s="45" t="s">
        <v>123</v>
      </c>
      <c r="AI86" s="45" t="s">
        <v>123</v>
      </c>
      <c r="AJ86" s="45" t="s">
        <v>123</v>
      </c>
      <c r="AK86" s="45" t="s">
        <v>123</v>
      </c>
      <c r="AL86" s="45" t="s">
        <v>123</v>
      </c>
      <c r="AM86" s="45" t="s">
        <v>123</v>
      </c>
      <c r="AN86" s="45" t="s">
        <v>123</v>
      </c>
      <c r="AO86" s="45" t="s">
        <v>123</v>
      </c>
      <c r="AP86" s="45" t="s">
        <v>123</v>
      </c>
      <c r="AQ86" s="45" t="s">
        <v>123</v>
      </c>
      <c r="AR86" s="45" t="s">
        <v>123</v>
      </c>
      <c r="AS86" s="45" t="s">
        <v>123</v>
      </c>
      <c r="AT86" s="45" t="s">
        <v>123</v>
      </c>
      <c r="AU86" s="45" t="s">
        <v>123</v>
      </c>
      <c r="AV86" s="45" t="s">
        <v>123</v>
      </c>
      <c r="AW86" s="45" t="s">
        <v>123</v>
      </c>
      <c r="AX86" s="45" t="s">
        <v>123</v>
      </c>
      <c r="AY86" s="45" t="s">
        <v>123</v>
      </c>
      <c r="AZ86" s="45" t="s">
        <v>123</v>
      </c>
      <c r="BA86" s="45" t="s">
        <v>123</v>
      </c>
      <c r="BB86" s="45" t="s">
        <v>123</v>
      </c>
      <c r="BC86" s="45" t="s">
        <v>123</v>
      </c>
      <c r="BD86" s="45" t="s">
        <v>123</v>
      </c>
      <c r="BE86" s="45" t="s">
        <v>123</v>
      </c>
      <c r="BF86" s="45" t="s">
        <v>123</v>
      </c>
      <c r="BG86" s="45" t="s">
        <v>123</v>
      </c>
      <c r="BH86" s="45" t="s">
        <v>123</v>
      </c>
      <c r="BI86" s="45" t="s">
        <v>123</v>
      </c>
      <c r="BJ86" s="45" t="s">
        <v>123</v>
      </c>
      <c r="BK86" s="45" t="s">
        <v>123</v>
      </c>
      <c r="BL86" s="45">
        <f>SUM(BL18,-BL91,BL29,BL38,BL50,BL58,BL60,BL63)+'Council Tax Benefit'!BL36</f>
        <v>70956.838907855519</v>
      </c>
      <c r="BM86" s="45">
        <f>SUM(BM18,-BM91,BM29,BM38,BM50,BM58,BM60,BM63)+'Council Tax Benefit'!BM36</f>
        <v>79680.227489643541</v>
      </c>
      <c r="BN86" s="45">
        <f>SUM(BN18,-BN91,BN29,BN38,BN50,BN58,BN60,BN63)+'Council Tax Benefit'!BN36</f>
        <v>82985.050856712405</v>
      </c>
      <c r="BO86" s="45">
        <f>SUM(BO18,-BO91,BO29,BO38,BO50,BO58,BO60,BO63)+'Council Tax Benefit'!BO36</f>
        <v>87980.643395198495</v>
      </c>
      <c r="BP86" s="45">
        <f>SUM(BP18,-BP91,BP29,BP38,BP50,BP58,BP60,BP63)+'Council Tax Benefit'!BP36</f>
        <v>94118.248453479639</v>
      </c>
      <c r="BQ86" s="45">
        <f>SUM(BQ18,-BQ91,BQ29,BQ38,BQ50,BQ58,BQ60,BQ63,BQ70,BQ73)+'Council Tax Benefit'!BQ36</f>
        <v>91274.988710227801</v>
      </c>
      <c r="BR86" s="45">
        <f>SUM(BR29,BR38,BR50,BR58,BR60,BR63,BR70,BR73)+'Council Tax Benefit'!BR36</f>
        <v>92673.50247308315</v>
      </c>
      <c r="BS86" s="45">
        <f>SUM(BS29,BS38,BS50,BS58,BS60,BS63,BS70,BS73)+'Council Tax Benefit'!BS36</f>
        <v>95137.041444492555</v>
      </c>
      <c r="BT86" s="45">
        <f>SUM(BT29,BT38,BT50,BT58,BT60,BT63,BT70,BT73)+'Council Tax Benefit'!BT36</f>
        <v>97543.610432952381</v>
      </c>
      <c r="BU86" s="45">
        <f>SUM(BU29,BU38,BU50,BU58,BU60,BU63,BU70,BU73)+'Council Tax Benefit'!BU36</f>
        <v>100898.07677610777</v>
      </c>
      <c r="BV86" s="45">
        <f>SUM(BV29,BV38,BV50,BV58,BV60,BV63,BV70,BV73)+'Council Tax Benefit'!BV36</f>
        <v>104686.63036483369</v>
      </c>
      <c r="BW86" s="45">
        <f>SUM(BW29,BW38,BW50,BW58,BW60,BW63,BW70,BW73)+'Council Tax Benefit'!BW36</f>
        <v>108261.3702462626</v>
      </c>
    </row>
    <row r="87" spans="1:75" s="38" customFormat="1" ht="26.1" customHeight="1" x14ac:dyDescent="0.2">
      <c r="A87" s="46"/>
      <c r="B87" s="38" t="s">
        <v>102</v>
      </c>
      <c r="C87" s="47"/>
      <c r="D87" s="44" t="s">
        <v>123</v>
      </c>
      <c r="E87" s="44" t="s">
        <v>123</v>
      </c>
      <c r="F87" s="44" t="s">
        <v>123</v>
      </c>
      <c r="G87" s="44" t="s">
        <v>123</v>
      </c>
      <c r="H87" s="44" t="s">
        <v>123</v>
      </c>
      <c r="I87" s="44" t="s">
        <v>123</v>
      </c>
      <c r="J87" s="44" t="s">
        <v>123</v>
      </c>
      <c r="K87" s="44" t="s">
        <v>123</v>
      </c>
      <c r="L87" s="44" t="s">
        <v>123</v>
      </c>
      <c r="M87" s="44" t="s">
        <v>123</v>
      </c>
      <c r="N87" s="44" t="s">
        <v>123</v>
      </c>
      <c r="O87" s="44" t="s">
        <v>123</v>
      </c>
      <c r="P87" s="44" t="s">
        <v>123</v>
      </c>
      <c r="Q87" s="44" t="s">
        <v>123</v>
      </c>
      <c r="R87" s="44" t="s">
        <v>123</v>
      </c>
      <c r="S87" s="44" t="s">
        <v>123</v>
      </c>
      <c r="T87" s="44" t="s">
        <v>123</v>
      </c>
      <c r="U87" s="44" t="s">
        <v>123</v>
      </c>
      <c r="V87" s="44" t="s">
        <v>123</v>
      </c>
      <c r="W87" s="44" t="s">
        <v>123</v>
      </c>
      <c r="X87" s="44" t="s">
        <v>123</v>
      </c>
      <c r="Y87" s="44" t="s">
        <v>123</v>
      </c>
      <c r="Z87" s="44" t="s">
        <v>123</v>
      </c>
      <c r="AA87" s="44" t="s">
        <v>123</v>
      </c>
      <c r="AB87" s="44" t="s">
        <v>123</v>
      </c>
      <c r="AC87" s="44" t="s">
        <v>123</v>
      </c>
      <c r="AD87" s="44" t="s">
        <v>123</v>
      </c>
      <c r="AE87" s="44" t="s">
        <v>123</v>
      </c>
      <c r="AF87" s="44" t="s">
        <v>123</v>
      </c>
      <c r="AG87" s="44" t="s">
        <v>123</v>
      </c>
      <c r="AH87" s="44"/>
      <c r="AI87" s="44"/>
      <c r="AJ87" s="44"/>
      <c r="AK87" s="44"/>
      <c r="AL87" s="44"/>
      <c r="AM87" s="44"/>
      <c r="AN87" s="44"/>
      <c r="AO87" s="44"/>
      <c r="AP87" s="44"/>
      <c r="AQ87" s="44"/>
      <c r="AR87" s="44"/>
      <c r="AS87" s="44"/>
      <c r="AT87" s="44"/>
      <c r="AU87" s="44">
        <f t="shared" ref="AU87:BK87" si="10">AU24+AU43+AU53</f>
        <v>0</v>
      </c>
      <c r="AV87" s="44">
        <f t="shared" si="10"/>
        <v>0</v>
      </c>
      <c r="AW87" s="44">
        <f t="shared" si="10"/>
        <v>0</v>
      </c>
      <c r="AX87" s="44">
        <f t="shared" si="10"/>
        <v>3.4569999999999999</v>
      </c>
      <c r="AY87" s="44">
        <f t="shared" si="10"/>
        <v>4.1285950413223143</v>
      </c>
      <c r="AZ87" s="44">
        <f t="shared" si="10"/>
        <v>5.4580000000000002</v>
      </c>
      <c r="BA87" s="44">
        <f t="shared" si="10"/>
        <v>4.9669999999999996</v>
      </c>
      <c r="BB87" s="44">
        <f t="shared" si="10"/>
        <v>8.2967250384024585</v>
      </c>
      <c r="BC87" s="44">
        <f t="shared" si="10"/>
        <v>10.563000000000001</v>
      </c>
      <c r="BD87" s="44">
        <f t="shared" si="10"/>
        <v>11.87267336961207</v>
      </c>
      <c r="BE87" s="44">
        <f t="shared" si="10"/>
        <v>14.399096999999999</v>
      </c>
      <c r="BF87" s="44">
        <f t="shared" si="10"/>
        <v>19.709695</v>
      </c>
      <c r="BG87" s="44">
        <f t="shared" si="10"/>
        <v>19.340500802146213</v>
      </c>
      <c r="BH87" s="44">
        <f t="shared" si="10"/>
        <v>20.643089</v>
      </c>
      <c r="BI87" s="44">
        <f t="shared" si="10"/>
        <v>46.53799999999999</v>
      </c>
      <c r="BJ87" s="44">
        <f t="shared" si="10"/>
        <v>32.67</v>
      </c>
      <c r="BK87" s="44">
        <f t="shared" si="10"/>
        <v>40.937025149999997</v>
      </c>
      <c r="BL87" s="44">
        <f t="shared" ref="BL87:BQ87" si="11">BL24+BL33+BL43+BL53</f>
        <v>400.55954393000002</v>
      </c>
      <c r="BM87" s="44">
        <f t="shared" si="11"/>
        <v>417.50285769999999</v>
      </c>
      <c r="BN87" s="44">
        <f t="shared" si="11"/>
        <v>443.07170121000001</v>
      </c>
      <c r="BO87" s="44">
        <f t="shared" si="11"/>
        <v>447.32114404000004</v>
      </c>
      <c r="BP87" s="44">
        <f t="shared" si="11"/>
        <v>466.35633367023604</v>
      </c>
      <c r="BQ87" s="44">
        <f t="shared" si="11"/>
        <v>500.00787236999997</v>
      </c>
      <c r="BR87" s="44">
        <f t="shared" ref="BR87:BW87" si="12">BR33+BR43+BR53+SUM(BR18,-BR91,BR25,BR45,BR46,BR59,BR66,BR74)</f>
        <v>342.75151425363606</v>
      </c>
      <c r="BS87" s="44">
        <f t="shared" si="12"/>
        <v>311.9542715652276</v>
      </c>
      <c r="BT87" s="44">
        <f t="shared" si="12"/>
        <v>258.21162728566691</v>
      </c>
      <c r="BU87" s="44">
        <f t="shared" si="12"/>
        <v>252.2940291437373</v>
      </c>
      <c r="BV87" s="44">
        <f t="shared" si="12"/>
        <v>254.90815453943463</v>
      </c>
      <c r="BW87" s="44">
        <f t="shared" si="12"/>
        <v>257.37002360090366</v>
      </c>
    </row>
    <row r="88" spans="1:75" s="15" customFormat="1" ht="25.5" customHeight="1" x14ac:dyDescent="0.2">
      <c r="A88" s="13"/>
      <c r="B88" s="38" t="s">
        <v>103</v>
      </c>
      <c r="C88" s="38"/>
      <c r="D88" s="44" t="s">
        <v>123</v>
      </c>
      <c r="E88" s="44" t="s">
        <v>123</v>
      </c>
      <c r="F88" s="44" t="s">
        <v>123</v>
      </c>
      <c r="G88" s="44" t="s">
        <v>123</v>
      </c>
      <c r="H88" s="44" t="s">
        <v>123</v>
      </c>
      <c r="I88" s="44" t="s">
        <v>123</v>
      </c>
      <c r="J88" s="44" t="s">
        <v>123</v>
      </c>
      <c r="K88" s="44" t="s">
        <v>123</v>
      </c>
      <c r="L88" s="44" t="s">
        <v>123</v>
      </c>
      <c r="M88" s="44" t="s">
        <v>123</v>
      </c>
      <c r="N88" s="44" t="s">
        <v>123</v>
      </c>
      <c r="O88" s="44" t="s">
        <v>123</v>
      </c>
      <c r="P88" s="44" t="s">
        <v>123</v>
      </c>
      <c r="Q88" s="44" t="s">
        <v>123</v>
      </c>
      <c r="R88" s="44" t="s">
        <v>123</v>
      </c>
      <c r="S88" s="44" t="s">
        <v>123</v>
      </c>
      <c r="T88" s="44" t="s">
        <v>123</v>
      </c>
      <c r="U88" s="44" t="s">
        <v>123</v>
      </c>
      <c r="V88" s="44" t="s">
        <v>123</v>
      </c>
      <c r="W88" s="44" t="s">
        <v>123</v>
      </c>
      <c r="X88" s="44" t="s">
        <v>123</v>
      </c>
      <c r="Y88" s="44" t="s">
        <v>123</v>
      </c>
      <c r="Z88" s="44" t="s">
        <v>123</v>
      </c>
      <c r="AA88" s="44" t="s">
        <v>123</v>
      </c>
      <c r="AB88" s="44" t="s">
        <v>123</v>
      </c>
      <c r="AC88" s="44" t="s">
        <v>123</v>
      </c>
      <c r="AD88" s="44" t="s">
        <v>123</v>
      </c>
      <c r="AE88" s="44" t="s">
        <v>123</v>
      </c>
      <c r="AF88" s="44" t="s">
        <v>123</v>
      </c>
      <c r="AG88" s="44" t="s">
        <v>123</v>
      </c>
      <c r="AH88" s="44" t="s">
        <v>123</v>
      </c>
      <c r="AI88" s="44" t="s">
        <v>123</v>
      </c>
      <c r="AJ88" s="44" t="s">
        <v>123</v>
      </c>
      <c r="AK88" s="44" t="s">
        <v>123</v>
      </c>
      <c r="AL88" s="44" t="s">
        <v>123</v>
      </c>
      <c r="AM88" s="44" t="s">
        <v>123</v>
      </c>
      <c r="AN88" s="44" t="s">
        <v>123</v>
      </c>
      <c r="AO88" s="44" t="s">
        <v>123</v>
      </c>
      <c r="AP88" s="44" t="s">
        <v>123</v>
      </c>
      <c r="AQ88" s="44" t="s">
        <v>123</v>
      </c>
      <c r="AR88" s="44" t="s">
        <v>123</v>
      </c>
      <c r="AS88" s="44" t="s">
        <v>123</v>
      </c>
      <c r="AT88" s="44" t="s">
        <v>123</v>
      </c>
      <c r="AU88" s="44">
        <v>3980.1589999999997</v>
      </c>
      <c r="AV88" s="44">
        <v>4502.427999999999</v>
      </c>
      <c r="AW88" s="44">
        <v>4941.175000000002</v>
      </c>
      <c r="AX88" s="44">
        <v>5171.9954022248148</v>
      </c>
      <c r="AY88" s="44">
        <v>5411.1922929025259</v>
      </c>
      <c r="AZ88" s="44">
        <v>5541.8748089194496</v>
      </c>
      <c r="BA88" s="44">
        <v>5420.5197031605667</v>
      </c>
      <c r="BB88" s="44">
        <v>5316.763836077097</v>
      </c>
      <c r="BC88" s="44">
        <v>5302.1368462702567</v>
      </c>
      <c r="BD88" s="44">
        <v>5258.1548601357345</v>
      </c>
      <c r="BE88" s="44">
        <v>5269.6888111279331</v>
      </c>
      <c r="BF88" s="44">
        <v>5273.1899507939561</v>
      </c>
      <c r="BG88" s="44">
        <v>5063.292346211093</v>
      </c>
      <c r="BH88" s="44">
        <v>462.20873397033841</v>
      </c>
      <c r="BI88" s="44">
        <v>504.46931899999896</v>
      </c>
      <c r="BJ88" s="44">
        <v>473.77993800000399</v>
      </c>
      <c r="BK88" s="44">
        <v>439.02078399999561</v>
      </c>
      <c r="BL88" s="44">
        <v>456.68066700000475</v>
      </c>
      <c r="BM88" s="44">
        <v>504.18692800000042</v>
      </c>
      <c r="BN88" s="44">
        <v>528.06071600000246</v>
      </c>
      <c r="BO88" s="44">
        <v>528.58899300001451</v>
      </c>
      <c r="BP88" s="44">
        <v>536.01138000000276</v>
      </c>
      <c r="BQ88" s="44">
        <v>487.98269199999766</v>
      </c>
      <c r="BR88" s="44">
        <v>476.61879456783106</v>
      </c>
      <c r="BS88" s="44">
        <v>485.20666807803258</v>
      </c>
      <c r="BT88" s="44">
        <v>491.16010445027882</v>
      </c>
      <c r="BU88" s="44">
        <v>502.1852102586368</v>
      </c>
      <c r="BV88" s="44">
        <v>514.61067141598221</v>
      </c>
      <c r="BW88" s="44">
        <v>523.07730471054288</v>
      </c>
    </row>
    <row r="89" spans="1:75" s="40" customFormat="1" x14ac:dyDescent="0.2">
      <c r="A89" s="42"/>
      <c r="B89" s="48" t="s">
        <v>186</v>
      </c>
      <c r="D89" s="45" t="s">
        <v>123</v>
      </c>
      <c r="E89" s="45" t="s">
        <v>123</v>
      </c>
      <c r="F89" s="45" t="s">
        <v>123</v>
      </c>
      <c r="G89" s="45" t="s">
        <v>123</v>
      </c>
      <c r="H89" s="45" t="s">
        <v>123</v>
      </c>
      <c r="I89" s="45" t="s">
        <v>123</v>
      </c>
      <c r="J89" s="45" t="s">
        <v>123</v>
      </c>
      <c r="K89" s="45" t="s">
        <v>123</v>
      </c>
      <c r="L89" s="45" t="s">
        <v>123</v>
      </c>
      <c r="M89" s="45" t="s">
        <v>123</v>
      </c>
      <c r="N89" s="45" t="s">
        <v>123</v>
      </c>
      <c r="O89" s="45" t="s">
        <v>123</v>
      </c>
      <c r="P89" s="45" t="s">
        <v>123</v>
      </c>
      <c r="Q89" s="45" t="s">
        <v>123</v>
      </c>
      <c r="R89" s="45" t="s">
        <v>123</v>
      </c>
      <c r="S89" s="45" t="s">
        <v>123</v>
      </c>
      <c r="T89" s="45" t="s">
        <v>123</v>
      </c>
      <c r="U89" s="45" t="s">
        <v>123</v>
      </c>
      <c r="V89" s="45" t="s">
        <v>123</v>
      </c>
      <c r="W89" s="45" t="s">
        <v>123</v>
      </c>
      <c r="X89" s="45" t="s">
        <v>123</v>
      </c>
      <c r="Y89" s="45" t="s">
        <v>123</v>
      </c>
      <c r="Z89" s="45" t="s">
        <v>123</v>
      </c>
      <c r="AA89" s="45" t="s">
        <v>123</v>
      </c>
      <c r="AB89" s="45" t="s">
        <v>123</v>
      </c>
      <c r="AC89" s="45" t="s">
        <v>123</v>
      </c>
      <c r="AD89" s="45" t="s">
        <v>123</v>
      </c>
      <c r="AE89" s="45" t="s">
        <v>123</v>
      </c>
      <c r="AF89" s="45" t="s">
        <v>123</v>
      </c>
      <c r="AG89" s="45" t="s">
        <v>123</v>
      </c>
      <c r="AH89" s="45" t="s">
        <v>123</v>
      </c>
      <c r="AI89" s="45" t="s">
        <v>123</v>
      </c>
      <c r="AJ89" s="45" t="s">
        <v>123</v>
      </c>
      <c r="AK89" s="45" t="s">
        <v>123</v>
      </c>
      <c r="AL89" s="45" t="s">
        <v>123</v>
      </c>
      <c r="AM89" s="45" t="s">
        <v>123</v>
      </c>
      <c r="AN89" s="45" t="s">
        <v>123</v>
      </c>
      <c r="AO89" s="45" t="s">
        <v>123</v>
      </c>
      <c r="AP89" s="45" t="s">
        <v>123</v>
      </c>
      <c r="AQ89" s="45" t="s">
        <v>123</v>
      </c>
      <c r="AR89" s="45" t="s">
        <v>123</v>
      </c>
      <c r="AS89" s="45" t="s">
        <v>123</v>
      </c>
      <c r="AT89" s="45" t="s">
        <v>123</v>
      </c>
      <c r="AU89" s="45">
        <v>3649.9919999999997</v>
      </c>
      <c r="AV89" s="45">
        <v>4276.851999999999</v>
      </c>
      <c r="AW89" s="45">
        <v>4762.6290000000017</v>
      </c>
      <c r="AX89" s="45">
        <v>4989.8812429248146</v>
      </c>
      <c r="AY89" s="45">
        <v>5223.2227532525258</v>
      </c>
      <c r="AZ89" s="45">
        <v>5350.8740169194498</v>
      </c>
      <c r="BA89" s="45">
        <v>5222.6900781605664</v>
      </c>
      <c r="BB89" s="45">
        <v>5106.1262210770974</v>
      </c>
      <c r="BC89" s="45">
        <v>5057.0168972702568</v>
      </c>
      <c r="BD89" s="45">
        <v>4981.3293010757343</v>
      </c>
      <c r="BE89" s="45">
        <v>4961.6985451279334</v>
      </c>
      <c r="BF89" s="45">
        <v>5036.3023338939556</v>
      </c>
      <c r="BG89" s="45">
        <v>4791.5473475060626</v>
      </c>
      <c r="BH89" s="45">
        <v>352.79866929826653</v>
      </c>
      <c r="BI89" s="45">
        <v>370.8638349999992</v>
      </c>
      <c r="BJ89" s="45">
        <v>342.7063180000041</v>
      </c>
      <c r="BK89" s="45">
        <v>321.65414699999565</v>
      </c>
      <c r="BL89" s="45">
        <v>348.23900200000571</v>
      </c>
      <c r="BM89" s="45">
        <v>386.0307610000018</v>
      </c>
      <c r="BN89" s="45">
        <v>399.49913500000184</v>
      </c>
      <c r="BO89" s="45">
        <v>433.20464900001389</v>
      </c>
      <c r="BP89" s="45">
        <v>438.97796900000321</v>
      </c>
      <c r="BQ89" s="45">
        <v>471.19167999999763</v>
      </c>
      <c r="BR89" s="45">
        <v>476.61879456783106</v>
      </c>
      <c r="BS89" s="45">
        <v>485.20666807803258</v>
      </c>
      <c r="BT89" s="45">
        <v>491.16010445027882</v>
      </c>
      <c r="BU89" s="45">
        <v>502.1852102586368</v>
      </c>
      <c r="BV89" s="45">
        <v>514.61067141598221</v>
      </c>
      <c r="BW89" s="45">
        <v>523.07730471054288</v>
      </c>
    </row>
    <row r="90" spans="1:75" s="40" customFormat="1" x14ac:dyDescent="0.2">
      <c r="A90" s="42"/>
      <c r="B90" s="105" t="s">
        <v>187</v>
      </c>
      <c r="C90" s="42"/>
      <c r="D90" s="106" t="s">
        <v>123</v>
      </c>
      <c r="E90" s="106" t="s">
        <v>123</v>
      </c>
      <c r="F90" s="106" t="s">
        <v>123</v>
      </c>
      <c r="G90" s="106" t="s">
        <v>123</v>
      </c>
      <c r="H90" s="106" t="s">
        <v>123</v>
      </c>
      <c r="I90" s="106" t="s">
        <v>123</v>
      </c>
      <c r="J90" s="106" t="s">
        <v>123</v>
      </c>
      <c r="K90" s="106" t="s">
        <v>123</v>
      </c>
      <c r="L90" s="106" t="s">
        <v>123</v>
      </c>
      <c r="M90" s="106" t="s">
        <v>123</v>
      </c>
      <c r="N90" s="106" t="s">
        <v>123</v>
      </c>
      <c r="O90" s="106" t="s">
        <v>123</v>
      </c>
      <c r="P90" s="106" t="s">
        <v>123</v>
      </c>
      <c r="Q90" s="106" t="s">
        <v>123</v>
      </c>
      <c r="R90" s="106" t="s">
        <v>123</v>
      </c>
      <c r="S90" s="106" t="s">
        <v>123</v>
      </c>
      <c r="T90" s="106" t="s">
        <v>123</v>
      </c>
      <c r="U90" s="106" t="s">
        <v>123</v>
      </c>
      <c r="V90" s="106" t="s">
        <v>123</v>
      </c>
      <c r="W90" s="106" t="s">
        <v>123</v>
      </c>
      <c r="X90" s="106" t="s">
        <v>123</v>
      </c>
      <c r="Y90" s="106" t="s">
        <v>123</v>
      </c>
      <c r="Z90" s="106" t="s">
        <v>123</v>
      </c>
      <c r="AA90" s="106" t="s">
        <v>123</v>
      </c>
      <c r="AB90" s="106" t="s">
        <v>123</v>
      </c>
      <c r="AC90" s="106" t="s">
        <v>123</v>
      </c>
      <c r="AD90" s="106" t="s">
        <v>123</v>
      </c>
      <c r="AE90" s="106" t="s">
        <v>123</v>
      </c>
      <c r="AF90" s="106" t="s">
        <v>123</v>
      </c>
      <c r="AG90" s="106" t="s">
        <v>123</v>
      </c>
      <c r="AH90" s="106" t="s">
        <v>123</v>
      </c>
      <c r="AI90" s="106" t="s">
        <v>123</v>
      </c>
      <c r="AJ90" s="106" t="s">
        <v>123</v>
      </c>
      <c r="AK90" s="106" t="s">
        <v>123</v>
      </c>
      <c r="AL90" s="106" t="s">
        <v>123</v>
      </c>
      <c r="AM90" s="106" t="s">
        <v>123</v>
      </c>
      <c r="AN90" s="106" t="s">
        <v>123</v>
      </c>
      <c r="AO90" s="106" t="s">
        <v>123</v>
      </c>
      <c r="AP90" s="106" t="s">
        <v>123</v>
      </c>
      <c r="AQ90" s="106" t="s">
        <v>123</v>
      </c>
      <c r="AR90" s="106" t="s">
        <v>123</v>
      </c>
      <c r="AS90" s="106" t="s">
        <v>123</v>
      </c>
      <c r="AT90" s="106" t="s">
        <v>123</v>
      </c>
      <c r="AU90" s="106">
        <v>330.16699999999992</v>
      </c>
      <c r="AV90" s="106">
        <v>225.57600000000002</v>
      </c>
      <c r="AW90" s="106">
        <v>178.54600000000005</v>
      </c>
      <c r="AX90" s="106">
        <v>182.11415929999976</v>
      </c>
      <c r="AY90" s="106">
        <v>187.96953965000034</v>
      </c>
      <c r="AZ90" s="106">
        <v>191.00079200000008</v>
      </c>
      <c r="BA90" s="106">
        <v>197.82962499999996</v>
      </c>
      <c r="BB90" s="106">
        <v>210.63761499999998</v>
      </c>
      <c r="BC90" s="106">
        <v>245.11994899999974</v>
      </c>
      <c r="BD90" s="106">
        <v>276.82555906000005</v>
      </c>
      <c r="BE90" s="106">
        <v>307.99026600000002</v>
      </c>
      <c r="BF90" s="106">
        <v>235.92008099999998</v>
      </c>
      <c r="BG90" s="106">
        <v>270.52785005503068</v>
      </c>
      <c r="BH90" s="106">
        <v>108.06528901000044</v>
      </c>
      <c r="BI90" s="106">
        <v>132.26724699999974</v>
      </c>
      <c r="BJ90" s="106">
        <v>129.49896799999988</v>
      </c>
      <c r="BK90" s="106">
        <v>115.282225</v>
      </c>
      <c r="BL90" s="106">
        <v>105.96941599999904</v>
      </c>
      <c r="BM90" s="106">
        <v>115.30013499999859</v>
      </c>
      <c r="BN90" s="106">
        <v>126.20864500000062</v>
      </c>
      <c r="BO90" s="106">
        <v>94.515385000000606</v>
      </c>
      <c r="BP90" s="106">
        <v>95.914283999999498</v>
      </c>
      <c r="BQ90" s="106">
        <v>0</v>
      </c>
      <c r="BR90" s="106">
        <v>0</v>
      </c>
      <c r="BS90" s="106">
        <v>0</v>
      </c>
      <c r="BT90" s="106">
        <v>0</v>
      </c>
      <c r="BU90" s="106">
        <v>0</v>
      </c>
      <c r="BV90" s="106">
        <v>0</v>
      </c>
      <c r="BW90" s="106">
        <v>0</v>
      </c>
    </row>
    <row r="91" spans="1:75" s="15" customFormat="1" x14ac:dyDescent="0.2">
      <c r="A91" s="13"/>
      <c r="B91" s="105" t="s">
        <v>188</v>
      </c>
      <c r="C91" s="42"/>
      <c r="D91" s="106" t="s">
        <v>123</v>
      </c>
      <c r="E91" s="106" t="s">
        <v>123</v>
      </c>
      <c r="F91" s="106" t="s">
        <v>123</v>
      </c>
      <c r="G91" s="106" t="s">
        <v>123</v>
      </c>
      <c r="H91" s="106" t="s">
        <v>123</v>
      </c>
      <c r="I91" s="106" t="s">
        <v>123</v>
      </c>
      <c r="J91" s="106" t="s">
        <v>123</v>
      </c>
      <c r="K91" s="106" t="s">
        <v>123</v>
      </c>
      <c r="L91" s="106" t="s">
        <v>123</v>
      </c>
      <c r="M91" s="106" t="s">
        <v>123</v>
      </c>
      <c r="N91" s="106" t="s">
        <v>123</v>
      </c>
      <c r="O91" s="106" t="s">
        <v>123</v>
      </c>
      <c r="P91" s="106" t="s">
        <v>123</v>
      </c>
      <c r="Q91" s="106" t="s">
        <v>123</v>
      </c>
      <c r="R91" s="106" t="s">
        <v>123</v>
      </c>
      <c r="S91" s="106" t="s">
        <v>123</v>
      </c>
      <c r="T91" s="106" t="s">
        <v>123</v>
      </c>
      <c r="U91" s="106" t="s">
        <v>123</v>
      </c>
      <c r="V91" s="106" t="s">
        <v>123</v>
      </c>
      <c r="W91" s="106" t="s">
        <v>123</v>
      </c>
      <c r="X91" s="106" t="s">
        <v>123</v>
      </c>
      <c r="Y91" s="106" t="s">
        <v>123</v>
      </c>
      <c r="Z91" s="106" t="s">
        <v>123</v>
      </c>
      <c r="AA91" s="106" t="s">
        <v>123</v>
      </c>
      <c r="AB91" s="106" t="s">
        <v>123</v>
      </c>
      <c r="AC91" s="106" t="s">
        <v>123</v>
      </c>
      <c r="AD91" s="106" t="s">
        <v>123</v>
      </c>
      <c r="AE91" s="106" t="s">
        <v>123</v>
      </c>
      <c r="AF91" s="106" t="s">
        <v>123</v>
      </c>
      <c r="AG91" s="106" t="s">
        <v>123</v>
      </c>
      <c r="AH91" s="106" t="s">
        <v>123</v>
      </c>
      <c r="AI91" s="106" t="s">
        <v>123</v>
      </c>
      <c r="AJ91" s="106" t="s">
        <v>123</v>
      </c>
      <c r="AK91" s="106" t="s">
        <v>123</v>
      </c>
      <c r="AL91" s="106" t="s">
        <v>123</v>
      </c>
      <c r="AM91" s="106" t="s">
        <v>123</v>
      </c>
      <c r="AN91" s="106" t="s">
        <v>123</v>
      </c>
      <c r="AO91" s="106" t="s">
        <v>123</v>
      </c>
      <c r="AP91" s="106" t="s">
        <v>123</v>
      </c>
      <c r="AQ91" s="106" t="s">
        <v>123</v>
      </c>
      <c r="AR91" s="106" t="s">
        <v>123</v>
      </c>
      <c r="AS91" s="106" t="s">
        <v>123</v>
      </c>
      <c r="AT91" s="106" t="s">
        <v>123</v>
      </c>
      <c r="AU91" s="106" t="s">
        <v>123</v>
      </c>
      <c r="AV91" s="106" t="s">
        <v>123</v>
      </c>
      <c r="AW91" s="106" t="s">
        <v>123</v>
      </c>
      <c r="AX91" s="106" t="s">
        <v>123</v>
      </c>
      <c r="AY91" s="106" t="s">
        <v>123</v>
      </c>
      <c r="AZ91" s="106" t="s">
        <v>123</v>
      </c>
      <c r="BA91" s="106" t="s">
        <v>123</v>
      </c>
      <c r="BB91" s="106" t="s">
        <v>123</v>
      </c>
      <c r="BC91" s="106" t="s">
        <v>123</v>
      </c>
      <c r="BD91" s="106" t="s">
        <v>123</v>
      </c>
      <c r="BE91" s="106">
        <v>0</v>
      </c>
      <c r="BF91" s="106">
        <v>0.96753590000000322</v>
      </c>
      <c r="BG91" s="106">
        <v>1.2171486499999968</v>
      </c>
      <c r="BH91" s="106">
        <v>1.3447756620714291</v>
      </c>
      <c r="BI91" s="106">
        <v>1.3382369999999995</v>
      </c>
      <c r="BJ91" s="106">
        <v>1.5746519999999968</v>
      </c>
      <c r="BK91" s="106">
        <v>2.0844120000000004</v>
      </c>
      <c r="BL91" s="106">
        <v>2.4722489999999979</v>
      </c>
      <c r="BM91" s="106">
        <v>2.8560320000000026</v>
      </c>
      <c r="BN91" s="106">
        <v>2.3529359999999997</v>
      </c>
      <c r="BO91" s="106">
        <v>0.86895899999999671</v>
      </c>
      <c r="BP91" s="106">
        <v>1.1191269999999989</v>
      </c>
      <c r="BQ91" s="106">
        <v>16.791011999999995</v>
      </c>
      <c r="BR91" s="106">
        <v>0</v>
      </c>
      <c r="BS91" s="106">
        <v>0</v>
      </c>
      <c r="BT91" s="106">
        <v>0</v>
      </c>
      <c r="BU91" s="106">
        <v>0</v>
      </c>
      <c r="BV91" s="106">
        <v>0</v>
      </c>
      <c r="BW91" s="106">
        <v>0</v>
      </c>
    </row>
    <row r="92" spans="1:75" s="15" customFormat="1" ht="13.5" thickBot="1" x14ac:dyDescent="0.25">
      <c r="A92" s="13"/>
      <c r="B92" s="105"/>
      <c r="C92" s="42"/>
      <c r="D92" s="106" t="s">
        <v>123</v>
      </c>
      <c r="E92" s="106" t="s">
        <v>123</v>
      </c>
      <c r="F92" s="106" t="s">
        <v>123</v>
      </c>
      <c r="G92" s="106" t="s">
        <v>123</v>
      </c>
      <c r="H92" s="106" t="s">
        <v>123</v>
      </c>
      <c r="I92" s="106" t="s">
        <v>123</v>
      </c>
      <c r="J92" s="106" t="s">
        <v>123</v>
      </c>
      <c r="K92" s="106" t="s">
        <v>123</v>
      </c>
      <c r="L92" s="106" t="s">
        <v>123</v>
      </c>
      <c r="M92" s="106" t="s">
        <v>123</v>
      </c>
      <c r="N92" s="106" t="s">
        <v>123</v>
      </c>
      <c r="O92" s="106" t="s">
        <v>123</v>
      </c>
      <c r="P92" s="106" t="s">
        <v>123</v>
      </c>
      <c r="Q92" s="106" t="s">
        <v>123</v>
      </c>
      <c r="R92" s="106" t="s">
        <v>123</v>
      </c>
      <c r="S92" s="106" t="s">
        <v>123</v>
      </c>
      <c r="T92" s="106" t="s">
        <v>123</v>
      </c>
      <c r="U92" s="106" t="s">
        <v>123</v>
      </c>
      <c r="V92" s="106" t="s">
        <v>123</v>
      </c>
      <c r="W92" s="106" t="s">
        <v>123</v>
      </c>
      <c r="X92" s="106" t="s">
        <v>123</v>
      </c>
      <c r="Y92" s="106" t="s">
        <v>123</v>
      </c>
      <c r="Z92" s="106" t="s">
        <v>123</v>
      </c>
      <c r="AA92" s="106" t="s">
        <v>123</v>
      </c>
      <c r="AB92" s="106" t="s">
        <v>123</v>
      </c>
      <c r="AC92" s="106" t="s">
        <v>123</v>
      </c>
      <c r="AD92" s="106" t="s">
        <v>123</v>
      </c>
      <c r="AE92" s="106" t="s">
        <v>123</v>
      </c>
      <c r="AF92" s="106" t="s">
        <v>123</v>
      </c>
      <c r="AG92" s="106" t="s">
        <v>123</v>
      </c>
      <c r="AH92" s="106" t="s">
        <v>123</v>
      </c>
      <c r="AI92" s="106" t="s">
        <v>123</v>
      </c>
      <c r="AJ92" s="106" t="s">
        <v>123</v>
      </c>
      <c r="AK92" s="106" t="s">
        <v>123</v>
      </c>
      <c r="AL92" s="106" t="s">
        <v>123</v>
      </c>
      <c r="AM92" s="106" t="s">
        <v>123</v>
      </c>
      <c r="AN92" s="106" t="s">
        <v>123</v>
      </c>
      <c r="AO92" s="106" t="s">
        <v>123</v>
      </c>
      <c r="AP92" s="106" t="s">
        <v>123</v>
      </c>
      <c r="AQ92" s="106" t="s">
        <v>123</v>
      </c>
      <c r="AR92" s="106" t="s">
        <v>123</v>
      </c>
      <c r="AS92" s="106" t="s">
        <v>123</v>
      </c>
      <c r="AT92" s="106" t="s">
        <v>123</v>
      </c>
      <c r="AU92" s="106" t="s">
        <v>123</v>
      </c>
      <c r="AV92" s="106" t="s">
        <v>123</v>
      </c>
      <c r="AW92" s="106" t="s">
        <v>123</v>
      </c>
      <c r="AX92" s="106" t="s">
        <v>123</v>
      </c>
      <c r="AY92" s="106" t="s">
        <v>123</v>
      </c>
      <c r="AZ92" s="106" t="s">
        <v>123</v>
      </c>
      <c r="BA92" s="106" t="s">
        <v>123</v>
      </c>
      <c r="BB92" s="106" t="s">
        <v>123</v>
      </c>
      <c r="BC92" s="106" t="s">
        <v>123</v>
      </c>
      <c r="BD92" s="106" t="s">
        <v>123</v>
      </c>
      <c r="BE92" s="106" t="s">
        <v>123</v>
      </c>
      <c r="BF92" s="106" t="s">
        <v>123</v>
      </c>
      <c r="BG92" s="106" t="s">
        <v>123</v>
      </c>
      <c r="BH92" s="106" t="s">
        <v>123</v>
      </c>
      <c r="BI92" s="106" t="s">
        <v>123</v>
      </c>
      <c r="BJ92" s="106" t="s">
        <v>123</v>
      </c>
      <c r="BK92" s="106" t="s">
        <v>123</v>
      </c>
      <c r="BL92" s="106" t="s">
        <v>123</v>
      </c>
      <c r="BM92" s="106" t="s">
        <v>123</v>
      </c>
      <c r="BN92" s="106" t="s">
        <v>123</v>
      </c>
      <c r="BO92" s="106" t="s">
        <v>123</v>
      </c>
      <c r="BP92" s="106" t="s">
        <v>123</v>
      </c>
      <c r="BQ92" s="106" t="s">
        <v>123</v>
      </c>
      <c r="BR92" s="106" t="s">
        <v>123</v>
      </c>
      <c r="BS92" s="106" t="s">
        <v>123</v>
      </c>
      <c r="BT92" s="106" t="s">
        <v>123</v>
      </c>
      <c r="BU92" s="106" t="s">
        <v>123</v>
      </c>
      <c r="BV92" s="106" t="s">
        <v>123</v>
      </c>
      <c r="BW92" s="106" t="s">
        <v>123</v>
      </c>
    </row>
    <row r="93" spans="1:75" s="15" customFormat="1" ht="25.5" customHeight="1" x14ac:dyDescent="0.2">
      <c r="A93" s="13"/>
      <c r="B93" s="164" t="s">
        <v>118</v>
      </c>
      <c r="C93" s="165"/>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row>
    <row r="94" spans="1:75" s="38" customFormat="1" ht="25.5" customHeight="1" x14ac:dyDescent="0.2">
      <c r="A94" s="46"/>
      <c r="B94" s="62" t="s">
        <v>101</v>
      </c>
      <c r="C94" s="46"/>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167"/>
      <c r="BM94" s="167"/>
      <c r="BN94" s="167"/>
      <c r="BO94" s="167"/>
      <c r="BP94" s="167"/>
      <c r="BQ94" s="167">
        <v>163063.99725916333</v>
      </c>
      <c r="BR94" s="167">
        <v>167216.87113581202</v>
      </c>
      <c r="BS94" s="167">
        <v>170667.63579756278</v>
      </c>
      <c r="BT94" s="167">
        <v>173309.15367380137</v>
      </c>
      <c r="BU94" s="167">
        <v>176873.94931150827</v>
      </c>
      <c r="BV94" s="167">
        <v>181884.91345756032</v>
      </c>
      <c r="BW94" s="167">
        <v>187110.87935392899</v>
      </c>
    </row>
    <row r="95" spans="1:75" s="37" customFormat="1" ht="25.5" customHeight="1" x14ac:dyDescent="0.2">
      <c r="A95" s="112"/>
      <c r="B95" s="168" t="s">
        <v>189</v>
      </c>
      <c r="C95" s="112"/>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v>-606.39532681999992</v>
      </c>
      <c r="BR95" s="169">
        <v>-630.61650552677099</v>
      </c>
      <c r="BS95" s="169">
        <v>-644.34706895119371</v>
      </c>
      <c r="BT95" s="169">
        <v>-654.66883178157912</v>
      </c>
      <c r="BU95" s="169">
        <v>-701.47532714449915</v>
      </c>
      <c r="BV95" s="169">
        <v>-758.77876894413566</v>
      </c>
      <c r="BW95" s="169">
        <v>-834.73865575046784</v>
      </c>
    </row>
    <row r="96" spans="1:75" s="37" customFormat="1" x14ac:dyDescent="0.2">
      <c r="A96" s="112"/>
      <c r="B96" s="168" t="s">
        <v>190</v>
      </c>
      <c r="C96" s="112"/>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v>-44.098999999999997</v>
      </c>
      <c r="BR96" s="169">
        <v>113.5971406024988</v>
      </c>
      <c r="BS96" s="169">
        <v>0</v>
      </c>
      <c r="BT96" s="169">
        <v>0</v>
      </c>
      <c r="BU96" s="169">
        <v>0</v>
      </c>
      <c r="BV96" s="169">
        <v>0</v>
      </c>
      <c r="BW96" s="169">
        <v>0</v>
      </c>
    </row>
    <row r="97" spans="1:75" s="37" customFormat="1" x14ac:dyDescent="0.2">
      <c r="A97" s="112"/>
      <c r="B97" s="168" t="s">
        <v>191</v>
      </c>
      <c r="C97" s="112"/>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v>41.181819890000021</v>
      </c>
      <c r="BR97" s="169">
        <v>-19.912415662620447</v>
      </c>
      <c r="BS97" s="169">
        <v>-30.459712871679699</v>
      </c>
      <c r="BT97" s="169">
        <v>-31.556963460457098</v>
      </c>
      <c r="BU97" s="169">
        <v>-33.582497549533173</v>
      </c>
      <c r="BV97" s="169">
        <v>-31.139229899833481</v>
      </c>
      <c r="BW97" s="169">
        <v>-34.586717907073421</v>
      </c>
    </row>
    <row r="98" spans="1:75" s="38" customFormat="1" ht="12.75" customHeight="1" x14ac:dyDescent="0.2">
      <c r="A98" s="46"/>
      <c r="B98" s="62" t="s">
        <v>192</v>
      </c>
      <c r="C98" s="46"/>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v>162454.68475223333</v>
      </c>
      <c r="BR98" s="167">
        <v>166679.93935522513</v>
      </c>
      <c r="BS98" s="167">
        <v>169992.8290157399</v>
      </c>
      <c r="BT98" s="167">
        <v>172622.92787855933</v>
      </c>
      <c r="BU98" s="167">
        <v>176138.89148681425</v>
      </c>
      <c r="BV98" s="167">
        <v>181094.99545871635</v>
      </c>
      <c r="BW98" s="167">
        <v>186241.55398027145</v>
      </c>
    </row>
    <row r="99" spans="1:75" s="37" customFormat="1" ht="25.5" customHeight="1" x14ac:dyDescent="0.2">
      <c r="A99" s="112"/>
      <c r="B99" s="168" t="s">
        <v>193</v>
      </c>
      <c r="C99" s="112"/>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9">
        <v>0</v>
      </c>
      <c r="BR99" s="169">
        <v>-19.635823835313133</v>
      </c>
      <c r="BS99" s="169">
        <v>111.49388686964309</v>
      </c>
      <c r="BT99" s="169">
        <v>330.85810193648388</v>
      </c>
      <c r="BU99" s="169">
        <v>645.04138792236654</v>
      </c>
      <c r="BV99" s="169">
        <v>-332.5515767546683</v>
      </c>
      <c r="BW99" s="169">
        <v>-666.45902692629193</v>
      </c>
    </row>
    <row r="100" spans="1:75" s="15" customFormat="1" ht="12.75" customHeight="1" x14ac:dyDescent="0.2">
      <c r="A100" s="13"/>
      <c r="B100" s="62" t="s">
        <v>194</v>
      </c>
      <c r="C100" s="46"/>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v>162454.68475223333</v>
      </c>
      <c r="BR100" s="167">
        <v>166660.3035313898</v>
      </c>
      <c r="BS100" s="167">
        <v>170104.32290260954</v>
      </c>
      <c r="BT100" s="167">
        <v>172953.78598049583</v>
      </c>
      <c r="BU100" s="167">
        <v>176783.93287473661</v>
      </c>
      <c r="BV100" s="167">
        <v>180762.44388196169</v>
      </c>
      <c r="BW100" s="167">
        <v>185575.09495334513</v>
      </c>
    </row>
    <row r="101" spans="1:75" s="37" customFormat="1" x14ac:dyDescent="0.2">
      <c r="A101" s="112"/>
      <c r="B101" s="168" t="s">
        <v>174</v>
      </c>
      <c r="C101" s="112"/>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v>71795.639658955522</v>
      </c>
      <c r="BR101" s="169">
        <v>74502.805949627917</v>
      </c>
      <c r="BS101" s="169">
        <v>75601.762877566071</v>
      </c>
      <c r="BT101" s="169">
        <v>76090.953612674915</v>
      </c>
      <c r="BU101" s="169">
        <v>76626.946914388609</v>
      </c>
      <c r="BV101" s="169">
        <v>76880.716902541637</v>
      </c>
      <c r="BW101" s="169">
        <v>78196.43455092152</v>
      </c>
    </row>
    <row r="102" spans="1:75" s="112" customFormat="1" x14ac:dyDescent="0.2">
      <c r="B102" s="168" t="s">
        <v>175</v>
      </c>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v>90659.045093277804</v>
      </c>
      <c r="BR102" s="169">
        <v>92157.497581761898</v>
      </c>
      <c r="BS102" s="169">
        <v>94502.56002504348</v>
      </c>
      <c r="BT102" s="169">
        <v>96862.832367820913</v>
      </c>
      <c r="BU102" s="169">
        <v>100156.98596034801</v>
      </c>
      <c r="BV102" s="169">
        <v>103881.72697942005</v>
      </c>
      <c r="BW102" s="169">
        <v>107378.66040242363</v>
      </c>
    </row>
    <row r="103" spans="1:75" s="13" customFormat="1" ht="13.5" thickBot="1" x14ac:dyDescent="0.25">
      <c r="A103" s="107"/>
      <c r="B103" s="170"/>
      <c r="C103" s="113"/>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1"/>
      <c r="BO103" s="171"/>
      <c r="BP103" s="171"/>
      <c r="BQ103" s="171"/>
      <c r="BR103" s="171"/>
      <c r="BS103" s="171"/>
      <c r="BT103" s="171"/>
      <c r="BU103" s="171"/>
      <c r="BV103" s="171"/>
      <c r="BW103" s="171"/>
    </row>
    <row r="104" spans="1:75" s="87" customFormat="1" x14ac:dyDescent="0.2">
      <c r="B104" s="108"/>
      <c r="C104" s="109"/>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0"/>
      <c r="BV104" s="110"/>
      <c r="BW104" s="110"/>
    </row>
    <row r="105" spans="1:75" s="87" customFormat="1" x14ac:dyDescent="0.2">
      <c r="B105" s="108"/>
      <c r="C105" s="109"/>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0"/>
      <c r="BW105" s="110"/>
    </row>
  </sheetData>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97"/>
  <sheetViews>
    <sheetView zoomScaleNormal="100" workbookViewId="0">
      <pane xSplit="3" ySplit="4" topLeftCell="BN5" activePane="bottomRight" state="frozen"/>
      <selection activeCell="B87" sqref="B87:BW88"/>
      <selection pane="topRight" activeCell="B87" sqref="B87:BW88"/>
      <selection pane="bottomLeft" activeCell="B87" sqref="B87:BW88"/>
      <selection pane="bottomRight"/>
    </sheetView>
  </sheetViews>
  <sheetFormatPr defaultRowHeight="12.75" x14ac:dyDescent="0.2"/>
  <cols>
    <col min="1" max="1" width="16" style="74" customWidth="1"/>
    <col min="2" max="2" width="75.7109375" style="74" customWidth="1"/>
    <col min="3" max="3" width="12.7109375" style="74" customWidth="1"/>
    <col min="4" max="73" width="10.7109375" style="76" customWidth="1"/>
    <col min="74" max="74" width="10.7109375" style="74" customWidth="1"/>
    <col min="75" max="75" width="10.85546875" style="74" customWidth="1"/>
    <col min="76" max="16384" width="9.140625" style="74"/>
  </cols>
  <sheetData>
    <row r="1" spans="1:75" s="15" customFormat="1" ht="13.5" thickBot="1" x14ac:dyDescent="0.25">
      <c r="B1" s="377" t="s">
        <v>20</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row>
    <row r="2" spans="1:75" s="15" customFormat="1" ht="13.5" thickTop="1" x14ac:dyDescent="0.2">
      <c r="A2" s="18" t="s">
        <v>195</v>
      </c>
      <c r="B2" s="19" t="s">
        <v>374</v>
      </c>
      <c r="C2" s="20"/>
      <c r="D2" s="21" t="s">
        <v>21</v>
      </c>
      <c r="E2" s="21" t="s">
        <v>22</v>
      </c>
      <c r="F2" s="21" t="s">
        <v>23</v>
      </c>
      <c r="G2" s="21" t="s">
        <v>24</v>
      </c>
      <c r="H2" s="21" t="s">
        <v>25</v>
      </c>
      <c r="I2" s="21" t="s">
        <v>26</v>
      </c>
      <c r="J2" s="21" t="s">
        <v>27</v>
      </c>
      <c r="K2" s="21" t="s">
        <v>28</v>
      </c>
      <c r="L2" s="21" t="s">
        <v>29</v>
      </c>
      <c r="M2" s="21" t="s">
        <v>30</v>
      </c>
      <c r="N2" s="21" t="s">
        <v>31</v>
      </c>
      <c r="O2" s="21" t="s">
        <v>32</v>
      </c>
      <c r="P2" s="21" t="s">
        <v>33</v>
      </c>
      <c r="Q2" s="21" t="s">
        <v>34</v>
      </c>
      <c r="R2" s="21" t="s">
        <v>35</v>
      </c>
      <c r="S2" s="21" t="s">
        <v>36</v>
      </c>
      <c r="T2" s="21" t="s">
        <v>37</v>
      </c>
      <c r="U2" s="21" t="s">
        <v>38</v>
      </c>
      <c r="V2" s="21" t="s">
        <v>39</v>
      </c>
      <c r="W2" s="21" t="s">
        <v>40</v>
      </c>
      <c r="X2" s="21" t="s">
        <v>41</v>
      </c>
      <c r="Y2" s="21" t="s">
        <v>42</v>
      </c>
      <c r="Z2" s="21" t="s">
        <v>43</v>
      </c>
      <c r="AA2" s="21" t="s">
        <v>44</v>
      </c>
      <c r="AB2" s="21" t="s">
        <v>45</v>
      </c>
      <c r="AC2" s="21" t="s">
        <v>46</v>
      </c>
      <c r="AD2" s="21" t="s">
        <v>47</v>
      </c>
      <c r="AE2" s="21" t="s">
        <v>48</v>
      </c>
      <c r="AF2" s="21" t="s">
        <v>49</v>
      </c>
      <c r="AG2" s="21" t="s">
        <v>50</v>
      </c>
      <c r="AH2" s="21" t="s">
        <v>51</v>
      </c>
      <c r="AI2" s="21" t="s">
        <v>52</v>
      </c>
      <c r="AJ2" s="21" t="s">
        <v>53</v>
      </c>
      <c r="AK2" s="21" t="s">
        <v>54</v>
      </c>
      <c r="AL2" s="21" t="s">
        <v>55</v>
      </c>
      <c r="AM2" s="21" t="s">
        <v>56</v>
      </c>
      <c r="AN2" s="21" t="s">
        <v>57</v>
      </c>
      <c r="AO2" s="21" t="s">
        <v>58</v>
      </c>
      <c r="AP2" s="21" t="s">
        <v>59</v>
      </c>
      <c r="AQ2" s="21" t="s">
        <v>60</v>
      </c>
      <c r="AR2" s="21" t="s">
        <v>61</v>
      </c>
      <c r="AS2" s="21" t="s">
        <v>62</v>
      </c>
      <c r="AT2" s="21" t="s">
        <v>63</v>
      </c>
      <c r="AU2" s="21" t="s">
        <v>64</v>
      </c>
      <c r="AV2" s="21" t="s">
        <v>65</v>
      </c>
      <c r="AW2" s="21" t="s">
        <v>66</v>
      </c>
      <c r="AX2" s="21" t="s">
        <v>67</v>
      </c>
      <c r="AY2" s="21" t="s">
        <v>68</v>
      </c>
      <c r="AZ2" s="21" t="s">
        <v>69</v>
      </c>
      <c r="BA2" s="21" t="s">
        <v>70</v>
      </c>
      <c r="BB2" s="21" t="s">
        <v>71</v>
      </c>
      <c r="BC2" s="21" t="s">
        <v>72</v>
      </c>
      <c r="BD2" s="21" t="s">
        <v>73</v>
      </c>
      <c r="BE2" s="21" t="s">
        <v>74</v>
      </c>
      <c r="BF2" s="21" t="s">
        <v>75</v>
      </c>
      <c r="BG2" s="21" t="s">
        <v>76</v>
      </c>
      <c r="BH2" s="21" t="s">
        <v>77</v>
      </c>
      <c r="BI2" s="21" t="s">
        <v>78</v>
      </c>
      <c r="BJ2" s="21" t="s">
        <v>79</v>
      </c>
      <c r="BK2" s="21" t="s">
        <v>80</v>
      </c>
      <c r="BL2" s="21" t="s">
        <v>81</v>
      </c>
      <c r="BM2" s="21" t="s">
        <v>82</v>
      </c>
      <c r="BN2" s="21" t="s">
        <v>83</v>
      </c>
      <c r="BO2" s="21" t="s">
        <v>84</v>
      </c>
      <c r="BP2" s="21" t="s">
        <v>85</v>
      </c>
      <c r="BQ2" s="21" t="s">
        <v>86</v>
      </c>
      <c r="BR2" s="21" t="s">
        <v>87</v>
      </c>
      <c r="BS2" s="21" t="s">
        <v>88</v>
      </c>
      <c r="BT2" s="21" t="s">
        <v>89</v>
      </c>
      <c r="BU2" s="23" t="s">
        <v>90</v>
      </c>
      <c r="BV2" s="23" t="s">
        <v>100</v>
      </c>
      <c r="BW2" s="23" t="s">
        <v>120</v>
      </c>
    </row>
    <row r="3" spans="1:75" s="24" customFormat="1" x14ac:dyDescent="0.2">
      <c r="B3" s="25"/>
      <c r="D3" s="26" t="s">
        <v>91</v>
      </c>
      <c r="E3" s="26" t="s">
        <v>91</v>
      </c>
      <c r="F3" s="26" t="s">
        <v>91</v>
      </c>
      <c r="G3" s="26" t="s">
        <v>91</v>
      </c>
      <c r="H3" s="26" t="s">
        <v>91</v>
      </c>
      <c r="I3" s="26" t="s">
        <v>91</v>
      </c>
      <c r="J3" s="26" t="s">
        <v>91</v>
      </c>
      <c r="K3" s="26" t="s">
        <v>91</v>
      </c>
      <c r="L3" s="26" t="s">
        <v>91</v>
      </c>
      <c r="M3" s="26" t="s">
        <v>91</v>
      </c>
      <c r="N3" s="26" t="s">
        <v>91</v>
      </c>
      <c r="O3" s="26" t="s">
        <v>91</v>
      </c>
      <c r="P3" s="26" t="s">
        <v>91</v>
      </c>
      <c r="Q3" s="26" t="s">
        <v>91</v>
      </c>
      <c r="R3" s="26" t="s">
        <v>91</v>
      </c>
      <c r="S3" s="26" t="s">
        <v>91</v>
      </c>
      <c r="T3" s="26" t="s">
        <v>91</v>
      </c>
      <c r="U3" s="26" t="s">
        <v>91</v>
      </c>
      <c r="V3" s="26" t="s">
        <v>91</v>
      </c>
      <c r="W3" s="26" t="s">
        <v>91</v>
      </c>
      <c r="X3" s="26" t="s">
        <v>91</v>
      </c>
      <c r="Y3" s="26" t="s">
        <v>91</v>
      </c>
      <c r="Z3" s="26" t="s">
        <v>91</v>
      </c>
      <c r="AA3" s="26" t="s">
        <v>91</v>
      </c>
      <c r="AB3" s="26" t="s">
        <v>91</v>
      </c>
      <c r="AC3" s="26" t="s">
        <v>91</v>
      </c>
      <c r="AD3" s="26" t="s">
        <v>91</v>
      </c>
      <c r="AE3" s="26" t="s">
        <v>91</v>
      </c>
      <c r="AF3" s="26" t="s">
        <v>91</v>
      </c>
      <c r="AG3" s="26" t="s">
        <v>91</v>
      </c>
      <c r="AH3" s="26" t="s">
        <v>91</v>
      </c>
      <c r="AI3" s="26" t="s">
        <v>91</v>
      </c>
      <c r="AJ3" s="26" t="s">
        <v>91</v>
      </c>
      <c r="AK3" s="26" t="s">
        <v>91</v>
      </c>
      <c r="AL3" s="26" t="s">
        <v>91</v>
      </c>
      <c r="AM3" s="26" t="s">
        <v>91</v>
      </c>
      <c r="AN3" s="26" t="s">
        <v>91</v>
      </c>
      <c r="AO3" s="26" t="s">
        <v>91</v>
      </c>
      <c r="AP3" s="26" t="s">
        <v>91</v>
      </c>
      <c r="AQ3" s="26" t="s">
        <v>91</v>
      </c>
      <c r="AR3" s="26" t="s">
        <v>91</v>
      </c>
      <c r="AS3" s="26" t="s">
        <v>91</v>
      </c>
      <c r="AT3" s="26" t="s">
        <v>91</v>
      </c>
      <c r="AU3" s="26" t="s">
        <v>91</v>
      </c>
      <c r="AV3" s="26" t="s">
        <v>91</v>
      </c>
      <c r="AW3" s="26" t="s">
        <v>91</v>
      </c>
      <c r="AX3" s="26" t="s">
        <v>91</v>
      </c>
      <c r="AY3" s="26" t="s">
        <v>91</v>
      </c>
      <c r="AZ3" s="26" t="s">
        <v>91</v>
      </c>
      <c r="BA3" s="26" t="s">
        <v>91</v>
      </c>
      <c r="BB3" s="26" t="s">
        <v>91</v>
      </c>
      <c r="BC3" s="26" t="s">
        <v>91</v>
      </c>
      <c r="BD3" s="26" t="s">
        <v>91</v>
      </c>
      <c r="BE3" s="26" t="s">
        <v>91</v>
      </c>
      <c r="BF3" s="26" t="s">
        <v>91</v>
      </c>
      <c r="BG3" s="26" t="s">
        <v>91</v>
      </c>
      <c r="BH3" s="26" t="s">
        <v>91</v>
      </c>
      <c r="BI3" s="26" t="s">
        <v>91</v>
      </c>
      <c r="BJ3" s="26" t="s">
        <v>91</v>
      </c>
      <c r="BK3" s="26" t="s">
        <v>91</v>
      </c>
      <c r="BL3" s="26" t="s">
        <v>91</v>
      </c>
      <c r="BM3" s="26" t="s">
        <v>91</v>
      </c>
      <c r="BN3" s="26" t="s">
        <v>91</v>
      </c>
      <c r="BO3" s="26" t="s">
        <v>91</v>
      </c>
      <c r="BP3" s="26" t="s">
        <v>91</v>
      </c>
      <c r="BQ3" s="26" t="s">
        <v>91</v>
      </c>
      <c r="BR3" s="26" t="s">
        <v>121</v>
      </c>
      <c r="BS3" s="26" t="s">
        <v>121</v>
      </c>
      <c r="BT3" s="26" t="s">
        <v>121</v>
      </c>
      <c r="BU3" s="26" t="s">
        <v>121</v>
      </c>
      <c r="BV3" s="26" t="s">
        <v>121</v>
      </c>
      <c r="BW3" s="26" t="s">
        <v>121</v>
      </c>
    </row>
    <row r="4" spans="1:75" s="15" customFormat="1" x14ac:dyDescent="0.2">
      <c r="B4" s="14"/>
      <c r="C4" s="27"/>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row>
    <row r="5" spans="1:75" s="15" customFormat="1" x14ac:dyDescent="0.2">
      <c r="B5" s="15" t="s">
        <v>122</v>
      </c>
      <c r="C5" s="30" t="s">
        <v>92</v>
      </c>
      <c r="D5" s="31" t="s">
        <v>123</v>
      </c>
      <c r="E5" s="31" t="s">
        <v>123</v>
      </c>
      <c r="F5" s="31" t="s">
        <v>123</v>
      </c>
      <c r="G5" s="31" t="s">
        <v>123</v>
      </c>
      <c r="H5" s="31" t="s">
        <v>123</v>
      </c>
      <c r="I5" s="31" t="s">
        <v>123</v>
      </c>
      <c r="J5" s="31" t="s">
        <v>123</v>
      </c>
      <c r="K5" s="31" t="s">
        <v>123</v>
      </c>
      <c r="L5" s="31" t="s">
        <v>123</v>
      </c>
      <c r="M5" s="31" t="s">
        <v>123</v>
      </c>
      <c r="N5" s="31" t="s">
        <v>123</v>
      </c>
      <c r="O5" s="31" t="s">
        <v>123</v>
      </c>
      <c r="P5" s="31" t="s">
        <v>123</v>
      </c>
      <c r="Q5" s="31" t="s">
        <v>123</v>
      </c>
      <c r="R5" s="31" t="s">
        <v>123</v>
      </c>
      <c r="S5" s="31" t="s">
        <v>123</v>
      </c>
      <c r="T5" s="31" t="s">
        <v>123</v>
      </c>
      <c r="U5" s="31" t="s">
        <v>123</v>
      </c>
      <c r="V5" s="31" t="s">
        <v>123</v>
      </c>
      <c r="W5" s="31" t="s">
        <v>123</v>
      </c>
      <c r="X5" s="31" t="s">
        <v>123</v>
      </c>
      <c r="Y5" s="31" t="s">
        <v>123</v>
      </c>
      <c r="Z5" s="31" t="s">
        <v>123</v>
      </c>
      <c r="AA5" s="31" t="s">
        <v>123</v>
      </c>
      <c r="AB5" s="31" t="s">
        <v>123</v>
      </c>
      <c r="AC5" s="31" t="s">
        <v>123</v>
      </c>
      <c r="AD5" s="31" t="s">
        <v>123</v>
      </c>
      <c r="AE5" s="31" t="s">
        <v>123</v>
      </c>
      <c r="AF5" s="31" t="s">
        <v>123</v>
      </c>
      <c r="AG5" s="31" t="s">
        <v>123</v>
      </c>
      <c r="AH5" s="31" t="s">
        <v>123</v>
      </c>
      <c r="AI5" s="31" t="s">
        <v>123</v>
      </c>
      <c r="AJ5" s="31" t="s">
        <v>123</v>
      </c>
      <c r="AK5" s="31" t="s">
        <v>123</v>
      </c>
      <c r="AL5" s="31" t="s">
        <v>123</v>
      </c>
      <c r="AM5" s="31" t="s">
        <v>123</v>
      </c>
      <c r="AN5" s="31" t="s">
        <v>123</v>
      </c>
      <c r="AO5" s="31" t="s">
        <v>123</v>
      </c>
      <c r="AP5" s="31" t="s">
        <v>123</v>
      </c>
      <c r="AQ5" s="31" t="s">
        <v>123</v>
      </c>
      <c r="AR5" s="31" t="s">
        <v>123</v>
      </c>
      <c r="AS5" s="31" t="s">
        <v>123</v>
      </c>
      <c r="AT5" s="31" t="s">
        <v>123</v>
      </c>
      <c r="AU5" s="31" t="s">
        <v>123</v>
      </c>
      <c r="AV5" s="31" t="s">
        <v>123</v>
      </c>
      <c r="AW5" s="31" t="s">
        <v>123</v>
      </c>
      <c r="AX5" s="31" t="s">
        <v>123</v>
      </c>
      <c r="AY5" s="31" t="s">
        <v>123</v>
      </c>
      <c r="AZ5" s="31" t="s">
        <v>123</v>
      </c>
      <c r="BA5" s="31" t="s">
        <v>123</v>
      </c>
      <c r="BB5" s="31" t="s">
        <v>123</v>
      </c>
      <c r="BC5" s="31" t="s">
        <v>123</v>
      </c>
      <c r="BD5" s="31" t="s">
        <v>123</v>
      </c>
      <c r="BE5" s="31" t="s">
        <v>123</v>
      </c>
      <c r="BF5" s="31" t="s">
        <v>123</v>
      </c>
      <c r="BG5" s="31" t="s">
        <v>123</v>
      </c>
      <c r="BH5" s="31" t="s">
        <v>123</v>
      </c>
      <c r="BI5" s="31" t="s">
        <v>123</v>
      </c>
      <c r="BJ5" s="31" t="s">
        <v>123</v>
      </c>
      <c r="BK5" s="31" t="s">
        <v>123</v>
      </c>
      <c r="BL5" s="31" t="s">
        <v>123</v>
      </c>
      <c r="BM5" s="31" t="s">
        <v>123</v>
      </c>
      <c r="BN5" s="31" t="s">
        <v>123</v>
      </c>
      <c r="BO5" s="31" t="s">
        <v>123</v>
      </c>
      <c r="BP5" s="31" t="s">
        <v>123</v>
      </c>
      <c r="BQ5" s="31">
        <v>4.8569143262000001</v>
      </c>
      <c r="BR5" s="31">
        <v>6.1215977386492195</v>
      </c>
      <c r="BS5" s="31">
        <v>7.0825801400984805</v>
      </c>
      <c r="BT5" s="31">
        <v>8.1148344230495812</v>
      </c>
      <c r="BU5" s="31">
        <v>9.1714923714875543</v>
      </c>
      <c r="BV5" s="31">
        <v>10.202080056622084</v>
      </c>
      <c r="BW5" s="31">
        <v>11.216616685518209</v>
      </c>
    </row>
    <row r="6" spans="1:75" s="15" customFormat="1" ht="12.95" customHeight="1" x14ac:dyDescent="0.2">
      <c r="B6" s="15" t="s">
        <v>124</v>
      </c>
      <c r="C6" s="30" t="s">
        <v>92</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68.810810810810807</v>
      </c>
      <c r="AB6" s="31">
        <v>246.19026779201835</v>
      </c>
      <c r="AC6" s="31">
        <v>350.93579747810185</v>
      </c>
      <c r="AD6" s="31">
        <v>512.65053242981605</v>
      </c>
      <c r="AE6" s="31">
        <v>633.89731940027264</v>
      </c>
      <c r="AF6" s="31">
        <v>742.29785284855416</v>
      </c>
      <c r="AG6" s="31">
        <v>855.63872788669914</v>
      </c>
      <c r="AH6" s="31">
        <v>777.93479743554769</v>
      </c>
      <c r="AI6" s="31">
        <v>797.7645270665264</v>
      </c>
      <c r="AJ6" s="31">
        <v>869.02753618431848</v>
      </c>
      <c r="AK6" s="31">
        <v>1005.2705572672072</v>
      </c>
      <c r="AL6" s="31">
        <v>1150.0411914702834</v>
      </c>
      <c r="AM6" s="31">
        <v>1352.0759575152881</v>
      </c>
      <c r="AN6" s="31">
        <v>1487.3938840712003</v>
      </c>
      <c r="AO6" s="31">
        <v>1670.0669344042838</v>
      </c>
      <c r="AP6" s="31">
        <v>1824.5103721079988</v>
      </c>
      <c r="AQ6" s="31">
        <v>1991.6248262034999</v>
      </c>
      <c r="AR6" s="31">
        <v>2088.6420716154353</v>
      </c>
      <c r="AS6" s="31">
        <v>2237.1374064733877</v>
      </c>
      <c r="AT6" s="31">
        <v>2464.821921857761</v>
      </c>
      <c r="AU6" s="31">
        <v>2874.372173625356</v>
      </c>
      <c r="AV6" s="31">
        <v>2552.0767879208274</v>
      </c>
      <c r="AW6" s="31">
        <v>2878.9795352059455</v>
      </c>
      <c r="AX6" s="31">
        <v>3110.3361946999048</v>
      </c>
      <c r="AY6" s="31">
        <v>3378.6962936978348</v>
      </c>
      <c r="AZ6" s="31">
        <v>3535.0502367413251</v>
      </c>
      <c r="BA6" s="31">
        <v>3659.5370779470663</v>
      </c>
      <c r="BB6" s="31">
        <v>3829.1265625657647</v>
      </c>
      <c r="BC6" s="31">
        <v>3991.5906603721191</v>
      </c>
      <c r="BD6" s="31">
        <v>4084.8809979097105</v>
      </c>
      <c r="BE6" s="31">
        <v>4254.455508448933</v>
      </c>
      <c r="BF6" s="31">
        <v>4312.8379451120645</v>
      </c>
      <c r="BG6" s="31">
        <v>4495.102486057428</v>
      </c>
      <c r="BH6" s="31">
        <v>4630.6317239330629</v>
      </c>
      <c r="BI6" s="31">
        <v>4812.0321269221686</v>
      </c>
      <c r="BJ6" s="31">
        <v>4953.9916170409288</v>
      </c>
      <c r="BK6" s="31">
        <v>5155.3746218773176</v>
      </c>
      <c r="BL6" s="31">
        <v>5357.6936823600718</v>
      </c>
      <c r="BM6" s="31">
        <v>5632.3814616930695</v>
      </c>
      <c r="BN6" s="31">
        <v>5611.1146341050116</v>
      </c>
      <c r="BO6" s="31">
        <v>5630.2248155320858</v>
      </c>
      <c r="BP6" s="31">
        <v>5679.1693799981358</v>
      </c>
      <c r="BQ6" s="31">
        <v>5458.7005596763947</v>
      </c>
      <c r="BR6" s="31">
        <v>5422.5817932125965</v>
      </c>
      <c r="BS6" s="31">
        <v>5386.1019809386089</v>
      </c>
      <c r="BT6" s="31">
        <v>5363.4648354690426</v>
      </c>
      <c r="BU6" s="31">
        <v>5407.1957100741502</v>
      </c>
      <c r="BV6" s="31">
        <v>5460.6755729842416</v>
      </c>
      <c r="BW6" s="31">
        <v>5524.2073963411503</v>
      </c>
    </row>
    <row r="7" spans="1:75" s="15" customFormat="1" ht="12.95" customHeight="1" x14ac:dyDescent="0.2">
      <c r="B7" s="15" t="s">
        <v>8</v>
      </c>
      <c r="C7" s="30" t="s">
        <v>93</v>
      </c>
      <c r="D7" s="31">
        <v>466.28404782735521</v>
      </c>
      <c r="E7" s="31">
        <v>616.78687664042025</v>
      </c>
      <c r="F7" s="31">
        <v>613.0436378379535</v>
      </c>
      <c r="G7" s="31">
        <v>631.791935099022</v>
      </c>
      <c r="H7" s="31">
        <v>675.66637503645393</v>
      </c>
      <c r="I7" s="31">
        <v>720.97344974735313</v>
      </c>
      <c r="J7" s="31">
        <v>741.30253718285223</v>
      </c>
      <c r="K7" s="31">
        <v>795.20734908136501</v>
      </c>
      <c r="L7" s="31">
        <v>801.29515962924825</v>
      </c>
      <c r="M7" s="31">
        <v>878.58814260389988</v>
      </c>
      <c r="N7" s="31">
        <v>1126.7654416009236</v>
      </c>
      <c r="O7" s="31">
        <v>1200.9894534995206</v>
      </c>
      <c r="P7" s="31">
        <v>1254.5646041000564</v>
      </c>
      <c r="Q7" s="31">
        <v>1485.6309263311452</v>
      </c>
      <c r="R7" s="31">
        <v>1513.2779055368833</v>
      </c>
      <c r="S7" s="31">
        <v>1754.0292275574111</v>
      </c>
      <c r="T7" s="31">
        <v>1832.5091636121294</v>
      </c>
      <c r="U7" s="31">
        <v>2196.3590231525532</v>
      </c>
      <c r="V7" s="31">
        <v>2174.0257380772141</v>
      </c>
      <c r="W7" s="31">
        <v>2224.3683589138136</v>
      </c>
      <c r="X7" s="31">
        <v>2209.2351035357092</v>
      </c>
      <c r="Y7" s="31">
        <v>2184.8867699642433</v>
      </c>
      <c r="Z7" s="31">
        <v>2069.0676018865643</v>
      </c>
      <c r="AA7" s="31">
        <v>2247.8198198198197</v>
      </c>
      <c r="AB7" s="31">
        <v>2334.5628842346568</v>
      </c>
      <c r="AC7" s="31">
        <v>2401.6555972663396</v>
      </c>
      <c r="AD7" s="31">
        <v>2546.8215553404325</v>
      </c>
      <c r="AE7" s="31">
        <v>2597.7231128707731</v>
      </c>
      <c r="AF7" s="31">
        <v>2530.693386773547</v>
      </c>
      <c r="AG7" s="31">
        <v>2391.8875056700772</v>
      </c>
      <c r="AH7" s="31">
        <v>2338.4349565770926</v>
      </c>
      <c r="AI7" s="31">
        <v>2234.5344713355939</v>
      </c>
      <c r="AJ7" s="31">
        <v>2132.4598772522891</v>
      </c>
      <c r="AK7" s="31">
        <v>2104.9756214292129</v>
      </c>
      <c r="AL7" s="31">
        <v>2068.9326645557207</v>
      </c>
      <c r="AM7" s="31">
        <v>2105.9607338268424</v>
      </c>
      <c r="AN7" s="31">
        <v>2027.0906232567575</v>
      </c>
      <c r="AO7" s="31">
        <v>1947.5999235035381</v>
      </c>
      <c r="AP7" s="31">
        <v>1932.247826686905</v>
      </c>
      <c r="AQ7" s="31">
        <v>1862.6020441519383</v>
      </c>
      <c r="AR7" s="31">
        <v>1769.5532570307391</v>
      </c>
      <c r="AS7" s="31">
        <v>1645.8131083259068</v>
      </c>
      <c r="AT7" s="31">
        <v>1586.2256394809199</v>
      </c>
      <c r="AU7" s="31">
        <v>1702.4978852643424</v>
      </c>
      <c r="AV7" s="31">
        <v>1659.2473100934008</v>
      </c>
      <c r="AW7" s="31">
        <v>1667.6155687114247</v>
      </c>
      <c r="AX7" s="31">
        <v>1619.6019482439351</v>
      </c>
      <c r="AY7" s="31">
        <v>1565.0878250876981</v>
      </c>
      <c r="AZ7" s="31">
        <v>1449.5993884182428</v>
      </c>
      <c r="BA7" s="31">
        <v>1432.7140276213961</v>
      </c>
      <c r="BB7" s="31">
        <v>1392.2233966076014</v>
      </c>
      <c r="BC7" s="31">
        <v>1416.4413996112194</v>
      </c>
      <c r="BD7" s="31">
        <v>1362.7462062600102</v>
      </c>
      <c r="BE7" s="31">
        <v>1496.8682126054528</v>
      </c>
      <c r="BF7" s="31">
        <v>1442.7273170839328</v>
      </c>
      <c r="BG7" s="31">
        <v>1308.956544267495</v>
      </c>
      <c r="BH7" s="31">
        <v>1163.2187186850183</v>
      </c>
      <c r="BI7" s="31">
        <v>1072.4168181865934</v>
      </c>
      <c r="BJ7" s="31">
        <v>951.00142331512302</v>
      </c>
      <c r="BK7" s="31">
        <v>853.93155240352053</v>
      </c>
      <c r="BL7" s="31">
        <v>763.51732548431107</v>
      </c>
      <c r="BM7" s="31">
        <v>716.57683566919286</v>
      </c>
      <c r="BN7" s="31">
        <v>658.5159255131133</v>
      </c>
      <c r="BO7" s="31">
        <v>626.30652451452454</v>
      </c>
      <c r="BP7" s="31">
        <v>614.56633111067094</v>
      </c>
      <c r="BQ7" s="31">
        <v>592.94405235532793</v>
      </c>
      <c r="BR7" s="31">
        <v>558.85160068512403</v>
      </c>
      <c r="BS7" s="31">
        <v>521.56444190578191</v>
      </c>
      <c r="BT7" s="31">
        <v>505.64149584718388</v>
      </c>
      <c r="BU7" s="31">
        <v>503.69131006146364</v>
      </c>
      <c r="BV7" s="31">
        <v>460.70941411645225</v>
      </c>
      <c r="BW7" s="31">
        <v>427.77089715739584</v>
      </c>
    </row>
    <row r="8" spans="1:75" s="15" customFormat="1" ht="12.95" customHeight="1" x14ac:dyDescent="0.2">
      <c r="B8" s="15" t="s">
        <v>125</v>
      </c>
      <c r="C8" s="30" t="s">
        <v>92</v>
      </c>
      <c r="D8" s="31">
        <v>0</v>
      </c>
      <c r="E8" s="31">
        <v>0</v>
      </c>
      <c r="F8" s="31">
        <v>0</v>
      </c>
      <c r="G8" s="31">
        <v>0</v>
      </c>
      <c r="H8" s="31">
        <v>0</v>
      </c>
      <c r="I8" s="31">
        <v>0</v>
      </c>
      <c r="J8" s="31">
        <v>0</v>
      </c>
      <c r="K8" s="31">
        <v>0</v>
      </c>
      <c r="L8" s="31">
        <v>0</v>
      </c>
      <c r="M8" s="31">
        <v>0</v>
      </c>
      <c r="N8" s="31">
        <v>0</v>
      </c>
      <c r="O8" s="31">
        <v>0</v>
      </c>
      <c r="P8" s="31">
        <v>0</v>
      </c>
      <c r="Q8" s="31">
        <v>0</v>
      </c>
      <c r="R8" s="31">
        <v>0</v>
      </c>
      <c r="S8" s="31">
        <v>0</v>
      </c>
      <c r="T8" s="31">
        <v>0</v>
      </c>
      <c r="U8" s="31">
        <v>0</v>
      </c>
      <c r="V8" s="31">
        <v>0</v>
      </c>
      <c r="W8" s="31">
        <v>0</v>
      </c>
      <c r="X8" s="31">
        <v>0</v>
      </c>
      <c r="Y8" s="31">
        <v>0</v>
      </c>
      <c r="Z8" s="31">
        <v>0</v>
      </c>
      <c r="AA8" s="31">
        <v>0</v>
      </c>
      <c r="AB8" s="31">
        <v>0</v>
      </c>
      <c r="AC8" s="31">
        <v>0</v>
      </c>
      <c r="AD8" s="31">
        <v>0</v>
      </c>
      <c r="AE8" s="31">
        <v>0</v>
      </c>
      <c r="AF8" s="31">
        <v>11.079072430575435</v>
      </c>
      <c r="AG8" s="31">
        <v>14.885136837860994</v>
      </c>
      <c r="AH8" s="31">
        <v>18.522257081798756</v>
      </c>
      <c r="AI8" s="31">
        <v>15.875910986398535</v>
      </c>
      <c r="AJ8" s="31">
        <v>16.712068003544587</v>
      </c>
      <c r="AK8" s="31">
        <v>18.277646495767403</v>
      </c>
      <c r="AL8" s="31">
        <v>22.829601815787264</v>
      </c>
      <c r="AM8" s="31">
        <v>27.314665808389659</v>
      </c>
      <c r="AN8" s="31">
        <v>28.405091536081951</v>
      </c>
      <c r="AO8" s="31">
        <v>31.648498756932494</v>
      </c>
      <c r="AP8" s="31">
        <v>243.58033209144014</v>
      </c>
      <c r="AQ8" s="31">
        <v>407.74838886830696</v>
      </c>
      <c r="AR8" s="31">
        <v>360.95669391759327</v>
      </c>
      <c r="AS8" s="31">
        <v>354.59684256432621</v>
      </c>
      <c r="AT8" s="31">
        <v>371.00500516628432</v>
      </c>
      <c r="AU8" s="31">
        <v>479.52839409779665</v>
      </c>
      <c r="AV8" s="31">
        <v>567.26051330031794</v>
      </c>
      <c r="AW8" s="31">
        <v>708.33574757526139</v>
      </c>
      <c r="AX8" s="31">
        <v>834.08232544387909</v>
      </c>
      <c r="AY8" s="31">
        <v>950.63088181928163</v>
      </c>
      <c r="AZ8" s="31">
        <v>1087.8942474178946</v>
      </c>
      <c r="BA8" s="31">
        <v>1082.6670592762569</v>
      </c>
      <c r="BB8" s="31">
        <v>1117.846773573523</v>
      </c>
      <c r="BC8" s="31">
        <v>1180.0656973063039</v>
      </c>
      <c r="BD8" s="31">
        <v>1198.474363276054</v>
      </c>
      <c r="BE8" s="31">
        <v>1268.7700250483294</v>
      </c>
      <c r="BF8" s="31">
        <v>1317.6059969514974</v>
      </c>
      <c r="BG8" s="31">
        <v>1370.0577450166409</v>
      </c>
      <c r="BH8" s="31">
        <v>1381.5825259926726</v>
      </c>
      <c r="BI8" s="31">
        <v>1409.1472769453221</v>
      </c>
      <c r="BJ8" s="31">
        <v>1410.3151295925259</v>
      </c>
      <c r="BK8" s="31">
        <v>1484.6180691225848</v>
      </c>
      <c r="BL8" s="31">
        <v>1542.3062360348893</v>
      </c>
      <c r="BM8" s="31">
        <v>1648.9262735443374</v>
      </c>
      <c r="BN8" s="31">
        <v>1687.3684694100211</v>
      </c>
      <c r="BO8" s="31">
        <v>1827.3596781844776</v>
      </c>
      <c r="BP8" s="31">
        <v>1998.8635350309401</v>
      </c>
      <c r="BQ8" s="31">
        <v>2126.6909258010878</v>
      </c>
      <c r="BR8" s="31">
        <v>2273.4104251495405</v>
      </c>
      <c r="BS8" s="31">
        <v>2390.532038943672</v>
      </c>
      <c r="BT8" s="31">
        <v>2463.1661029748338</v>
      </c>
      <c r="BU8" s="31">
        <v>2548.7357524629424</v>
      </c>
      <c r="BV8" s="31">
        <v>2663.6701523217425</v>
      </c>
      <c r="BW8" s="31">
        <v>2736.6615186616018</v>
      </c>
    </row>
    <row r="9" spans="1:75" s="15" customFormat="1" ht="12.95" customHeight="1" x14ac:dyDescent="0.2">
      <c r="B9" s="15" t="s">
        <v>126</v>
      </c>
      <c r="C9" s="30" t="s">
        <v>92</v>
      </c>
      <c r="D9" s="31">
        <v>1779.0072907553233</v>
      </c>
      <c r="E9" s="31">
        <v>1763.4892388451451</v>
      </c>
      <c r="F9" s="31">
        <v>1748.7281650769273</v>
      </c>
      <c r="G9" s="31">
        <v>1661.0862960311786</v>
      </c>
      <c r="H9" s="31">
        <v>2104.2181393992423</v>
      </c>
      <c r="I9" s="31">
        <v>2446.5820343885589</v>
      </c>
      <c r="J9" s="31">
        <v>2432.398950131234</v>
      </c>
      <c r="K9" s="31">
        <v>2374.4846894138232</v>
      </c>
      <c r="L9" s="31">
        <v>2387.1044284243048</v>
      </c>
      <c r="M9" s="31">
        <v>2451.2207996848533</v>
      </c>
      <c r="N9" s="31">
        <v>2467.1264190879356</v>
      </c>
      <c r="O9" s="31">
        <v>2487.9033557046982</v>
      </c>
      <c r="P9" s="31">
        <v>2509.1292082001128</v>
      </c>
      <c r="Q9" s="31">
        <v>2488.4318016046682</v>
      </c>
      <c r="R9" s="31">
        <v>2437.4583407040514</v>
      </c>
      <c r="S9" s="31">
        <v>2476.9018789144052</v>
      </c>
      <c r="T9" s="31">
        <v>2428.0746417860714</v>
      </c>
      <c r="U9" s="31">
        <v>2362.70091975896</v>
      </c>
      <c r="V9" s="31">
        <v>2300.4584405753212</v>
      </c>
      <c r="W9" s="31">
        <v>2407.7284533648171</v>
      </c>
      <c r="X9" s="31">
        <v>4262.10226792506</v>
      </c>
      <c r="Y9" s="31">
        <v>4574.7752615547606</v>
      </c>
      <c r="Z9" s="31">
        <v>4175.0828395211029</v>
      </c>
      <c r="AA9" s="31">
        <v>3941.7126126126122</v>
      </c>
      <c r="AB9" s="31">
        <v>3597.3491716161307</v>
      </c>
      <c r="AC9" s="31">
        <v>3374.0810472615267</v>
      </c>
      <c r="AD9" s="31">
        <v>2826.9719264278801</v>
      </c>
      <c r="AE9" s="31">
        <v>3514.5276822223668</v>
      </c>
      <c r="AF9" s="31">
        <v>3070.0692814199829</v>
      </c>
      <c r="AG9" s="31">
        <v>4452.7090368429008</v>
      </c>
      <c r="AH9" s="31">
        <v>8223.882144318648</v>
      </c>
      <c r="AI9" s="31">
        <v>11061.540979773179</v>
      </c>
      <c r="AJ9" s="31">
        <v>9840.0656404870533</v>
      </c>
      <c r="AK9" s="31">
        <v>10272.037330621282</v>
      </c>
      <c r="AL9" s="31">
        <v>10444.542830722674</v>
      </c>
      <c r="AM9" s="31">
        <v>10893.088724385796</v>
      </c>
      <c r="AN9" s="31">
        <v>11041.833764389676</v>
      </c>
      <c r="AO9" s="31">
        <v>10877.345572767259</v>
      </c>
      <c r="AP9" s="31">
        <v>10569.98114162182</v>
      </c>
      <c r="AQ9" s="31">
        <v>10203.548166583128</v>
      </c>
      <c r="AR9" s="31">
        <v>9396.6507488554616</v>
      </c>
      <c r="AS9" s="31">
        <v>8761.7139028043766</v>
      </c>
      <c r="AT9" s="31">
        <v>8187.6731111539202</v>
      </c>
      <c r="AU9" s="31">
        <v>8741.4609620856227</v>
      </c>
      <c r="AV9" s="31">
        <v>9779.9995650981618</v>
      </c>
      <c r="AW9" s="31">
        <v>10152.249561657642</v>
      </c>
      <c r="AX9" s="31">
        <v>10148.175419136984</v>
      </c>
      <c r="AY9" s="31">
        <v>10228.078414176849</v>
      </c>
      <c r="AZ9" s="31">
        <v>10254.572685389347</v>
      </c>
      <c r="BA9" s="31">
        <v>10288.467173866569</v>
      </c>
      <c r="BB9" s="31">
        <v>10422.964015881702</v>
      </c>
      <c r="BC9" s="31">
        <v>11713.076269925021</v>
      </c>
      <c r="BD9" s="31">
        <v>11970.139571626354</v>
      </c>
      <c r="BE9" s="31">
        <v>11976.104429789521</v>
      </c>
      <c r="BF9" s="31">
        <v>11867.906242498106</v>
      </c>
      <c r="BG9" s="31" t="s">
        <v>123</v>
      </c>
      <c r="BH9" s="31" t="s">
        <v>123</v>
      </c>
      <c r="BI9" s="31" t="s">
        <v>123</v>
      </c>
      <c r="BJ9" s="31" t="s">
        <v>123</v>
      </c>
      <c r="BK9" s="31" t="s">
        <v>123</v>
      </c>
      <c r="BL9" s="31" t="s">
        <v>123</v>
      </c>
      <c r="BM9" s="31" t="s">
        <v>123</v>
      </c>
      <c r="BN9" s="31" t="s">
        <v>123</v>
      </c>
      <c r="BO9" s="31" t="s">
        <v>123</v>
      </c>
      <c r="BP9" s="31" t="s">
        <v>123</v>
      </c>
      <c r="BQ9" s="31" t="s">
        <v>123</v>
      </c>
      <c r="BR9" s="31" t="s">
        <v>123</v>
      </c>
      <c r="BS9" s="31" t="s">
        <v>123</v>
      </c>
      <c r="BT9" s="31" t="s">
        <v>123</v>
      </c>
      <c r="BU9" s="31" t="s">
        <v>123</v>
      </c>
      <c r="BV9" s="31" t="s">
        <v>123</v>
      </c>
      <c r="BW9" s="31" t="s">
        <v>123</v>
      </c>
    </row>
    <row r="10" spans="1:75" s="15" customFormat="1" ht="26.25" customHeight="1" x14ac:dyDescent="0.2">
      <c r="B10" s="15" t="s">
        <v>127</v>
      </c>
      <c r="D10" s="31">
        <v>0</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854.23778264040857</v>
      </c>
      <c r="AC10" s="31">
        <v>782.25353739532204</v>
      </c>
      <c r="AD10" s="31">
        <v>755.0093578573734</v>
      </c>
      <c r="AE10" s="31">
        <v>0.66099824754981507</v>
      </c>
      <c r="AF10" s="31">
        <v>0</v>
      </c>
      <c r="AG10" s="31">
        <v>503.01496900357847</v>
      </c>
      <c r="AH10" s="31">
        <v>467.68699131541854</v>
      </c>
      <c r="AI10" s="31">
        <v>400.86675240656302</v>
      </c>
      <c r="AJ10" s="31">
        <v>344.2686008730185</v>
      </c>
      <c r="AK10" s="31">
        <v>325.95136250785202</v>
      </c>
      <c r="AL10" s="31">
        <v>308.19962451312807</v>
      </c>
      <c r="AM10" s="31">
        <v>297.72985731144729</v>
      </c>
      <c r="AN10" s="31">
        <v>286.63319640955427</v>
      </c>
      <c r="AO10" s="31">
        <v>272.66398929049529</v>
      </c>
      <c r="AP10" s="31">
        <v>269.34363644726551</v>
      </c>
      <c r="AQ10" s="31">
        <v>257.15559875345957</v>
      </c>
      <c r="AR10" s="31">
        <v>244.7923217789405</v>
      </c>
      <c r="AS10" s="31">
        <v>233.20334629022165</v>
      </c>
      <c r="AT10" s="31">
        <v>217.05273112554943</v>
      </c>
      <c r="AU10" s="31">
        <v>210.57692582544831</v>
      </c>
      <c r="AV10" s="31">
        <v>209.8914990885774</v>
      </c>
      <c r="AW10" s="31">
        <v>218.08883990427006</v>
      </c>
      <c r="AX10" s="31">
        <v>215.37536436207461</v>
      </c>
      <c r="AY10" s="31">
        <v>213.94622837788799</v>
      </c>
      <c r="AZ10" s="31">
        <v>212.81126726238827</v>
      </c>
      <c r="BA10" s="31">
        <v>201.81049727064124</v>
      </c>
      <c r="BB10" s="31">
        <v>200.72097198254698</v>
      </c>
      <c r="BC10" s="31">
        <v>189.91279311302418</v>
      </c>
      <c r="BD10" s="31">
        <v>186.86563183755462</v>
      </c>
      <c r="BE10" s="31">
        <v>185.85857870599406</v>
      </c>
      <c r="BF10" s="31">
        <v>182.03805469065514</v>
      </c>
      <c r="BG10" s="31">
        <v>183.15648732156995</v>
      </c>
      <c r="BH10" s="31">
        <v>179.27757698782059</v>
      </c>
      <c r="BI10" s="31">
        <v>175.34234696499655</v>
      </c>
      <c r="BJ10" s="31">
        <v>173.1956320512071</v>
      </c>
      <c r="BK10" s="31">
        <v>170.87413834509996</v>
      </c>
      <c r="BL10" s="31">
        <v>1181.6610782882331</v>
      </c>
      <c r="BM10" s="31">
        <v>169.53271444192924</v>
      </c>
      <c r="BN10" s="31">
        <v>166.00191501911954</v>
      </c>
      <c r="BO10" s="31">
        <v>163.94570428207084</v>
      </c>
      <c r="BP10" s="31">
        <v>161.65388845301558</v>
      </c>
      <c r="BQ10" s="31">
        <v>157.522677883912</v>
      </c>
      <c r="BR10" s="31">
        <v>154.42745125428374</v>
      </c>
      <c r="BS10" s="31">
        <v>150.86711296769735</v>
      </c>
      <c r="BT10" s="31">
        <v>147.76433924590069</v>
      </c>
      <c r="BU10" s="31">
        <v>144.49111688379645</v>
      </c>
      <c r="BV10" s="31">
        <v>140.3613115253317</v>
      </c>
      <c r="BW10" s="31">
        <v>136.1569062523744</v>
      </c>
    </row>
    <row r="11" spans="1:75" s="15" customFormat="1" ht="12.95" customHeight="1" x14ac:dyDescent="0.2">
      <c r="B11" s="36" t="s">
        <v>128</v>
      </c>
      <c r="C11" s="30" t="s">
        <v>93</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756.76658003657724</v>
      </c>
      <c r="AD11" s="31">
        <v>727.07647628267182</v>
      </c>
      <c r="AE11" s="31">
        <v>0.66099824754981507</v>
      </c>
      <c r="AF11" s="31">
        <v>0</v>
      </c>
      <c r="AG11" s="31">
        <v>0</v>
      </c>
      <c r="AH11" s="31">
        <v>444.53416996317014</v>
      </c>
      <c r="AI11" s="31">
        <v>381.02186367356484</v>
      </c>
      <c r="AJ11" s="31">
        <v>327.55653286947387</v>
      </c>
      <c r="AK11" s="31">
        <v>307.67371601208464</v>
      </c>
      <c r="AL11" s="31">
        <v>291.07742315128763</v>
      </c>
      <c r="AM11" s="31">
        <v>281.34105782641348</v>
      </c>
      <c r="AN11" s="31">
        <v>271.1395101171459</v>
      </c>
      <c r="AO11" s="31">
        <v>255.62248995983936</v>
      </c>
      <c r="AP11" s="31">
        <v>250.60668782484706</v>
      </c>
      <c r="AQ11" s="31">
        <v>237.47205090766448</v>
      </c>
      <c r="AR11" s="31">
        <v>226.87540876389801</v>
      </c>
      <c r="AS11" s="31">
        <v>216.27410455260812</v>
      </c>
      <c r="AT11" s="31">
        <v>200.39299767079385</v>
      </c>
      <c r="AU11" s="31">
        <v>192.59505326540068</v>
      </c>
      <c r="AV11" s="31">
        <v>189.10490877708057</v>
      </c>
      <c r="AW11" s="31">
        <v>195.76684343116264</v>
      </c>
      <c r="AX11" s="31">
        <v>195.40608437203369</v>
      </c>
      <c r="AY11" s="31">
        <v>191.21793516390471</v>
      </c>
      <c r="AZ11" s="31">
        <v>190.00304282232796</v>
      </c>
      <c r="BA11" s="31">
        <v>178.91344326781925</v>
      </c>
      <c r="BB11" s="31">
        <v>177.76600137491758</v>
      </c>
      <c r="BC11" s="31">
        <v>167.11403832268815</v>
      </c>
      <c r="BD11" s="31">
        <v>164.44186660151479</v>
      </c>
      <c r="BE11" s="31">
        <v>163.59133371662369</v>
      </c>
      <c r="BF11" s="31">
        <v>159.23387641840046</v>
      </c>
      <c r="BG11" s="31">
        <v>159.05462271137102</v>
      </c>
      <c r="BH11" s="31">
        <v>155.0629715813447</v>
      </c>
      <c r="BI11" s="31">
        <v>151.90126803568972</v>
      </c>
      <c r="BJ11" s="31">
        <v>150.26712872215708</v>
      </c>
      <c r="BK11" s="31">
        <v>147.63800170773152</v>
      </c>
      <c r="BL11" s="31">
        <v>931.05985327187761</v>
      </c>
      <c r="BM11" s="31">
        <v>133.72350511494147</v>
      </c>
      <c r="BN11" s="31">
        <v>131.36379839775827</v>
      </c>
      <c r="BO11" s="31">
        <v>130.07075421579623</v>
      </c>
      <c r="BP11" s="31">
        <v>128.05021564962627</v>
      </c>
      <c r="BQ11" s="31">
        <v>124.779747219352</v>
      </c>
      <c r="BR11" s="31">
        <v>123.08650225428373</v>
      </c>
      <c r="BS11" s="31">
        <v>120.94333150004123</v>
      </c>
      <c r="BT11" s="31">
        <v>119.27078887430417</v>
      </c>
      <c r="BU11" s="31">
        <v>117.74052204889534</v>
      </c>
      <c r="BV11" s="31">
        <v>115.25832956691919</v>
      </c>
      <c r="BW11" s="31">
        <v>111.8732652577398</v>
      </c>
    </row>
    <row r="12" spans="1:75" s="15" customFormat="1" ht="12.95" customHeight="1" x14ac:dyDescent="0.2">
      <c r="B12" s="36" t="s">
        <v>129</v>
      </c>
      <c r="C12" s="30" t="s">
        <v>92</v>
      </c>
      <c r="D12" s="31">
        <v>0</v>
      </c>
      <c r="E12" s="31">
        <v>0</v>
      </c>
      <c r="F12" s="31">
        <v>0</v>
      </c>
      <c r="G12" s="31">
        <v>0</v>
      </c>
      <c r="H12" s="31">
        <v>0</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854.23778264040857</v>
      </c>
      <c r="AC12" s="31">
        <v>25.486957358744831</v>
      </c>
      <c r="AD12" s="31">
        <v>27.932881574701515</v>
      </c>
      <c r="AE12" s="31">
        <v>0</v>
      </c>
      <c r="AF12" s="31">
        <v>0</v>
      </c>
      <c r="AG12" s="31">
        <v>503.01496900357847</v>
      </c>
      <c r="AH12" s="31">
        <v>23.152821352248445</v>
      </c>
      <c r="AI12" s="31">
        <v>19.844888732998168</v>
      </c>
      <c r="AJ12" s="31">
        <v>16.712068003544587</v>
      </c>
      <c r="AK12" s="31">
        <v>18.277646495767403</v>
      </c>
      <c r="AL12" s="31">
        <v>17.12220136184045</v>
      </c>
      <c r="AM12" s="31">
        <v>16.388799485033793</v>
      </c>
      <c r="AN12" s="31">
        <v>15.493686292408338</v>
      </c>
      <c r="AO12" s="31">
        <v>17.041499330655956</v>
      </c>
      <c r="AP12" s="31">
        <v>18.73694862241847</v>
      </c>
      <c r="AQ12" s="31">
        <v>19.683547845795104</v>
      </c>
      <c r="AR12" s="31">
        <v>17.916913015042514</v>
      </c>
      <c r="AS12" s="31">
        <v>16.92924173761353</v>
      </c>
      <c r="AT12" s="31">
        <v>16.659733454755607</v>
      </c>
      <c r="AU12" s="31">
        <v>17.981872560047641</v>
      </c>
      <c r="AV12" s="31">
        <v>20.786590311496834</v>
      </c>
      <c r="AW12" s="31">
        <v>22.321996473107443</v>
      </c>
      <c r="AX12" s="31">
        <v>19.969279990040928</v>
      </c>
      <c r="AY12" s="31">
        <v>22.72829321398331</v>
      </c>
      <c r="AZ12" s="31">
        <v>22.808224440060343</v>
      </c>
      <c r="BA12" s="31">
        <v>22.897054002822003</v>
      </c>
      <c r="BB12" s="31">
        <v>22.954970607629388</v>
      </c>
      <c r="BC12" s="31">
        <v>22.798754790336023</v>
      </c>
      <c r="BD12" s="31">
        <v>22.423765236039852</v>
      </c>
      <c r="BE12" s="31">
        <v>22.267244989370383</v>
      </c>
      <c r="BF12" s="31">
        <v>22.804178272254717</v>
      </c>
      <c r="BG12" s="31">
        <v>24.101864610198927</v>
      </c>
      <c r="BH12" s="31">
        <v>24.21460540647589</v>
      </c>
      <c r="BI12" s="31">
        <v>23.441078929306791</v>
      </c>
      <c r="BJ12" s="31">
        <v>22.928503329050002</v>
      </c>
      <c r="BK12" s="31">
        <v>23.23613663736845</v>
      </c>
      <c r="BL12" s="31">
        <v>250.60122501635556</v>
      </c>
      <c r="BM12" s="31">
        <v>35.809209326987784</v>
      </c>
      <c r="BN12" s="31">
        <v>34.63811662136127</v>
      </c>
      <c r="BO12" s="31">
        <v>33.874950066274586</v>
      </c>
      <c r="BP12" s="31">
        <v>33.603672803389351</v>
      </c>
      <c r="BQ12" s="31">
        <v>32.742930664560006</v>
      </c>
      <c r="BR12" s="31">
        <v>31.340949000000002</v>
      </c>
      <c r="BS12" s="31">
        <v>29.923781467656138</v>
      </c>
      <c r="BT12" s="31">
        <v>28.493550371596541</v>
      </c>
      <c r="BU12" s="31">
        <v>26.750594834901097</v>
      </c>
      <c r="BV12" s="31">
        <v>25.102981958412496</v>
      </c>
      <c r="BW12" s="31">
        <v>24.283640994634595</v>
      </c>
    </row>
    <row r="13" spans="1:75" s="15" customFormat="1" ht="12.95" customHeight="1" x14ac:dyDescent="0.2">
      <c r="B13" s="54" t="s">
        <v>130</v>
      </c>
      <c r="C13" s="30" t="s">
        <v>94</v>
      </c>
      <c r="D13" s="31">
        <v>0</v>
      </c>
      <c r="E13" s="31">
        <v>0</v>
      </c>
      <c r="F13" s="31">
        <v>0</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1">
        <v>0</v>
      </c>
      <c r="AH13" s="31">
        <v>0</v>
      </c>
      <c r="AI13" s="31">
        <v>0</v>
      </c>
      <c r="AJ13" s="31">
        <v>0</v>
      </c>
      <c r="AK13" s="31">
        <v>0</v>
      </c>
      <c r="AL13" s="31">
        <v>0</v>
      </c>
      <c r="AM13" s="31">
        <v>0</v>
      </c>
      <c r="AN13" s="31">
        <v>0</v>
      </c>
      <c r="AO13" s="31">
        <v>0</v>
      </c>
      <c r="AP13" s="31">
        <v>0</v>
      </c>
      <c r="AQ13" s="31">
        <v>0</v>
      </c>
      <c r="AR13" s="31">
        <v>5.2243786788750829E-3</v>
      </c>
      <c r="AS13" s="31">
        <v>0.78492244904150621</v>
      </c>
      <c r="AT13" s="31">
        <v>15.338155198683035</v>
      </c>
      <c r="AU13" s="31">
        <v>39.172988817574279</v>
      </c>
      <c r="AV13" s="31">
        <v>25.1482750721879</v>
      </c>
      <c r="AW13" s="31">
        <v>19.53836125456607</v>
      </c>
      <c r="AX13" s="31">
        <v>0</v>
      </c>
      <c r="AY13" s="31">
        <v>92.331381395911464</v>
      </c>
      <c r="AZ13" s="31">
        <v>60.617077869328064</v>
      </c>
      <c r="BA13" s="31">
        <v>0.85056568276727051</v>
      </c>
      <c r="BB13" s="31">
        <v>0</v>
      </c>
      <c r="BC13" s="31">
        <v>1.3744582060538739</v>
      </c>
      <c r="BD13" s="31">
        <v>40.802903602356324</v>
      </c>
      <c r="BE13" s="31">
        <v>21.786578599029298</v>
      </c>
      <c r="BF13" s="31">
        <v>18.769531651011608</v>
      </c>
      <c r="BG13" s="31">
        <v>8.2190270932815821</v>
      </c>
      <c r="BH13" s="31">
        <v>2.2525507475987721</v>
      </c>
      <c r="BI13" s="31">
        <v>10.808291008922444</v>
      </c>
      <c r="BJ13" s="31">
        <v>4.1022536928487687</v>
      </c>
      <c r="BK13" s="31">
        <v>4.6282473005603899</v>
      </c>
      <c r="BL13" s="31">
        <v>238.86458844444445</v>
      </c>
      <c r="BM13" s="31">
        <v>328.99260498012501</v>
      </c>
      <c r="BN13" s="31">
        <v>467.34003815275395</v>
      </c>
      <c r="BO13" s="31">
        <v>135.74097328639471</v>
      </c>
      <c r="BP13" s="31">
        <v>147.00576514920053</v>
      </c>
      <c r="BQ13" s="31">
        <v>8.5616887999999971</v>
      </c>
      <c r="BR13" s="31">
        <v>127.309503044</v>
      </c>
      <c r="BS13" s="31">
        <v>124.85364203594459</v>
      </c>
      <c r="BT13" s="31">
        <v>124.75484287656114</v>
      </c>
      <c r="BU13" s="31">
        <v>126.00959420730955</v>
      </c>
      <c r="BV13" s="31">
        <v>125.81862031097123</v>
      </c>
      <c r="BW13" s="31">
        <v>124.6234054623546</v>
      </c>
    </row>
    <row r="14" spans="1:75" s="15" customFormat="1" x14ac:dyDescent="0.2">
      <c r="B14" s="15" t="s">
        <v>10</v>
      </c>
      <c r="C14" s="30" t="s">
        <v>94</v>
      </c>
      <c r="D14" s="31">
        <v>0</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221.68581448784616</v>
      </c>
      <c r="AA14" s="31">
        <v>240.83783783783784</v>
      </c>
      <c r="AB14" s="31">
        <v>286.51453579243514</v>
      </c>
      <c r="AC14" s="31">
        <v>323.48830493791513</v>
      </c>
      <c r="AD14" s="31">
        <v>813.3397870280736</v>
      </c>
      <c r="AE14" s="31">
        <v>905.56759914324653</v>
      </c>
      <c r="AF14" s="31">
        <v>863.00143143429716</v>
      </c>
      <c r="AG14" s="31">
        <v>1894.0053424726577</v>
      </c>
      <c r="AH14" s="31">
        <v>1787.3978083935799</v>
      </c>
      <c r="AI14" s="31">
        <v>1766.195097236837</v>
      </c>
      <c r="AJ14" s="31">
        <v>2002.1057468246415</v>
      </c>
      <c r="AK14" s="31">
        <v>2713.011994855075</v>
      </c>
      <c r="AL14" s="31">
        <v>3090.5573458122008</v>
      </c>
      <c r="AM14" s="31">
        <v>3326.9262954618603</v>
      </c>
      <c r="AN14" s="31">
        <v>3496.408539986815</v>
      </c>
      <c r="AO14" s="31">
        <v>3600.625358577166</v>
      </c>
      <c r="AP14" s="31">
        <v>3829.3638747067753</v>
      </c>
      <c r="AQ14" s="31">
        <v>3775.1397999433389</v>
      </c>
      <c r="AR14" s="31">
        <v>2841.4250850228909</v>
      </c>
      <c r="AS14" s="31">
        <v>3282.0792597508489</v>
      </c>
      <c r="AT14" s="31">
        <v>3786.0452601530619</v>
      </c>
      <c r="AU14" s="31">
        <v>2365.5192099516976</v>
      </c>
      <c r="AV14" s="31">
        <v>2780.5962129986615</v>
      </c>
      <c r="AW14" s="31">
        <v>3110.58407859932</v>
      </c>
      <c r="AX14" s="31">
        <v>3291.8350867678128</v>
      </c>
      <c r="AY14" s="31">
        <v>3370.2408327519056</v>
      </c>
      <c r="AZ14" s="31">
        <v>3413.4951969548574</v>
      </c>
      <c r="BA14" s="31">
        <v>3475.8216035517298</v>
      </c>
      <c r="BB14" s="31">
        <v>3503.9758406161864</v>
      </c>
      <c r="BC14" s="31">
        <v>3550.5243718240549</v>
      </c>
      <c r="BD14" s="31">
        <v>3558.7719127943369</v>
      </c>
      <c r="BE14" s="31">
        <v>3657.180669729034</v>
      </c>
      <c r="BF14" s="31">
        <v>3759.9288441291301</v>
      </c>
      <c r="BG14" s="31">
        <v>4194.8517729026125</v>
      </c>
      <c r="BH14" s="31">
        <v>4483.6536863006795</v>
      </c>
      <c r="BI14" s="31">
        <v>4628.0302269503545</v>
      </c>
      <c r="BJ14" s="31">
        <v>4705.2070297444316</v>
      </c>
      <c r="BK14" s="31">
        <v>4670.8034881470685</v>
      </c>
      <c r="BL14" s="31">
        <v>4791.5082504231104</v>
      </c>
      <c r="BM14" s="31">
        <v>5181.7079557875813</v>
      </c>
      <c r="BN14" s="31">
        <v>5285.9226767774708</v>
      </c>
      <c r="BO14" s="31">
        <v>5186.2467039428466</v>
      </c>
      <c r="BP14" s="31">
        <v>5094.5390924289641</v>
      </c>
      <c r="BQ14" s="31">
        <v>1.9054264000000001</v>
      </c>
      <c r="BR14" s="31">
        <v>0</v>
      </c>
      <c r="BS14" s="31">
        <v>0</v>
      </c>
      <c r="BT14" s="31">
        <v>0</v>
      </c>
      <c r="BU14" s="31">
        <v>0</v>
      </c>
      <c r="BV14" s="31">
        <v>0</v>
      </c>
      <c r="BW14" s="31">
        <v>0</v>
      </c>
    </row>
    <row r="15" spans="1:75" s="15" customFormat="1" ht="12.95" customHeight="1" x14ac:dyDescent="0.2">
      <c r="B15" s="15" t="s">
        <v>131</v>
      </c>
      <c r="C15" s="30" t="s">
        <v>93</v>
      </c>
      <c r="D15" s="31">
        <v>0</v>
      </c>
      <c r="E15" s="31">
        <v>0</v>
      </c>
      <c r="F15" s="31">
        <v>0</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135.47466440923932</v>
      </c>
      <c r="AA15" s="31">
        <v>153.67747747747748</v>
      </c>
      <c r="AB15" s="31">
        <v>139.01260810670001</v>
      </c>
      <c r="AC15" s="31">
        <v>131.35585715660798</v>
      </c>
      <c r="AD15" s="31">
        <v>114.19619232010326</v>
      </c>
      <c r="AE15" s="31">
        <v>99.810735380022066</v>
      </c>
      <c r="AF15" s="31">
        <v>87.466361294016608</v>
      </c>
      <c r="AG15" s="31">
        <v>78.018648253616249</v>
      </c>
      <c r="AH15" s="31">
        <v>74.089028327195024</v>
      </c>
      <c r="AI15" s="31">
        <v>63.503643945594142</v>
      </c>
      <c r="AJ15" s="31">
        <v>53.478617611342678</v>
      </c>
      <c r="AK15" s="31">
        <v>51.786665071340977</v>
      </c>
      <c r="AL15" s="31">
        <v>48.512903858547936</v>
      </c>
      <c r="AM15" s="31">
        <v>46.434931874262418</v>
      </c>
      <c r="AN15" s="31">
        <v>43.898777828490289</v>
      </c>
      <c r="AO15" s="31">
        <v>43.820998278829606</v>
      </c>
      <c r="AP15" s="31">
        <v>42.158134400441561</v>
      </c>
      <c r="AQ15" s="31">
        <v>5.7881038202541024</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c r="BT15" s="31">
        <v>0</v>
      </c>
      <c r="BU15" s="31">
        <v>0</v>
      </c>
      <c r="BV15" s="31">
        <v>0</v>
      </c>
      <c r="BW15" s="31">
        <v>0</v>
      </c>
    </row>
    <row r="16" spans="1:75" s="15" customFormat="1" ht="26.25" customHeight="1" x14ac:dyDescent="0.2">
      <c r="B16" s="15" t="s">
        <v>132</v>
      </c>
      <c r="C16" s="30" t="s">
        <v>92</v>
      </c>
      <c r="D16" s="31">
        <v>0</v>
      </c>
      <c r="E16" s="31">
        <v>0</v>
      </c>
      <c r="F16" s="31">
        <v>0</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3241.6156138794345</v>
      </c>
      <c r="AW16" s="31">
        <v>4445.2329399168666</v>
      </c>
      <c r="AX16" s="31">
        <v>4951.6049160481143</v>
      </c>
      <c r="AY16" s="31">
        <v>5854.2108673037383</v>
      </c>
      <c r="AZ16" s="31">
        <v>6644.6832853661354</v>
      </c>
      <c r="BA16" s="31">
        <v>7189.7576910907446</v>
      </c>
      <c r="BB16" s="31">
        <v>7595.6477506067868</v>
      </c>
      <c r="BC16" s="31">
        <v>8003.5224537628446</v>
      </c>
      <c r="BD16" s="31">
        <v>8354.15744713196</v>
      </c>
      <c r="BE16" s="31">
        <v>8959.8104659787878</v>
      </c>
      <c r="BF16" s="31">
        <v>9356.1994243993868</v>
      </c>
      <c r="BG16" s="31">
        <v>9858.7847064202779</v>
      </c>
      <c r="BH16" s="31">
        <v>10183.953360728787</v>
      </c>
      <c r="BI16" s="31">
        <v>10568.313956381606</v>
      </c>
      <c r="BJ16" s="31">
        <v>10930.722952866383</v>
      </c>
      <c r="BK16" s="31">
        <v>11445.376986042334</v>
      </c>
      <c r="BL16" s="31">
        <v>11909.852343337467</v>
      </c>
      <c r="BM16" s="31">
        <v>12639.239448178738</v>
      </c>
      <c r="BN16" s="31">
        <v>12747.565224654154</v>
      </c>
      <c r="BO16" s="31">
        <v>13250.098332880785</v>
      </c>
      <c r="BP16" s="31">
        <v>13929.386223124415</v>
      </c>
      <c r="BQ16" s="31">
        <v>14015.74485711253</v>
      </c>
      <c r="BR16" s="31">
        <v>13597.005064352488</v>
      </c>
      <c r="BS16" s="31">
        <v>12298.529524921092</v>
      </c>
      <c r="BT16" s="31">
        <v>9533.8786126096165</v>
      </c>
      <c r="BU16" s="31">
        <v>6149.340394141137</v>
      </c>
      <c r="BV16" s="31">
        <v>4971.3139472828152</v>
      </c>
      <c r="BW16" s="31">
        <v>4747.1314372265279</v>
      </c>
    </row>
    <row r="17" spans="2:75" s="15" customFormat="1" ht="12.95" customHeight="1" x14ac:dyDescent="0.2">
      <c r="B17" s="15" t="s">
        <v>133</v>
      </c>
      <c r="C17" s="30" t="s">
        <v>94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4.7263906050878353</v>
      </c>
      <c r="AW17" s="31">
        <v>11.551444766343369</v>
      </c>
      <c r="AX17" s="31">
        <v>18.016883120924948</v>
      </c>
      <c r="AY17" s="31">
        <v>29.508284746582802</v>
      </c>
      <c r="AZ17" s="31">
        <v>50.268505280259944</v>
      </c>
      <c r="BA17" s="31">
        <v>60.999783931701899</v>
      </c>
      <c r="BB17" s="31">
        <v>69.770765885208419</v>
      </c>
      <c r="BC17" s="31">
        <v>55.555261316301028</v>
      </c>
      <c r="BD17" s="31">
        <v>-8.4320655862312341E-2</v>
      </c>
      <c r="BE17" s="31">
        <v>-0.1176973097558693</v>
      </c>
      <c r="BF17" s="31">
        <v>-0.19552765221016427</v>
      </c>
      <c r="BG17" s="31">
        <v>0.11079440962181765</v>
      </c>
      <c r="BH17" s="31">
        <v>-3.6555104465788697E-2</v>
      </c>
      <c r="BI17" s="31">
        <v>0</v>
      </c>
      <c r="BJ17" s="31">
        <v>0</v>
      </c>
      <c r="BK17" s="31">
        <v>0</v>
      </c>
      <c r="BL17" s="31">
        <v>0</v>
      </c>
      <c r="BM17" s="31">
        <v>0</v>
      </c>
      <c r="BN17" s="31">
        <v>0</v>
      </c>
      <c r="BO17" s="31">
        <v>0</v>
      </c>
      <c r="BP17" s="31">
        <v>0</v>
      </c>
      <c r="BQ17" s="31">
        <v>0</v>
      </c>
      <c r="BR17" s="31">
        <v>0</v>
      </c>
      <c r="BS17" s="31">
        <v>0</v>
      </c>
      <c r="BT17" s="31">
        <v>0</v>
      </c>
      <c r="BU17" s="31">
        <v>0</v>
      </c>
      <c r="BV17" s="31">
        <v>0</v>
      </c>
      <c r="BW17" s="31">
        <v>0</v>
      </c>
    </row>
    <row r="18" spans="2:75" s="15" customFormat="1" x14ac:dyDescent="0.2">
      <c r="B18" s="15" t="s">
        <v>134</v>
      </c>
      <c r="C18" s="30" t="s">
        <v>94</v>
      </c>
      <c r="D18" s="31">
        <v>0</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9.332825607359176</v>
      </c>
      <c r="BF18" s="31">
        <v>17.390401074323535</v>
      </c>
      <c r="BG18" s="31">
        <v>19.486493051821963</v>
      </c>
      <c r="BH18" s="31">
        <v>20.952407869488987</v>
      </c>
      <c r="BI18" s="31">
        <v>21.696981159460076</v>
      </c>
      <c r="BJ18" s="31">
        <v>23.278774451882764</v>
      </c>
      <c r="BK18" s="31">
        <v>23.787686654517287</v>
      </c>
      <c r="BL18" s="31">
        <v>23.966889734124443</v>
      </c>
      <c r="BM18" s="31">
        <v>24.044729816716675</v>
      </c>
      <c r="BN18" s="31">
        <v>22.929256486802551</v>
      </c>
      <c r="BO18" s="31">
        <v>23.556432680869744</v>
      </c>
      <c r="BP18" s="31">
        <v>58.675534499236178</v>
      </c>
      <c r="BQ18" s="31">
        <v>179.6395365576</v>
      </c>
      <c r="BR18" s="31">
        <v>165</v>
      </c>
      <c r="BS18" s="31">
        <v>122.42856730686005</v>
      </c>
      <c r="BT18" s="31">
        <v>82.10176886233225</v>
      </c>
      <c r="BU18" s="31">
        <v>85.815403629009623</v>
      </c>
      <c r="BV18" s="31">
        <v>84.380696359853431</v>
      </c>
      <c r="BW18" s="31">
        <v>82.807220425347367</v>
      </c>
    </row>
    <row r="19" spans="2:75" s="15" customFormat="1" x14ac:dyDescent="0.2">
      <c r="B19" s="15" t="s">
        <v>135</v>
      </c>
      <c r="C19" s="30" t="s">
        <v>94</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4.7170581408842978</v>
      </c>
      <c r="BA19" s="31">
        <v>34.230188560922421</v>
      </c>
      <c r="BB19" s="31">
        <v>46.281427108323868</v>
      </c>
      <c r="BC19" s="31">
        <v>38.815717856151075</v>
      </c>
      <c r="BD19" s="31">
        <v>5.7628330211472152</v>
      </c>
      <c r="BE19" s="31">
        <v>8.1699669746359872E-3</v>
      </c>
      <c r="BF19" s="31">
        <v>5.7050248179366589E-2</v>
      </c>
      <c r="BG19" s="31">
        <v>0</v>
      </c>
      <c r="BH19" s="31">
        <v>0</v>
      </c>
      <c r="BI19" s="31">
        <v>0</v>
      </c>
      <c r="BJ19" s="31">
        <v>0</v>
      </c>
      <c r="BK19" s="31">
        <v>0</v>
      </c>
      <c r="BL19" s="31">
        <v>0</v>
      </c>
      <c r="BM19" s="31">
        <v>0</v>
      </c>
      <c r="BN19" s="31">
        <v>0</v>
      </c>
      <c r="BO19" s="31">
        <v>0</v>
      </c>
      <c r="BP19" s="31">
        <v>0</v>
      </c>
      <c r="BQ19" s="31">
        <v>0</v>
      </c>
      <c r="BR19" s="31">
        <v>0</v>
      </c>
      <c r="BS19" s="31">
        <v>0</v>
      </c>
      <c r="BT19" s="31">
        <v>0</v>
      </c>
      <c r="BU19" s="31">
        <v>0</v>
      </c>
      <c r="BV19" s="31">
        <v>0</v>
      </c>
      <c r="BW19" s="31">
        <v>0</v>
      </c>
    </row>
    <row r="20" spans="2:75" s="15" customFormat="1" ht="12.95" customHeight="1" x14ac:dyDescent="0.2">
      <c r="B20" s="15" t="s">
        <v>136</v>
      </c>
      <c r="D20" s="31">
        <v>0</v>
      </c>
      <c r="E20" s="31">
        <v>0</v>
      </c>
      <c r="F20" s="31">
        <v>0</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0</v>
      </c>
      <c r="AX20" s="31">
        <v>0</v>
      </c>
      <c r="AY20" s="31">
        <v>0</v>
      </c>
      <c r="AZ20" s="31">
        <v>0</v>
      </c>
      <c r="BA20" s="31">
        <v>0</v>
      </c>
      <c r="BB20" s="31">
        <v>0</v>
      </c>
      <c r="BC20" s="31">
        <v>0</v>
      </c>
      <c r="BD20" s="31">
        <v>0</v>
      </c>
      <c r="BE20" s="31">
        <v>0</v>
      </c>
      <c r="BF20" s="31">
        <v>0</v>
      </c>
      <c r="BG20" s="31">
        <v>0</v>
      </c>
      <c r="BH20" s="31">
        <v>0</v>
      </c>
      <c r="BI20" s="31">
        <v>0</v>
      </c>
      <c r="BJ20" s="31">
        <v>0</v>
      </c>
      <c r="BK20" s="31">
        <v>0</v>
      </c>
      <c r="BL20" s="31">
        <v>143.92020760297777</v>
      </c>
      <c r="BM20" s="31">
        <v>1397.9869890218811</v>
      </c>
      <c r="BN20" s="31">
        <v>2395.4095948219469</v>
      </c>
      <c r="BO20" s="31">
        <v>3747.6679399225764</v>
      </c>
      <c r="BP20" s="31">
        <v>7031.6734196375855</v>
      </c>
      <c r="BQ20" s="31">
        <v>10628.743264235631</v>
      </c>
      <c r="BR20" s="31">
        <v>12622.501234330883</v>
      </c>
      <c r="BS20" s="31">
        <v>13535.598203269457</v>
      </c>
      <c r="BT20" s="31">
        <v>13990.173795848417</v>
      </c>
      <c r="BU20" s="31">
        <v>13876.978733543549</v>
      </c>
      <c r="BV20" s="31">
        <v>13745.794840603443</v>
      </c>
      <c r="BW20" s="31">
        <v>13903.91352039796</v>
      </c>
    </row>
    <row r="21" spans="2:75" s="15" customFormat="1" ht="12.95" customHeight="1" x14ac:dyDescent="0.2">
      <c r="B21" s="36" t="s">
        <v>128</v>
      </c>
      <c r="C21" s="30" t="s">
        <v>93</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0</v>
      </c>
      <c r="BL21" s="31">
        <v>72.849279710079998</v>
      </c>
      <c r="BM21" s="31">
        <v>640.82190868004363</v>
      </c>
      <c r="BN21" s="31">
        <v>1024.864506702439</v>
      </c>
      <c r="BO21" s="31">
        <v>1474.6838128176764</v>
      </c>
      <c r="BP21" s="31">
        <v>2390.432970005565</v>
      </c>
      <c r="BQ21" s="31">
        <v>3603.9952824914467</v>
      </c>
      <c r="BR21" s="31">
        <v>4117.3223218340081</v>
      </c>
      <c r="BS21" s="31">
        <v>4650.698286724305</v>
      </c>
      <c r="BT21" s="31">
        <v>5100.3018728036941</v>
      </c>
      <c r="BU21" s="31">
        <v>5183.858942165376</v>
      </c>
      <c r="BV21" s="31">
        <v>5070.1922174798492</v>
      </c>
      <c r="BW21" s="31">
        <v>5028.7517971304515</v>
      </c>
    </row>
    <row r="22" spans="2:75" s="15" customFormat="1" ht="12.95" customHeight="1" x14ac:dyDescent="0.2">
      <c r="B22" s="36" t="s">
        <v>137</v>
      </c>
      <c r="C22" s="30" t="s">
        <v>94</v>
      </c>
      <c r="D22" s="31">
        <v>0</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71.070927892897771</v>
      </c>
      <c r="BM22" s="31">
        <v>757.16508034183744</v>
      </c>
      <c r="BN22" s="31">
        <v>1370.5450881195081</v>
      </c>
      <c r="BO22" s="31">
        <v>2272.9841271048999</v>
      </c>
      <c r="BP22" s="31">
        <v>4641.2404496320205</v>
      </c>
      <c r="BQ22" s="31">
        <v>7024.7479817441845</v>
      </c>
      <c r="BR22" s="31">
        <v>8505.1789124968745</v>
      </c>
      <c r="BS22" s="31">
        <v>8884.8999165451551</v>
      </c>
      <c r="BT22" s="31">
        <v>8889.8719230447223</v>
      </c>
      <c r="BU22" s="31">
        <v>8693.1197913781725</v>
      </c>
      <c r="BV22" s="31">
        <v>8675.6026231235955</v>
      </c>
      <c r="BW22" s="31">
        <v>8875.1617232675089</v>
      </c>
    </row>
    <row r="23" spans="2:75" s="15" customFormat="1" ht="26.25" customHeight="1" x14ac:dyDescent="0.2">
      <c r="B23" s="15" t="s">
        <v>138</v>
      </c>
      <c r="C23" s="30" t="s">
        <v>94</v>
      </c>
      <c r="D23" s="31">
        <v>0</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42.433333333333337</v>
      </c>
      <c r="AB23" s="31">
        <v>103.99416484318019</v>
      </c>
      <c r="AC23" s="31">
        <v>123.51371643084032</v>
      </c>
      <c r="AD23" s="31">
        <v>96.943530171022914</v>
      </c>
      <c r="AE23" s="31">
        <v>78.658791458427984</v>
      </c>
      <c r="AF23" s="31">
        <v>102.62719725164615</v>
      </c>
      <c r="AG23" s="31">
        <v>129.85998689582178</v>
      </c>
      <c r="AH23" s="31">
        <v>111.13354249079254</v>
      </c>
      <c r="AI23" s="31">
        <v>107.16239915819011</v>
      </c>
      <c r="AJ23" s="31">
        <v>140.38137122977452</v>
      </c>
      <c r="AK23" s="31">
        <v>201.05411145344146</v>
      </c>
      <c r="AL23" s="31">
        <v>268.24782133550036</v>
      </c>
      <c r="AM23" s="31">
        <v>335.9703894431928</v>
      </c>
      <c r="AN23" s="31">
        <v>325.36741214057508</v>
      </c>
      <c r="AO23" s="31">
        <v>316.48498756932491</v>
      </c>
      <c r="AP23" s="31">
        <v>377.08109102617175</v>
      </c>
      <c r="AQ23" s="31">
        <v>398.83763854686509</v>
      </c>
      <c r="AR23" s="31">
        <v>820.59170209287129</v>
      </c>
      <c r="AS23" s="31">
        <v>821.00160412597893</v>
      </c>
      <c r="AT23" s="31">
        <v>881.68174848076217</v>
      </c>
      <c r="AU23" s="31">
        <v>1054.9988552901477</v>
      </c>
      <c r="AV23" s="31">
        <v>1525.6516165249795</v>
      </c>
      <c r="AW23" s="31">
        <v>1936.6388399042703</v>
      </c>
      <c r="AX23" s="31">
        <v>2283.2853505127368</v>
      </c>
      <c r="AY23" s="31">
        <v>2678.6787214225237</v>
      </c>
      <c r="AZ23" s="31">
        <v>3078.246071718695</v>
      </c>
      <c r="BA23" s="31">
        <v>3376.6180305859211</v>
      </c>
      <c r="BB23" s="31">
        <v>3470.5055117359034</v>
      </c>
      <c r="BC23" s="31">
        <v>2680.644584282144</v>
      </c>
      <c r="BD23" s="31">
        <v>2.3637429758123623</v>
      </c>
      <c r="BE23" s="31">
        <v>-1.1152035149255928</v>
      </c>
      <c r="BF23" s="31">
        <v>-0.98166718937974717</v>
      </c>
      <c r="BG23" s="31">
        <v>0.11079440962181765</v>
      </c>
      <c r="BH23" s="31">
        <v>-3.6555104465788697E-2</v>
      </c>
      <c r="BI23" s="31">
        <v>0</v>
      </c>
      <c r="BJ23" s="31">
        <v>0</v>
      </c>
      <c r="BK23" s="31">
        <v>0</v>
      </c>
      <c r="BL23" s="31">
        <v>0</v>
      </c>
      <c r="BM23" s="31">
        <v>0</v>
      </c>
      <c r="BN23" s="31">
        <v>0</v>
      </c>
      <c r="BO23" s="31">
        <v>0</v>
      </c>
      <c r="BP23" s="31">
        <v>0</v>
      </c>
      <c r="BQ23" s="31">
        <v>0</v>
      </c>
      <c r="BR23" s="31">
        <v>0</v>
      </c>
      <c r="BS23" s="31">
        <v>0</v>
      </c>
      <c r="BT23" s="31">
        <v>0</v>
      </c>
      <c r="BU23" s="31">
        <v>0</v>
      </c>
      <c r="BV23" s="31">
        <v>0</v>
      </c>
      <c r="BW23" s="31">
        <v>0</v>
      </c>
    </row>
    <row r="24" spans="2:75" s="15" customFormat="1" x14ac:dyDescent="0.2">
      <c r="B24" s="15" t="s">
        <v>139</v>
      </c>
      <c r="C24" s="30" t="s">
        <v>92</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v>15.656032635609821</v>
      </c>
      <c r="BL24" s="31">
        <v>43.603976133235555</v>
      </c>
      <c r="BM24" s="31">
        <v>37.673623317209476</v>
      </c>
      <c r="BN24" s="31">
        <v>49.124932033751392</v>
      </c>
      <c r="BO24" s="31">
        <v>78.174614230623305</v>
      </c>
      <c r="BP24" s="31">
        <v>115.03583571070781</v>
      </c>
      <c r="BQ24" s="31">
        <v>162.69181569572004</v>
      </c>
      <c r="BR24" s="31">
        <v>192.71828579968218</v>
      </c>
      <c r="BS24" s="31">
        <v>194.22067917560278</v>
      </c>
      <c r="BT24" s="31">
        <v>202.2601223502632</v>
      </c>
      <c r="BU24" s="31">
        <v>213.20360279385056</v>
      </c>
      <c r="BV24" s="31">
        <v>222.76503839001307</v>
      </c>
      <c r="BW24" s="31">
        <v>231.40017707749848</v>
      </c>
    </row>
    <row r="25" spans="2:75" s="15" customFormat="1" x14ac:dyDescent="0.2">
      <c r="B25" s="15" t="s">
        <v>140</v>
      </c>
      <c r="C25" s="30" t="s">
        <v>94</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v>54.122654335049425</v>
      </c>
      <c r="BL25" s="31">
        <v>56.62190844444445</v>
      </c>
      <c r="BM25" s="31">
        <v>52.461492737769021</v>
      </c>
      <c r="BN25" s="31">
        <v>47.872807065618339</v>
      </c>
      <c r="BO25" s="31">
        <v>49.094153039736085</v>
      </c>
      <c r="BP25" s="31">
        <v>45.579597107648439</v>
      </c>
      <c r="BQ25" s="31">
        <v>44.910421599999999</v>
      </c>
      <c r="BR25" s="31">
        <v>44.654290880953219</v>
      </c>
      <c r="BS25" s="31">
        <v>43.705590794637359</v>
      </c>
      <c r="BT25" s="31">
        <v>44.116061191910056</v>
      </c>
      <c r="BU25" s="31">
        <v>44.871360894300089</v>
      </c>
      <c r="BV25" s="31">
        <v>45.003240584650534</v>
      </c>
      <c r="BW25" s="31">
        <v>44.889812341319981</v>
      </c>
    </row>
    <row r="26" spans="2:75" s="15" customFormat="1" x14ac:dyDescent="0.2">
      <c r="B26" s="15" t="s">
        <v>141</v>
      </c>
      <c r="C26" s="30" t="s">
        <v>93</v>
      </c>
      <c r="D26" s="31">
        <v>0</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8.6211150078606842</v>
      </c>
      <c r="AA26" s="31">
        <v>9.1747747747747752</v>
      </c>
      <c r="AB26" s="31">
        <v>9.5504845264145057</v>
      </c>
      <c r="AC26" s="31">
        <v>10.782943497930505</v>
      </c>
      <c r="AD26" s="31">
        <v>12.323330106485963</v>
      </c>
      <c r="AE26" s="31">
        <v>13.2199649509963</v>
      </c>
      <c r="AF26" s="31">
        <v>12.828399656455769</v>
      </c>
      <c r="AG26" s="31">
        <v>10.778892192933824</v>
      </c>
      <c r="AH26" s="31">
        <v>9.261128540899378</v>
      </c>
      <c r="AI26" s="31">
        <v>7.9379554931992677</v>
      </c>
      <c r="AJ26" s="31">
        <v>6.6848272014178347</v>
      </c>
      <c r="AK26" s="31">
        <v>6.0925488319224685</v>
      </c>
      <c r="AL26" s="31">
        <v>5.7074004539468159</v>
      </c>
      <c r="AM26" s="31">
        <v>5.4629331616779311</v>
      </c>
      <c r="AN26" s="31">
        <v>5.1645620974694459</v>
      </c>
      <c r="AO26" s="31">
        <v>2.4344999043794227</v>
      </c>
      <c r="AP26" s="31">
        <v>4.6842371556046176</v>
      </c>
      <c r="AQ26" s="31">
        <v>3.1825693551550547</v>
      </c>
      <c r="AR26" s="31">
        <v>2.8140876389797258</v>
      </c>
      <c r="AS26" s="31">
        <v>2.6165304613284288</v>
      </c>
      <c r="AT26" s="31">
        <v>2.7662184550183007</v>
      </c>
      <c r="AU26" s="31">
        <v>2.4781089128564817</v>
      </c>
      <c r="AV26" s="31">
        <v>3.2856382378087146</v>
      </c>
      <c r="AW26" s="31">
        <v>1.60347650837637</v>
      </c>
      <c r="AX26" s="31">
        <v>1.5847377184382927</v>
      </c>
      <c r="AY26" s="31">
        <v>2.650094351034233</v>
      </c>
      <c r="AZ26" s="31">
        <v>2.2100591853313216</v>
      </c>
      <c r="BA26" s="31">
        <v>2.2817222752732924</v>
      </c>
      <c r="BB26" s="31">
        <v>2.5389631999102096</v>
      </c>
      <c r="BC26" s="31">
        <v>1.9216961955012497</v>
      </c>
      <c r="BD26" s="31">
        <v>2.0071080706897955</v>
      </c>
      <c r="BE26" s="31">
        <v>2.2010452285433506</v>
      </c>
      <c r="BF26" s="31">
        <v>2.1237954723537307</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row>
    <row r="27" spans="2:75" s="15" customFormat="1" x14ac:dyDescent="0.2">
      <c r="B27" s="15" t="s">
        <v>12</v>
      </c>
      <c r="C27" s="30" t="s">
        <v>94</v>
      </c>
      <c r="D27" s="31">
        <v>0</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270.94932881847865</v>
      </c>
      <c r="AA27" s="31">
        <v>229.36936936936937</v>
      </c>
      <c r="AB27" s="31">
        <v>1114.223194748359</v>
      </c>
      <c r="AC27" s="31">
        <v>2205.6020791221486</v>
      </c>
      <c r="AD27" s="31">
        <v>1133.7463697967087</v>
      </c>
      <c r="AE27" s="31">
        <v>1282.3366002466412</v>
      </c>
      <c r="AF27" s="31">
        <v>1172.0492413398224</v>
      </c>
      <c r="AG27" s="31">
        <v>3510.839171412731</v>
      </c>
      <c r="AH27" s="31">
        <v>3338.6368389942254</v>
      </c>
      <c r="AI27" s="31">
        <v>3147.3993530535099</v>
      </c>
      <c r="AJ27" s="31">
        <v>3422.6315271259314</v>
      </c>
      <c r="AK27" s="31">
        <v>5043.4119230654187</v>
      </c>
      <c r="AL27" s="31">
        <v>6072.6740829994123</v>
      </c>
      <c r="AM27" s="31">
        <v>6872.3699173908381</v>
      </c>
      <c r="AN27" s="31">
        <v>7315.6022110654703</v>
      </c>
      <c r="AO27" s="31">
        <v>7734.4061962134256</v>
      </c>
      <c r="AP27" s="31">
        <v>7998.3349431948855</v>
      </c>
      <c r="AQ27" s="31">
        <v>7847.6745047616969</v>
      </c>
      <c r="AR27" s="31">
        <v>7750.0826962066712</v>
      </c>
      <c r="AS27" s="31">
        <v>8173.1084791141284</v>
      </c>
      <c r="AT27" s="31">
        <v>9087.5733776991656</v>
      </c>
      <c r="AU27" s="31">
        <v>10712.054517302986</v>
      </c>
      <c r="AV27" s="31">
        <v>12833.860667516254</v>
      </c>
      <c r="AW27" s="31">
        <v>14778.994438846205</v>
      </c>
      <c r="AX27" s="31">
        <v>16010.979040704602</v>
      </c>
      <c r="AY27" s="31">
        <v>16745.434500377411</v>
      </c>
      <c r="AZ27" s="31">
        <v>16811.462204299634</v>
      </c>
      <c r="BA27" s="31">
        <v>16222.284981633053</v>
      </c>
      <c r="BB27" s="31">
        <v>15809.302604834662</v>
      </c>
      <c r="BC27" s="31">
        <v>15645.214283395462</v>
      </c>
      <c r="BD27" s="31">
        <v>15429.807752987919</v>
      </c>
      <c r="BE27" s="31">
        <v>15779.876083232477</v>
      </c>
      <c r="BF27" s="31">
        <v>16765.104901906489</v>
      </c>
      <c r="BG27" s="31">
        <v>16054.958742283223</v>
      </c>
      <c r="BH27" s="31">
        <v>16585.391314202516</v>
      </c>
      <c r="BI27" s="31">
        <v>17079.656720109815</v>
      </c>
      <c r="BJ27" s="31">
        <v>17718.187176532712</v>
      </c>
      <c r="BK27" s="31">
        <v>18248.286625755154</v>
      </c>
      <c r="BL27" s="31">
        <v>19353.493865978671</v>
      </c>
      <c r="BM27" s="31">
        <v>22048.840568495893</v>
      </c>
      <c r="BN27" s="31">
        <v>22998.299912036422</v>
      </c>
      <c r="BO27" s="31">
        <v>24063.142950158632</v>
      </c>
      <c r="BP27" s="31">
        <v>24779.805324489269</v>
      </c>
      <c r="BQ27" s="31">
        <v>24621.890146489597</v>
      </c>
      <c r="BR27" s="31">
        <v>24514.739581933663</v>
      </c>
      <c r="BS27" s="31">
        <v>24427.903791427667</v>
      </c>
      <c r="BT27" s="31">
        <v>24433.795614039667</v>
      </c>
      <c r="BU27" s="31">
        <v>24588.970513672281</v>
      </c>
      <c r="BV27" s="31">
        <v>24733.471926097161</v>
      </c>
      <c r="BW27" s="31">
        <v>24658.90963600262</v>
      </c>
    </row>
    <row r="28" spans="2:75" s="15" customFormat="1" x14ac:dyDescent="0.2">
      <c r="B28" s="36" t="s">
        <v>142</v>
      </c>
      <c r="C28" s="30"/>
      <c r="D28" s="31">
        <v>0</v>
      </c>
      <c r="E28" s="31">
        <v>0</v>
      </c>
      <c r="F28" s="31">
        <v>0</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c r="AD28" s="31">
        <v>0</v>
      </c>
      <c r="AE28" s="31">
        <v>0</v>
      </c>
      <c r="AF28" s="31">
        <v>0</v>
      </c>
      <c r="AG28" s="31">
        <v>0</v>
      </c>
      <c r="AH28" s="31">
        <v>0</v>
      </c>
      <c r="AI28" s="31">
        <v>0</v>
      </c>
      <c r="AJ28" s="31">
        <v>0</v>
      </c>
      <c r="AK28" s="31">
        <v>0</v>
      </c>
      <c r="AL28" s="31">
        <v>0</v>
      </c>
      <c r="AM28" s="31">
        <v>0</v>
      </c>
      <c r="AN28" s="31">
        <v>0</v>
      </c>
      <c r="AO28" s="31">
        <v>0</v>
      </c>
      <c r="AP28" s="31">
        <v>0</v>
      </c>
      <c r="AQ28" s="31">
        <v>0</v>
      </c>
      <c r="AR28" s="31">
        <v>0</v>
      </c>
      <c r="AS28" s="31">
        <v>0</v>
      </c>
      <c r="AT28" s="31">
        <v>0</v>
      </c>
      <c r="AU28" s="31">
        <v>0</v>
      </c>
      <c r="AV28" s="31">
        <v>0</v>
      </c>
      <c r="AW28" s="31">
        <v>0</v>
      </c>
      <c r="AX28" s="31">
        <v>0</v>
      </c>
      <c r="AY28" s="31">
        <v>0</v>
      </c>
      <c r="AZ28" s="31">
        <v>0</v>
      </c>
      <c r="BA28" s="31">
        <v>0</v>
      </c>
      <c r="BB28" s="31">
        <v>0</v>
      </c>
      <c r="BC28" s="31">
        <v>0</v>
      </c>
      <c r="BD28" s="31">
        <v>0</v>
      </c>
      <c r="BE28" s="31">
        <v>0</v>
      </c>
      <c r="BF28" s="31">
        <v>0</v>
      </c>
      <c r="BG28" s="31">
        <v>0</v>
      </c>
      <c r="BH28" s="31">
        <v>0</v>
      </c>
      <c r="BI28" s="31">
        <v>0</v>
      </c>
      <c r="BJ28" s="31">
        <v>0</v>
      </c>
      <c r="BK28" s="31">
        <v>0</v>
      </c>
      <c r="BL28" s="31">
        <v>17133.761799288382</v>
      </c>
      <c r="BM28" s="31">
        <v>18666.959654166752</v>
      </c>
      <c r="BN28" s="31">
        <v>19339.626018397557</v>
      </c>
      <c r="BO28" s="31">
        <v>20093.113413911222</v>
      </c>
      <c r="BP28" s="31">
        <v>20618.660194133619</v>
      </c>
      <c r="BQ28" s="31">
        <v>20905.558396368051</v>
      </c>
      <c r="BR28" s="31">
        <v>21548.58916609337</v>
      </c>
      <c r="BS28" s="31">
        <v>21808.223231578704</v>
      </c>
      <c r="BT28" s="31">
        <v>21996.018494920896</v>
      </c>
      <c r="BU28" s="31">
        <v>22138.924112038589</v>
      </c>
      <c r="BV28" s="31">
        <v>22236.638218413857</v>
      </c>
      <c r="BW28" s="31">
        <v>22140.104133772082</v>
      </c>
    </row>
    <row r="29" spans="2:75" s="15" customFormat="1" x14ac:dyDescent="0.2">
      <c r="B29" s="36" t="s">
        <v>143</v>
      </c>
      <c r="C29" s="30"/>
      <c r="D29" s="31">
        <v>0</v>
      </c>
      <c r="E29" s="31">
        <v>0</v>
      </c>
      <c r="F29" s="31">
        <v>0</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0</v>
      </c>
      <c r="BG29" s="31">
        <v>0</v>
      </c>
      <c r="BH29" s="31">
        <v>0</v>
      </c>
      <c r="BI29" s="31">
        <v>0</v>
      </c>
      <c r="BJ29" s="31">
        <v>0</v>
      </c>
      <c r="BK29" s="31">
        <v>0</v>
      </c>
      <c r="BL29" s="31">
        <v>1825.6802893160609</v>
      </c>
      <c r="BM29" s="31">
        <v>2956.0751077910713</v>
      </c>
      <c r="BN29" s="31">
        <v>3229.8782115453123</v>
      </c>
      <c r="BO29" s="31">
        <v>3513.2314263472108</v>
      </c>
      <c r="BP29" s="31">
        <v>3705.8491087346952</v>
      </c>
      <c r="BQ29" s="31">
        <v>3236.4701432095567</v>
      </c>
      <c r="BR29" s="31">
        <v>2489.531621272451</v>
      </c>
      <c r="BS29" s="31">
        <v>2144.4553020846151</v>
      </c>
      <c r="BT29" s="31">
        <v>1963.364020648954</v>
      </c>
      <c r="BU29" s="31">
        <v>1971.2105514681564</v>
      </c>
      <c r="BV29" s="31">
        <v>2014.3536320356759</v>
      </c>
      <c r="BW29" s="31">
        <v>2037.5324170005356</v>
      </c>
    </row>
    <row r="30" spans="2:75" s="15" customFormat="1" x14ac:dyDescent="0.2">
      <c r="B30" s="36" t="s">
        <v>144</v>
      </c>
      <c r="C30" s="30"/>
      <c r="D30" s="31">
        <v>0</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394.05177737422872</v>
      </c>
      <c r="BM30" s="31">
        <v>425.80580653806777</v>
      </c>
      <c r="BN30" s="31">
        <v>428.79568209354971</v>
      </c>
      <c r="BO30" s="31">
        <v>456.79810990020104</v>
      </c>
      <c r="BP30" s="31">
        <v>455.29602162094238</v>
      </c>
      <c r="BQ30" s="31">
        <v>479.86160691199763</v>
      </c>
      <c r="BR30" s="31">
        <v>476.61879456783106</v>
      </c>
      <c r="BS30" s="31">
        <v>475.2252577642297</v>
      </c>
      <c r="BT30" s="31">
        <v>474.413098470303</v>
      </c>
      <c r="BU30" s="31">
        <v>478.83585016515531</v>
      </c>
      <c r="BV30" s="31">
        <v>482.48007564769222</v>
      </c>
      <c r="BW30" s="31">
        <v>481.2730852295835</v>
      </c>
    </row>
    <row r="31" spans="2:75" s="15" customFormat="1" x14ac:dyDescent="0.2">
      <c r="B31" s="15" t="s">
        <v>145</v>
      </c>
      <c r="C31" s="30" t="s">
        <v>93</v>
      </c>
      <c r="D31" s="31">
        <v>0</v>
      </c>
      <c r="E31" s="31">
        <v>0</v>
      </c>
      <c r="F31" s="31">
        <v>0</v>
      </c>
      <c r="G31" s="31">
        <v>0</v>
      </c>
      <c r="H31" s="31">
        <v>0</v>
      </c>
      <c r="I31" s="31">
        <v>0</v>
      </c>
      <c r="J31" s="31">
        <v>0</v>
      </c>
      <c r="K31" s="31">
        <v>0</v>
      </c>
      <c r="L31" s="31">
        <v>0</v>
      </c>
      <c r="M31" s="31">
        <v>0</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0</v>
      </c>
      <c r="AH31" s="31">
        <v>0</v>
      </c>
      <c r="AI31" s="31">
        <v>0</v>
      </c>
      <c r="AJ31" s="31">
        <v>0</v>
      </c>
      <c r="AK31" s="31">
        <v>0</v>
      </c>
      <c r="AL31" s="31">
        <v>0</v>
      </c>
      <c r="AM31" s="31">
        <v>0</v>
      </c>
      <c r="AN31" s="31">
        <v>0</v>
      </c>
      <c r="AO31" s="31">
        <v>0</v>
      </c>
      <c r="AP31" s="31">
        <v>0</v>
      </c>
      <c r="AQ31" s="31">
        <v>0</v>
      </c>
      <c r="AR31" s="31">
        <v>0</v>
      </c>
      <c r="AS31" s="31">
        <v>0</v>
      </c>
      <c r="AT31" s="31">
        <v>0</v>
      </c>
      <c r="AU31" s="31">
        <v>0</v>
      </c>
      <c r="AV31" s="31">
        <v>0</v>
      </c>
      <c r="AW31" s="31">
        <v>0</v>
      </c>
      <c r="AX31" s="31">
        <v>0</v>
      </c>
      <c r="AY31" s="31">
        <v>11738.239530664086</v>
      </c>
      <c r="AZ31" s="31">
        <v>11318.611293953811</v>
      </c>
      <c r="BA31" s="31">
        <v>10758.744359277684</v>
      </c>
      <c r="BB31" s="31">
        <v>10359.584236149109</v>
      </c>
      <c r="BC31" s="31">
        <v>9601.4672813107481</v>
      </c>
      <c r="BD31" s="31">
        <v>9352.934233515216</v>
      </c>
      <c r="BE31" s="31">
        <v>9189.9102172048188</v>
      </c>
      <c r="BF31" s="31">
        <v>8966.1158586181718</v>
      </c>
      <c r="BG31" s="31">
        <v>8743.1978606450848</v>
      </c>
      <c r="BH31" s="31">
        <v>8397.623894444996</v>
      </c>
      <c r="BI31" s="31">
        <v>8154.5705916969118</v>
      </c>
      <c r="BJ31" s="31">
        <v>7839.3749547891111</v>
      </c>
      <c r="BK31" s="31">
        <v>7721.8654438509393</v>
      </c>
      <c r="BL31" s="31">
        <v>7373.0390272684244</v>
      </c>
      <c r="BM31" s="31">
        <v>6737.7212039287051</v>
      </c>
      <c r="BN31" s="31">
        <v>5963.4789476333808</v>
      </c>
      <c r="BO31" s="31">
        <v>5204.0679988764132</v>
      </c>
      <c r="BP31" s="31">
        <v>3397.6178860560381</v>
      </c>
      <c r="BQ31" s="31">
        <v>1208.6353066878803</v>
      </c>
      <c r="BR31" s="31">
        <v>245.75809350777774</v>
      </c>
      <c r="BS31" s="31">
        <v>8.337781463484438</v>
      </c>
      <c r="BT31" s="31">
        <v>6.7186584992852314</v>
      </c>
      <c r="BU31" s="31">
        <v>4.9009256724031678</v>
      </c>
      <c r="BV31" s="31">
        <v>5.1821100540154017</v>
      </c>
      <c r="BW31" s="31">
        <v>5.4037536824146271</v>
      </c>
    </row>
    <row r="32" spans="2:75" s="15" customFormat="1" ht="26.25" customHeight="1" x14ac:dyDescent="0.2">
      <c r="B32" s="37" t="s">
        <v>14</v>
      </c>
      <c r="C32" s="30" t="s">
        <v>94</v>
      </c>
      <c r="D32" s="31">
        <v>1856.2263050452038</v>
      </c>
      <c r="E32" s="31">
        <v>2177.5762029746293</v>
      </c>
      <c r="F32" s="31">
        <v>2387.1975759127686</v>
      </c>
      <c r="G32" s="31">
        <v>2490.3132108486448</v>
      </c>
      <c r="H32" s="31">
        <v>2861.929717118694</v>
      </c>
      <c r="I32" s="31">
        <v>2843.708393593658</v>
      </c>
      <c r="J32" s="31">
        <v>2904.9793175853024</v>
      </c>
      <c r="K32" s="31">
        <v>2541.5450568678916</v>
      </c>
      <c r="L32" s="31">
        <v>2544.4267765190525</v>
      </c>
      <c r="M32" s="31">
        <v>2399.0671656490053</v>
      </c>
      <c r="N32" s="31">
        <v>2582.7423513565518</v>
      </c>
      <c r="O32" s="31">
        <v>3095.2329817833174</v>
      </c>
      <c r="P32" s="31">
        <v>3438.0816249764907</v>
      </c>
      <c r="Q32" s="31">
        <v>3177.3931436907369</v>
      </c>
      <c r="R32" s="31">
        <v>3599.4395895984439</v>
      </c>
      <c r="S32" s="31">
        <v>3851.7773138482949</v>
      </c>
      <c r="T32" s="31">
        <v>3788.8823725424863</v>
      </c>
      <c r="U32" s="31">
        <v>3971.2109102442118</v>
      </c>
      <c r="V32" s="31">
        <v>4587.0401211203625</v>
      </c>
      <c r="W32" s="31">
        <v>5796.8842975206617</v>
      </c>
      <c r="X32" s="31">
        <v>6152.8632201718547</v>
      </c>
      <c r="Y32" s="31">
        <v>6348.3098927294395</v>
      </c>
      <c r="Z32" s="31">
        <v>6451.0572015963226</v>
      </c>
      <c r="AA32" s="31">
        <v>7355.8756756756757</v>
      </c>
      <c r="AB32" s="31">
        <v>7465.2954048140055</v>
      </c>
      <c r="AC32" s="31">
        <v>6898.1430359033602</v>
      </c>
      <c r="AD32" s="31">
        <v>7882.0019361084214</v>
      </c>
      <c r="AE32" s="31">
        <v>8647.1790744466798</v>
      </c>
      <c r="AF32" s="31">
        <v>10002.069968508446</v>
      </c>
      <c r="AG32" s="31">
        <v>7345.0451086134772</v>
      </c>
      <c r="AH32" s="31">
        <v>7228.3108261719644</v>
      </c>
      <c r="AI32" s="31">
        <v>6648.0377255543872</v>
      </c>
      <c r="AJ32" s="31">
        <v>7236.325445534806</v>
      </c>
      <c r="AK32" s="31">
        <v>9885.3127935150042</v>
      </c>
      <c r="AL32" s="31">
        <v>13161.265446801357</v>
      </c>
      <c r="AM32" s="31">
        <v>15274.361120051497</v>
      </c>
      <c r="AN32" s="31">
        <v>16707.358385313659</v>
      </c>
      <c r="AO32" s="31">
        <v>18127.286288009178</v>
      </c>
      <c r="AP32" s="31">
        <v>18654.97447219539</v>
      </c>
      <c r="AQ32" s="31">
        <v>17657.267635713819</v>
      </c>
      <c r="AR32" s="31">
        <v>15781.322303793331</v>
      </c>
      <c r="AS32" s="31">
        <v>14820.681217315459</v>
      </c>
      <c r="AT32" s="31">
        <v>15864.619540813648</v>
      </c>
      <c r="AU32" s="31">
        <v>19619.38351231183</v>
      </c>
      <c r="AV32" s="31">
        <v>24297.275054766018</v>
      </c>
      <c r="AW32" s="31">
        <v>25831.402039299661</v>
      </c>
      <c r="AX32" s="31">
        <v>25969.173059458783</v>
      </c>
      <c r="AY32" s="31">
        <v>25704.118191605179</v>
      </c>
      <c r="AZ32" s="31">
        <v>21339.325443889982</v>
      </c>
      <c r="BA32" s="31">
        <v>17367.385705856366</v>
      </c>
      <c r="BB32" s="31">
        <v>16846.442325013682</v>
      </c>
      <c r="BC32" s="31">
        <v>17085.027387947794</v>
      </c>
      <c r="BD32" s="31">
        <v>18137.548628824279</v>
      </c>
      <c r="BE32" s="31">
        <v>19200.657579667815</v>
      </c>
      <c r="BF32" s="31">
        <v>18889.356689944016</v>
      </c>
      <c r="BG32" s="31">
        <v>16720.237210827683</v>
      </c>
      <c r="BH32" s="31">
        <v>12641.653875631253</v>
      </c>
      <c r="BI32" s="31">
        <v>11220.310817818074</v>
      </c>
      <c r="BJ32" s="31">
        <v>10552.642711055036</v>
      </c>
      <c r="BK32" s="31">
        <v>10472.118102479759</v>
      </c>
      <c r="BL32" s="31">
        <v>9827.2583379141943</v>
      </c>
      <c r="BM32" s="31">
        <v>9236.558278089713</v>
      </c>
      <c r="BN32" s="31">
        <v>8432.5306091028251</v>
      </c>
      <c r="BO32" s="31">
        <v>7378.3021397185348</v>
      </c>
      <c r="BP32" s="31">
        <v>5506.2664084272383</v>
      </c>
      <c r="BQ32" s="31">
        <v>3648.5933525420401</v>
      </c>
      <c r="BR32" s="31">
        <v>2965.4293214467125</v>
      </c>
      <c r="BS32" s="31">
        <v>2746.2229312011709</v>
      </c>
      <c r="BT32" s="31">
        <v>2598.8102367534052</v>
      </c>
      <c r="BU32" s="31">
        <v>2587.6181711657764</v>
      </c>
      <c r="BV32" s="31">
        <v>2663.3578892145679</v>
      </c>
      <c r="BW32" s="31">
        <v>2691.7112417928397</v>
      </c>
    </row>
    <row r="33" spans="2:75" s="15" customFormat="1" x14ac:dyDescent="0.2">
      <c r="B33" s="15" t="s">
        <v>146</v>
      </c>
      <c r="C33" s="30" t="s">
        <v>94</v>
      </c>
      <c r="D33" s="31">
        <v>0</v>
      </c>
      <c r="E33" s="31">
        <v>0</v>
      </c>
      <c r="F33" s="31">
        <v>0</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v>0</v>
      </c>
      <c r="AH33" s="31">
        <v>0</v>
      </c>
      <c r="AI33" s="31">
        <v>0</v>
      </c>
      <c r="AJ33" s="31">
        <v>0</v>
      </c>
      <c r="AK33" s="31">
        <v>0</v>
      </c>
      <c r="AL33" s="31">
        <v>0</v>
      </c>
      <c r="AM33" s="31">
        <v>0</v>
      </c>
      <c r="AN33" s="31">
        <v>0</v>
      </c>
      <c r="AO33" s="31">
        <v>0</v>
      </c>
      <c r="AP33" s="31">
        <v>0</v>
      </c>
      <c r="AQ33" s="31">
        <v>0</v>
      </c>
      <c r="AR33" s="31">
        <v>2.6538178548070634</v>
      </c>
      <c r="AS33" s="31">
        <v>20.721762642446766</v>
      </c>
      <c r="AT33" s="31">
        <v>43.547876219330661</v>
      </c>
      <c r="AU33" s="31">
        <v>77.325084364454455</v>
      </c>
      <c r="AV33" s="31">
        <v>142.03978383958963</v>
      </c>
      <c r="AW33" s="31">
        <v>180.94270311122307</v>
      </c>
      <c r="AX33" s="31">
        <v>160.55453246813875</v>
      </c>
      <c r="AY33" s="31">
        <v>160.95050078625863</v>
      </c>
      <c r="AZ33" s="31">
        <v>161.64307879772542</v>
      </c>
      <c r="BA33" s="31">
        <v>156.02074369682026</v>
      </c>
      <c r="BB33" s="31">
        <v>160.10184715967284</v>
      </c>
      <c r="BC33" s="31">
        <v>177.15946126076091</v>
      </c>
      <c r="BD33" s="31">
        <v>182.95647093954446</v>
      </c>
      <c r="BE33" s="31">
        <v>202.52939631773879</v>
      </c>
      <c r="BF33" s="31">
        <v>223.34641462238957</v>
      </c>
      <c r="BG33" s="31">
        <v>245.85696279461709</v>
      </c>
      <c r="BH33" s="31">
        <v>263.97197247252205</v>
      </c>
      <c r="BI33" s="31">
        <v>283.40607455354598</v>
      </c>
      <c r="BJ33" s="31">
        <v>309.59815264851539</v>
      </c>
      <c r="BK33" s="31">
        <v>343.62474281288439</v>
      </c>
      <c r="BL33" s="31">
        <v>367.71142488888893</v>
      </c>
      <c r="BM33" s="31">
        <v>376.24556196995468</v>
      </c>
      <c r="BN33" s="31">
        <v>375.49059083914756</v>
      </c>
      <c r="BO33" s="31">
        <v>343.73161648374406</v>
      </c>
      <c r="BP33" s="31">
        <v>315.31713453508507</v>
      </c>
      <c r="BQ33" s="31">
        <v>290.83467200000001</v>
      </c>
      <c r="BR33" s="31">
        <v>0</v>
      </c>
      <c r="BS33" s="31">
        <v>0</v>
      </c>
      <c r="BT33" s="31">
        <v>0</v>
      </c>
      <c r="BU33" s="31">
        <v>0</v>
      </c>
      <c r="BV33" s="31">
        <v>0</v>
      </c>
      <c r="BW33" s="31">
        <v>0</v>
      </c>
    </row>
    <row r="34" spans="2:75" s="15" customFormat="1" x14ac:dyDescent="0.2">
      <c r="B34" s="15" t="s">
        <v>15</v>
      </c>
      <c r="C34" s="30" t="s">
        <v>92</v>
      </c>
      <c r="D34" s="31">
        <v>0</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944.62788728987766</v>
      </c>
      <c r="AA34" s="31">
        <v>961.05765765765773</v>
      </c>
      <c r="AB34" s="31">
        <v>983.69990622069406</v>
      </c>
      <c r="AC34" s="31">
        <v>1016.5374915776304</v>
      </c>
      <c r="AD34" s="31">
        <v>1074.5943852855758</v>
      </c>
      <c r="AE34" s="31">
        <v>1130.9680015577335</v>
      </c>
      <c r="AF34" s="31">
        <v>1146.9755511022042</v>
      </c>
      <c r="AG34" s="31">
        <v>1152.8281840633033</v>
      </c>
      <c r="AH34" s="31">
        <v>1171.5327604237712</v>
      </c>
      <c r="AI34" s="31">
        <v>1131.1586577808957</v>
      </c>
      <c r="AJ34" s="31">
        <v>1099.6540746332337</v>
      </c>
      <c r="AK34" s="31">
        <v>1117.9827106577729</v>
      </c>
      <c r="AL34" s="31">
        <v>1138.6263905623898</v>
      </c>
      <c r="AM34" s="31">
        <v>1169.0676965990774</v>
      </c>
      <c r="AN34" s="31">
        <v>1138.7859424920127</v>
      </c>
      <c r="AO34" s="31">
        <v>1144.2149550583285</v>
      </c>
      <c r="AP34" s="31">
        <v>1182.769881790166</v>
      </c>
      <c r="AQ34" s="31">
        <v>1140.9799655675899</v>
      </c>
      <c r="AR34" s="31">
        <v>1068.9848904512753</v>
      </c>
      <c r="AS34" s="31">
        <v>1029.4994960086465</v>
      </c>
      <c r="AT34" s="31">
        <v>1042.2294292569306</v>
      </c>
      <c r="AU34" s="31">
        <v>1102.8595348815004</v>
      </c>
      <c r="AV34" s="31">
        <v>1096.5883331451339</v>
      </c>
      <c r="AW34" s="31">
        <v>1100.4402720745684</v>
      </c>
      <c r="AX34" s="31">
        <v>1119.7202060283521</v>
      </c>
      <c r="AY34" s="31">
        <v>1125.4000616910607</v>
      </c>
      <c r="AZ34" s="31">
        <v>1097.5529151676917</v>
      </c>
      <c r="BA34" s="31">
        <v>1084.2230429143567</v>
      </c>
      <c r="BB34" s="31">
        <v>1087.1863282685861</v>
      </c>
      <c r="BC34" s="31">
        <v>1065.0283532352125</v>
      </c>
      <c r="BD34" s="31">
        <v>1049.1701278605749</v>
      </c>
      <c r="BE34" s="31">
        <v>1059.9960251901969</v>
      </c>
      <c r="BF34" s="31">
        <v>1038.1919020996356</v>
      </c>
      <c r="BG34" s="31">
        <v>1018.7471178345635</v>
      </c>
      <c r="BH34" s="31">
        <v>1001.5493573621152</v>
      </c>
      <c r="BI34" s="31">
        <v>965.79246669765291</v>
      </c>
      <c r="BJ34" s="31">
        <v>943.73372787003029</v>
      </c>
      <c r="BK34" s="31">
        <v>921.94388231115533</v>
      </c>
      <c r="BL34" s="31">
        <v>923.60211246808012</v>
      </c>
      <c r="BM34" s="31">
        <v>930.77149750950446</v>
      </c>
      <c r="BN34" s="31">
        <v>953.59900237082695</v>
      </c>
      <c r="BO34" s="31">
        <v>935.98124720269209</v>
      </c>
      <c r="BP34" s="31">
        <v>938.89856926508219</v>
      </c>
      <c r="BQ34" s="31">
        <v>917.26389137753688</v>
      </c>
      <c r="BR34" s="31">
        <v>907.44920455916008</v>
      </c>
      <c r="BS34" s="31">
        <v>886.88148345610603</v>
      </c>
      <c r="BT34" s="31">
        <v>867.79084187744036</v>
      </c>
      <c r="BU34" s="31">
        <v>853.8818159066941</v>
      </c>
      <c r="BV34" s="31">
        <v>837.8895026194275</v>
      </c>
      <c r="BW34" s="31">
        <v>822.03760301486091</v>
      </c>
    </row>
    <row r="35" spans="2:75" s="15" customFormat="1" x14ac:dyDescent="0.2">
      <c r="B35" s="15" t="s">
        <v>147</v>
      </c>
      <c r="C35" s="30" t="s">
        <v>93</v>
      </c>
      <c r="D35" s="31">
        <v>0</v>
      </c>
      <c r="E35" s="31">
        <v>0</v>
      </c>
      <c r="F35" s="31">
        <v>0</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1043.6306306306305</v>
      </c>
      <c r="AB35" s="31">
        <v>2079.8832968636034</v>
      </c>
      <c r="AC35" s="31">
        <v>2367.748141303302</v>
      </c>
      <c r="AD35" s="31">
        <v>2625.5676347208773</v>
      </c>
      <c r="AE35" s="31">
        <v>2962.8453248523397</v>
      </c>
      <c r="AF35" s="31">
        <v>3281.7845244775262</v>
      </c>
      <c r="AG35" s="31">
        <v>3599.2209545889827</v>
      </c>
      <c r="AH35" s="31">
        <v>3889.6739871777386</v>
      </c>
      <c r="AI35" s="31">
        <v>3949.1328578666357</v>
      </c>
      <c r="AJ35" s="31">
        <v>3843.775640815255</v>
      </c>
      <c r="AK35" s="31">
        <v>4173.395949866891</v>
      </c>
      <c r="AL35" s="31">
        <v>4545.9444615686389</v>
      </c>
      <c r="AM35" s="31">
        <v>5113.3054393305438</v>
      </c>
      <c r="AN35" s="31">
        <v>5531.2460063897761</v>
      </c>
      <c r="AO35" s="31">
        <v>5718.6402753872635</v>
      </c>
      <c r="AP35" s="31">
        <v>6262.4456538337699</v>
      </c>
      <c r="AQ35" s="31">
        <v>6587.9740492950077</v>
      </c>
      <c r="AR35" s="31">
        <v>6992.2543067364295</v>
      </c>
      <c r="AS35" s="31">
        <v>7408.6162088776819</v>
      </c>
      <c r="AT35" s="31">
        <v>7902.750826780617</v>
      </c>
      <c r="AU35" s="31">
        <v>9240.9675299411119</v>
      </c>
      <c r="AV35" s="31">
        <v>10201.252886386734</v>
      </c>
      <c r="AW35" s="31">
        <v>11333.096163244742</v>
      </c>
      <c r="AX35" s="31">
        <v>12210.616475421315</v>
      </c>
      <c r="AY35" s="31">
        <v>417.30131849522201</v>
      </c>
      <c r="AZ35" s="31">
        <v>0</v>
      </c>
      <c r="BA35" s="31">
        <v>0</v>
      </c>
      <c r="BB35" s="31">
        <v>0</v>
      </c>
      <c r="BC35" s="31">
        <v>0</v>
      </c>
      <c r="BD35" s="31">
        <v>0</v>
      </c>
      <c r="BE35" s="31">
        <v>0</v>
      </c>
      <c r="BF35" s="31">
        <v>0</v>
      </c>
      <c r="BG35" s="31">
        <v>0</v>
      </c>
      <c r="BH35" s="31">
        <v>0</v>
      </c>
      <c r="BI35" s="31">
        <v>0</v>
      </c>
      <c r="BJ35" s="31">
        <v>0</v>
      </c>
      <c r="BK35" s="31">
        <v>0</v>
      </c>
      <c r="BL35" s="31">
        <v>0</v>
      </c>
      <c r="BM35" s="31">
        <v>0</v>
      </c>
      <c r="BN35" s="31">
        <v>0</v>
      </c>
      <c r="BO35" s="31">
        <v>0</v>
      </c>
      <c r="BP35" s="31">
        <v>0</v>
      </c>
      <c r="BQ35" s="31">
        <v>0</v>
      </c>
      <c r="BR35" s="31">
        <v>0</v>
      </c>
      <c r="BS35" s="31">
        <v>0</v>
      </c>
      <c r="BT35" s="31">
        <v>0</v>
      </c>
      <c r="BU35" s="31">
        <v>0</v>
      </c>
      <c r="BV35" s="31">
        <v>0</v>
      </c>
      <c r="BW35" s="31">
        <v>0</v>
      </c>
    </row>
    <row r="36" spans="2:75" s="15" customFormat="1" x14ac:dyDescent="0.2">
      <c r="B36" s="15" t="s">
        <v>148</v>
      </c>
      <c r="C36" s="30" t="s">
        <v>94</v>
      </c>
      <c r="D36" s="31">
        <v>0</v>
      </c>
      <c r="E36" s="31">
        <v>0</v>
      </c>
      <c r="F36" s="31">
        <v>0</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1">
        <v>0</v>
      </c>
      <c r="AH36" s="31">
        <v>0</v>
      </c>
      <c r="AI36" s="31">
        <v>0</v>
      </c>
      <c r="AJ36" s="31">
        <v>0</v>
      </c>
      <c r="AK36" s="31">
        <v>0</v>
      </c>
      <c r="AL36" s="31">
        <v>0</v>
      </c>
      <c r="AM36" s="31">
        <v>0</v>
      </c>
      <c r="AN36" s="31">
        <v>0</v>
      </c>
      <c r="AO36" s="31">
        <v>0</v>
      </c>
      <c r="AP36" s="31">
        <v>0</v>
      </c>
      <c r="AQ36" s="31">
        <v>0</v>
      </c>
      <c r="AR36" s="31">
        <v>0</v>
      </c>
      <c r="AS36" s="31">
        <v>0</v>
      </c>
      <c r="AT36" s="31">
        <v>0</v>
      </c>
      <c r="AU36" s="31">
        <v>0</v>
      </c>
      <c r="AV36" s="31">
        <v>0</v>
      </c>
      <c r="AW36" s="31">
        <v>0</v>
      </c>
      <c r="AX36" s="31">
        <v>0</v>
      </c>
      <c r="AY36" s="31">
        <v>0</v>
      </c>
      <c r="AZ36" s="31">
        <v>0</v>
      </c>
      <c r="BA36" s="31">
        <v>0</v>
      </c>
      <c r="BB36" s="31">
        <v>0</v>
      </c>
      <c r="BC36" s="31">
        <v>0</v>
      </c>
      <c r="BD36" s="31">
        <v>0</v>
      </c>
      <c r="BE36" s="31">
        <v>0</v>
      </c>
      <c r="BF36" s="31">
        <v>0</v>
      </c>
      <c r="BG36" s="31">
        <v>0</v>
      </c>
      <c r="BH36" s="31">
        <v>0</v>
      </c>
      <c r="BI36" s="31">
        <v>0</v>
      </c>
      <c r="BJ36" s="31">
        <v>0</v>
      </c>
      <c r="BK36" s="31">
        <v>0</v>
      </c>
      <c r="BL36" s="31">
        <v>102.80150612217778</v>
      </c>
      <c r="BM36" s="31">
        <v>117.99043177008674</v>
      </c>
      <c r="BN36" s="31">
        <v>117.98111837080164</v>
      </c>
      <c r="BO36" s="31">
        <v>122.2757169568855</v>
      </c>
      <c r="BP36" s="31">
        <v>114.11756076617988</v>
      </c>
      <c r="BQ36" s="31">
        <v>103.24854614774401</v>
      </c>
      <c r="BR36" s="31">
        <v>15.663827000000001</v>
      </c>
      <c r="BS36" s="31">
        <v>0</v>
      </c>
      <c r="BT36" s="31">
        <v>0</v>
      </c>
      <c r="BU36" s="31">
        <v>0</v>
      </c>
      <c r="BV36" s="31">
        <v>0</v>
      </c>
      <c r="BW36" s="31">
        <v>0</v>
      </c>
    </row>
    <row r="37" spans="2:75" s="15" customFormat="1" ht="26.25" customHeight="1" x14ac:dyDescent="0.2">
      <c r="B37" s="15" t="s">
        <v>149</v>
      </c>
      <c r="C37" s="30" t="s">
        <v>92</v>
      </c>
      <c r="D37" s="31">
        <v>0</v>
      </c>
      <c r="E37" s="31">
        <v>0</v>
      </c>
      <c r="F37" s="31">
        <v>0</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7.1582527309435626</v>
      </c>
      <c r="BF37" s="31">
        <v>7.5133850102268145</v>
      </c>
      <c r="BG37" s="31">
        <v>6.4929699527795508</v>
      </c>
      <c r="BH37" s="31">
        <v>23.048623626101595</v>
      </c>
      <c r="BI37" s="31">
        <v>46.762532297048729</v>
      </c>
      <c r="BJ37" s="31">
        <v>48.087354318808906</v>
      </c>
      <c r="BK37" s="31">
        <v>54.438257650371312</v>
      </c>
      <c r="BL37" s="31">
        <v>43.712065409049238</v>
      </c>
      <c r="BM37" s="31">
        <v>53.458023792632723</v>
      </c>
      <c r="BN37" s="31">
        <v>65.173942338078874</v>
      </c>
      <c r="BO37" s="31">
        <v>55.213221945868725</v>
      </c>
      <c r="BP37" s="31">
        <v>58.942511424862005</v>
      </c>
      <c r="BQ37" s="31">
        <v>0.63440154606400012</v>
      </c>
      <c r="BR37" s="31">
        <v>9.8124839999999991E-2</v>
      </c>
      <c r="BS37" s="31">
        <v>-1.1557256753767588E-5</v>
      </c>
      <c r="BT37" s="31">
        <v>-1.1397657324417888E-5</v>
      </c>
      <c r="BU37" s="31">
        <v>-1.1251352920247928E-5</v>
      </c>
      <c r="BV37" s="31">
        <v>-1.1063246856069673E-5</v>
      </c>
      <c r="BW37" s="31">
        <v>-1.0856946677989989E-5</v>
      </c>
    </row>
    <row r="38" spans="2:75" s="15" customFormat="1" ht="12.95" customHeight="1" x14ac:dyDescent="0.2">
      <c r="B38" s="15" t="s">
        <v>150</v>
      </c>
      <c r="D38" s="31">
        <v>0</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3199.7446663572</v>
      </c>
      <c r="BA38" s="31">
        <v>5651.277417442242</v>
      </c>
      <c r="BB38" s="31">
        <v>5083.2029282938402</v>
      </c>
      <c r="BC38" s="31">
        <v>4602.8597367397952</v>
      </c>
      <c r="BD38" s="31">
        <v>3984.1095203192444</v>
      </c>
      <c r="BE38" s="31">
        <v>3547.9047024283832</v>
      </c>
      <c r="BF38" s="31">
        <v>3481.5456176785738</v>
      </c>
      <c r="BG38" s="31">
        <v>3327.6441714317198</v>
      </c>
      <c r="BH38" s="31">
        <v>2778.7967709674231</v>
      </c>
      <c r="BI38" s="31">
        <v>2834.1466738523909</v>
      </c>
      <c r="BJ38" s="31">
        <v>2912.8847094329381</v>
      </c>
      <c r="BK38" s="31">
        <v>2600.0404586873724</v>
      </c>
      <c r="BL38" s="31">
        <v>3232.6592733162042</v>
      </c>
      <c r="BM38" s="31">
        <v>5166.6397619251838</v>
      </c>
      <c r="BN38" s="31">
        <v>4801.5401804122866</v>
      </c>
      <c r="BO38" s="31">
        <v>5202.7027523984334</v>
      </c>
      <c r="BP38" s="31">
        <v>5361.9833578113048</v>
      </c>
      <c r="BQ38" s="31">
        <v>4418.0438710163844</v>
      </c>
      <c r="BR38" s="31">
        <v>3048.4594981108694</v>
      </c>
      <c r="BS38" s="31">
        <v>2417.425538739692</v>
      </c>
      <c r="BT38" s="31">
        <v>2470.9752663701329</v>
      </c>
      <c r="BU38" s="31">
        <v>2560.3390880910083</v>
      </c>
      <c r="BV38" s="31">
        <v>2618.0431761620903</v>
      </c>
      <c r="BW38" s="31">
        <v>2635.7078760246509</v>
      </c>
    </row>
    <row r="39" spans="2:75" s="15" customFormat="1" ht="12.95" customHeight="1" x14ac:dyDescent="0.2">
      <c r="B39" s="36" t="s">
        <v>128</v>
      </c>
      <c r="C39" s="30" t="s">
        <v>93</v>
      </c>
      <c r="D39" s="31">
        <v>0</v>
      </c>
      <c r="E39" s="31">
        <v>0</v>
      </c>
      <c r="F39" s="31">
        <v>0</v>
      </c>
      <c r="G39" s="31">
        <v>0</v>
      </c>
      <c r="H39" s="31">
        <v>0</v>
      </c>
      <c r="I39" s="31">
        <v>0</v>
      </c>
      <c r="J39" s="31">
        <v>0</v>
      </c>
      <c r="K39" s="31">
        <v>0</v>
      </c>
      <c r="L39" s="31">
        <v>0</v>
      </c>
      <c r="M39" s="31">
        <v>0</v>
      </c>
      <c r="N39" s="31">
        <v>0</v>
      </c>
      <c r="O39" s="31">
        <v>0</v>
      </c>
      <c r="P39" s="31">
        <v>0</v>
      </c>
      <c r="Q39" s="31">
        <v>0</v>
      </c>
      <c r="R39" s="31">
        <v>0</v>
      </c>
      <c r="S39" s="31">
        <v>0</v>
      </c>
      <c r="T39" s="31">
        <v>0</v>
      </c>
      <c r="U39" s="31">
        <v>0</v>
      </c>
      <c r="V39" s="31">
        <v>0</v>
      </c>
      <c r="W39" s="31">
        <v>0</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0</v>
      </c>
      <c r="AW39" s="31">
        <v>0</v>
      </c>
      <c r="AX39" s="31">
        <v>0</v>
      </c>
      <c r="AY39" s="31">
        <v>0</v>
      </c>
      <c r="AZ39" s="31">
        <v>491.51361726819084</v>
      </c>
      <c r="BA39" s="31">
        <v>689.46331713296195</v>
      </c>
      <c r="BB39" s="31">
        <v>677.59598411829916</v>
      </c>
      <c r="BC39" s="31">
        <v>649.07657539572347</v>
      </c>
      <c r="BD39" s="31">
        <v>617.82712164399925</v>
      </c>
      <c r="BE39" s="31">
        <v>639.65653673999782</v>
      </c>
      <c r="BF39" s="31">
        <v>688.11585481285579</v>
      </c>
      <c r="BG39" s="31">
        <v>659.51017337727251</v>
      </c>
      <c r="BH39" s="31">
        <v>561.22925834241016</v>
      </c>
      <c r="BI39" s="31">
        <v>596.26315634591629</v>
      </c>
      <c r="BJ39" s="31">
        <v>570.59707705030712</v>
      </c>
      <c r="BK39" s="31">
        <v>491.85903002191424</v>
      </c>
      <c r="BL39" s="31">
        <v>823.43320008318233</v>
      </c>
      <c r="BM39" s="31">
        <v>1200.8665411457102</v>
      </c>
      <c r="BN39" s="31">
        <v>859.91201679933351</v>
      </c>
      <c r="BO39" s="31">
        <v>790.71711233712983</v>
      </c>
      <c r="BP39" s="31">
        <v>686.95631414113041</v>
      </c>
      <c r="BQ39" s="31">
        <v>536.38971585980801</v>
      </c>
      <c r="BR39" s="31">
        <v>383.13563868728369</v>
      </c>
      <c r="BS39" s="31">
        <v>310.39427266047682</v>
      </c>
      <c r="BT39" s="31">
        <v>344.57123121239744</v>
      </c>
      <c r="BU39" s="31">
        <v>348.43664243859598</v>
      </c>
      <c r="BV39" s="31">
        <v>351.5241749573147</v>
      </c>
      <c r="BW39" s="31">
        <v>353.65271683092567</v>
      </c>
    </row>
    <row r="40" spans="2:75" s="15" customFormat="1" ht="12.95" customHeight="1" x14ac:dyDescent="0.2">
      <c r="B40" s="36" t="s">
        <v>137</v>
      </c>
      <c r="C40" s="30" t="s">
        <v>94</v>
      </c>
      <c r="D40" s="31">
        <v>0</v>
      </c>
      <c r="E40" s="31">
        <v>0</v>
      </c>
      <c r="F40" s="31">
        <v>0</v>
      </c>
      <c r="G40" s="31">
        <v>0</v>
      </c>
      <c r="H40" s="31">
        <v>0</v>
      </c>
      <c r="I40" s="31">
        <v>0</v>
      </c>
      <c r="J40" s="31">
        <v>0</v>
      </c>
      <c r="K40" s="31">
        <v>0</v>
      </c>
      <c r="L40" s="31">
        <v>0</v>
      </c>
      <c r="M40" s="31">
        <v>0</v>
      </c>
      <c r="N40" s="31">
        <v>0</v>
      </c>
      <c r="O40" s="31">
        <v>0</v>
      </c>
      <c r="P40" s="31">
        <v>0</v>
      </c>
      <c r="Q40" s="31">
        <v>0</v>
      </c>
      <c r="R40" s="31">
        <v>0</v>
      </c>
      <c r="S40" s="31">
        <v>0</v>
      </c>
      <c r="T40" s="31">
        <v>0</v>
      </c>
      <c r="U40" s="31">
        <v>0</v>
      </c>
      <c r="V40" s="31">
        <v>0</v>
      </c>
      <c r="W40" s="31">
        <v>0</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1">
        <v>0</v>
      </c>
      <c r="AP40" s="31">
        <v>0</v>
      </c>
      <c r="AQ40" s="31">
        <v>0</v>
      </c>
      <c r="AR40" s="31">
        <v>0</v>
      </c>
      <c r="AS40" s="31">
        <v>0</v>
      </c>
      <c r="AT40" s="31">
        <v>0</v>
      </c>
      <c r="AU40" s="31">
        <v>0</v>
      </c>
      <c r="AV40" s="31">
        <v>0</v>
      </c>
      <c r="AW40" s="31">
        <v>0</v>
      </c>
      <c r="AX40" s="31">
        <v>0</v>
      </c>
      <c r="AY40" s="31">
        <v>0</v>
      </c>
      <c r="AZ40" s="31">
        <v>2708.2310490890095</v>
      </c>
      <c r="BA40" s="31">
        <v>4961.8141003092805</v>
      </c>
      <c r="BB40" s="31">
        <v>4405.6069441755408</v>
      </c>
      <c r="BC40" s="31">
        <v>3953.7831613440717</v>
      </c>
      <c r="BD40" s="31">
        <v>3366.2823986752451</v>
      </c>
      <c r="BE40" s="31">
        <v>2908.2481656883856</v>
      </c>
      <c r="BF40" s="31">
        <v>2793.4297628657177</v>
      </c>
      <c r="BG40" s="31">
        <v>2668.1339980544476</v>
      </c>
      <c r="BH40" s="31">
        <v>2217.5675126250126</v>
      </c>
      <c r="BI40" s="31">
        <v>2237.8835175064746</v>
      </c>
      <c r="BJ40" s="31">
        <v>2342.2876323826308</v>
      </c>
      <c r="BK40" s="31">
        <v>2108.1814286654585</v>
      </c>
      <c r="BL40" s="31">
        <v>2409.2260732330219</v>
      </c>
      <c r="BM40" s="31">
        <v>3965.7732207794729</v>
      </c>
      <c r="BN40" s="31">
        <v>3941.6281636129538</v>
      </c>
      <c r="BO40" s="31">
        <v>4411.9856400613035</v>
      </c>
      <c r="BP40" s="31">
        <v>4675.0270436701749</v>
      </c>
      <c r="BQ40" s="31">
        <v>3881.6541551565761</v>
      </c>
      <c r="BR40" s="31">
        <v>2665.3238594235859</v>
      </c>
      <c r="BS40" s="31">
        <v>2107.0312660792151</v>
      </c>
      <c r="BT40" s="31">
        <v>2126.4040351577355</v>
      </c>
      <c r="BU40" s="31">
        <v>2211.9024456524126</v>
      </c>
      <c r="BV40" s="31">
        <v>2266.5190012047756</v>
      </c>
      <c r="BW40" s="31">
        <v>2282.0551591937251</v>
      </c>
    </row>
    <row r="41" spans="2:75" s="15" customFormat="1" x14ac:dyDescent="0.2">
      <c r="B41" s="15" t="s">
        <v>151</v>
      </c>
      <c r="C41" s="30" t="s">
        <v>93</v>
      </c>
      <c r="D41" s="31">
        <v>0</v>
      </c>
      <c r="E41" s="31">
        <v>0</v>
      </c>
      <c r="F41" s="31">
        <v>0</v>
      </c>
      <c r="G41" s="31">
        <v>0</v>
      </c>
      <c r="H41" s="31">
        <v>0</v>
      </c>
      <c r="I41" s="31">
        <v>0</v>
      </c>
      <c r="J41" s="31">
        <v>0</v>
      </c>
      <c r="K41" s="31">
        <v>0</v>
      </c>
      <c r="L41" s="31">
        <v>0</v>
      </c>
      <c r="M41" s="31">
        <v>0</v>
      </c>
      <c r="N41" s="31">
        <v>0</v>
      </c>
      <c r="O41" s="31">
        <v>0</v>
      </c>
      <c r="P41" s="31">
        <v>0</v>
      </c>
      <c r="Q41" s="31">
        <v>0</v>
      </c>
      <c r="R41" s="31">
        <v>0</v>
      </c>
      <c r="S41" s="31">
        <v>0</v>
      </c>
      <c r="T41" s="31">
        <v>0</v>
      </c>
      <c r="U41" s="31">
        <v>0</v>
      </c>
      <c r="V41" s="31">
        <v>0</v>
      </c>
      <c r="W41" s="31">
        <v>0</v>
      </c>
      <c r="X41" s="31">
        <v>0</v>
      </c>
      <c r="Y41" s="31">
        <v>0</v>
      </c>
      <c r="Z41" s="31">
        <v>492.63514330632484</v>
      </c>
      <c r="AA41" s="31">
        <v>481.67567567567568</v>
      </c>
      <c r="AB41" s="31">
        <v>445.68927789934361</v>
      </c>
      <c r="AC41" s="31">
        <v>411.71238810280107</v>
      </c>
      <c r="AD41" s="31">
        <v>386.13101000322683</v>
      </c>
      <c r="AE41" s="31">
        <v>363.54903615239823</v>
      </c>
      <c r="AF41" s="31">
        <v>472.31835098768966</v>
      </c>
      <c r="AG41" s="31">
        <v>472.21813416662468</v>
      </c>
      <c r="AH41" s="31">
        <v>486.20924839721732</v>
      </c>
      <c r="AI41" s="31">
        <v>496.12221832495425</v>
      </c>
      <c r="AJ41" s="31">
        <v>498.01962650562865</v>
      </c>
      <c r="AK41" s="31">
        <v>481.31135772187497</v>
      </c>
      <c r="AL41" s="31">
        <v>433.76243449995803</v>
      </c>
      <c r="AM41" s="31">
        <v>385.13678789829419</v>
      </c>
      <c r="AN41" s="31">
        <v>415.7472488462904</v>
      </c>
      <c r="AO41" s="31">
        <v>399.25798431822528</v>
      </c>
      <c r="AP41" s="31">
        <v>394.19495147417319</v>
      </c>
      <c r="AQ41" s="31">
        <v>112.62389434916207</v>
      </c>
      <c r="AR41" s="31">
        <v>55.927910398953571</v>
      </c>
      <c r="AS41" s="31">
        <v>58.527248525758928</v>
      </c>
      <c r="AT41" s="31">
        <v>60.041743577170273</v>
      </c>
      <c r="AU41" s="31">
        <v>52.141365711638997</v>
      </c>
      <c r="AV41" s="31">
        <v>51.748802245487255</v>
      </c>
      <c r="AW41" s="31">
        <v>52.914724776420208</v>
      </c>
      <c r="AX41" s="31">
        <v>42.787918397833899</v>
      </c>
      <c r="AY41" s="31">
        <v>43.973703882907948</v>
      </c>
      <c r="AZ41" s="31">
        <v>48.345044679122658</v>
      </c>
      <c r="BA41" s="31">
        <v>51.909181762467398</v>
      </c>
      <c r="BB41" s="31">
        <v>54.671293124009154</v>
      </c>
      <c r="BC41" s="31">
        <v>54.112928630935855</v>
      </c>
      <c r="BD41" s="31">
        <v>61.80704074707495</v>
      </c>
      <c r="BE41" s="31">
        <v>75.97348491075131</v>
      </c>
      <c r="BF41" s="31">
        <v>91.195347280178197</v>
      </c>
      <c r="BG41" s="31">
        <v>165.94065827578009</v>
      </c>
      <c r="BH41" s="31">
        <v>188.78190414892563</v>
      </c>
      <c r="BI41" s="31">
        <v>200.64791887805993</v>
      </c>
      <c r="BJ41" s="31">
        <v>209.39850290565062</v>
      </c>
      <c r="BK41" s="31">
        <v>286.14702942289995</v>
      </c>
      <c r="BL41" s="31">
        <v>363.11224111863112</v>
      </c>
      <c r="BM41" s="31">
        <v>380.01522869819661</v>
      </c>
      <c r="BN41" s="31">
        <v>368.42686244481143</v>
      </c>
      <c r="BO41" s="31">
        <v>385.44470153104169</v>
      </c>
      <c r="BP41" s="31">
        <v>409.66910324371116</v>
      </c>
      <c r="BQ41" s="31">
        <v>407.3518925074161</v>
      </c>
      <c r="BR41" s="31">
        <v>413.20568212172856</v>
      </c>
      <c r="BS41" s="31">
        <v>423.87889554293122</v>
      </c>
      <c r="BT41" s="31">
        <v>424.31564565785413</v>
      </c>
      <c r="BU41" s="31">
        <v>427.09296906320338</v>
      </c>
      <c r="BV41" s="31">
        <v>432.89433694874862</v>
      </c>
      <c r="BW41" s="31">
        <v>438.12349907861307</v>
      </c>
    </row>
    <row r="42" spans="2:75" s="15" customFormat="1" ht="26.25" customHeight="1" x14ac:dyDescent="0.2">
      <c r="B42" s="15" t="s">
        <v>152</v>
      </c>
      <c r="C42" s="30" t="s">
        <v>93</v>
      </c>
      <c r="D42" s="31">
        <v>0</v>
      </c>
      <c r="E42" s="31">
        <v>0</v>
      </c>
      <c r="F42" s="31">
        <v>0</v>
      </c>
      <c r="G42" s="31">
        <v>0</v>
      </c>
      <c r="H42" s="31">
        <v>0</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c r="AB42" s="31">
        <v>0</v>
      </c>
      <c r="AC42" s="31">
        <v>0</v>
      </c>
      <c r="AD42" s="31">
        <v>0</v>
      </c>
      <c r="AE42" s="31">
        <v>0</v>
      </c>
      <c r="AF42" s="31">
        <v>0</v>
      </c>
      <c r="AG42" s="31">
        <v>0</v>
      </c>
      <c r="AH42" s="31">
        <v>74.089028327195024</v>
      </c>
      <c r="AI42" s="31">
        <v>63.503643945594142</v>
      </c>
      <c r="AJ42" s="31">
        <v>53.478617611342678</v>
      </c>
      <c r="AK42" s="31">
        <v>48.740390655379748</v>
      </c>
      <c r="AL42" s="31">
        <v>45.659203631574528</v>
      </c>
      <c r="AM42" s="31">
        <v>46.434931874262418</v>
      </c>
      <c r="AN42" s="31">
        <v>46.48105887722501</v>
      </c>
      <c r="AO42" s="31">
        <v>41.386498374450184</v>
      </c>
      <c r="AP42" s="31">
        <v>32.789660089232328</v>
      </c>
      <c r="AQ42" s="31">
        <v>0.96320439340118114</v>
      </c>
      <c r="AR42" s="31">
        <v>0</v>
      </c>
      <c r="AS42" s="31">
        <v>0</v>
      </c>
      <c r="AT42" s="31">
        <v>0</v>
      </c>
      <c r="AU42" s="31">
        <v>0</v>
      </c>
      <c r="AV42" s="31">
        <v>0</v>
      </c>
      <c r="AW42" s="31">
        <v>0</v>
      </c>
      <c r="AX42" s="31">
        <v>0</v>
      </c>
      <c r="AY42" s="31">
        <v>0</v>
      </c>
      <c r="AZ42" s="31">
        <v>0</v>
      </c>
      <c r="BA42" s="31">
        <v>0</v>
      </c>
      <c r="BB42" s="31">
        <v>0</v>
      </c>
      <c r="BC42" s="31">
        <v>0</v>
      </c>
      <c r="BD42" s="31">
        <v>0</v>
      </c>
      <c r="BE42" s="31">
        <v>0</v>
      </c>
      <c r="BF42" s="31">
        <v>0</v>
      </c>
      <c r="BG42" s="31">
        <v>0</v>
      </c>
      <c r="BH42" s="31">
        <v>0</v>
      </c>
      <c r="BI42" s="31">
        <v>0</v>
      </c>
      <c r="BJ42" s="31">
        <v>0</v>
      </c>
      <c r="BK42" s="31">
        <v>0</v>
      </c>
      <c r="BL42" s="31">
        <v>0</v>
      </c>
      <c r="BM42" s="31">
        <v>0</v>
      </c>
      <c r="BN42" s="31">
        <v>0</v>
      </c>
      <c r="BO42" s="31">
        <v>0</v>
      </c>
      <c r="BP42" s="31">
        <v>0</v>
      </c>
      <c r="BQ42" s="31">
        <v>0</v>
      </c>
      <c r="BR42" s="31">
        <v>0</v>
      </c>
      <c r="BS42" s="31">
        <v>0</v>
      </c>
      <c r="BT42" s="31">
        <v>0</v>
      </c>
      <c r="BU42" s="31">
        <v>0</v>
      </c>
      <c r="BV42" s="31">
        <v>0</v>
      </c>
      <c r="BW42" s="31">
        <v>0</v>
      </c>
    </row>
    <row r="43" spans="2:75" s="15" customFormat="1" ht="12.95" customHeight="1" x14ac:dyDescent="0.2">
      <c r="B43" s="15" t="s">
        <v>153</v>
      </c>
      <c r="C43" s="30" t="s">
        <v>92</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t="s">
        <v>123</v>
      </c>
      <c r="BK43" s="31" t="s">
        <v>123</v>
      </c>
      <c r="BL43" s="31">
        <v>6.235926852444444</v>
      </c>
      <c r="BM43" s="31">
        <v>7.7662610200699689</v>
      </c>
      <c r="BN43" s="31">
        <v>9.9264150603908021</v>
      </c>
      <c r="BO43" s="31">
        <v>10.031441402360738</v>
      </c>
      <c r="BP43" s="31">
        <v>9.7572390064591339</v>
      </c>
      <c r="BQ43" s="31">
        <v>9.3863979634019223</v>
      </c>
      <c r="BR43" s="31">
        <v>9.6741249085460179</v>
      </c>
      <c r="BS43" s="31">
        <v>8.8393958478794126</v>
      </c>
      <c r="BT43" s="31">
        <v>8.7577440085951768</v>
      </c>
      <c r="BU43" s="31">
        <v>8.7715534471106196</v>
      </c>
      <c r="BV43" s="31">
        <v>8.8380867492395545</v>
      </c>
      <c r="BW43" s="31">
        <v>9.0542913875102347</v>
      </c>
    </row>
    <row r="44" spans="2:75" s="15" customFormat="1" x14ac:dyDescent="0.2">
      <c r="B44" s="15" t="s">
        <v>154</v>
      </c>
      <c r="C44" s="30" t="s">
        <v>92</v>
      </c>
      <c r="D44" s="31">
        <v>0</v>
      </c>
      <c r="E44" s="31">
        <v>0</v>
      </c>
      <c r="F44" s="31">
        <v>0</v>
      </c>
      <c r="G44" s="31">
        <v>0</v>
      </c>
      <c r="H44" s="31">
        <v>0</v>
      </c>
      <c r="I44" s="31">
        <v>0</v>
      </c>
      <c r="J44" s="31">
        <v>0</v>
      </c>
      <c r="K44" s="31">
        <v>0</v>
      </c>
      <c r="L44" s="31">
        <v>0</v>
      </c>
      <c r="M44" s="31">
        <v>0</v>
      </c>
      <c r="N44" s="31">
        <v>0</v>
      </c>
      <c r="O44" s="31">
        <v>0</v>
      </c>
      <c r="P44" s="31">
        <v>0</v>
      </c>
      <c r="Q44" s="31">
        <v>0</v>
      </c>
      <c r="R44" s="31">
        <v>0</v>
      </c>
      <c r="S44" s="31">
        <v>0</v>
      </c>
      <c r="T44" s="31">
        <v>0</v>
      </c>
      <c r="U44" s="31">
        <v>0</v>
      </c>
      <c r="V44" s="31">
        <v>0</v>
      </c>
      <c r="W44" s="31">
        <v>0</v>
      </c>
      <c r="X44" s="31">
        <v>0</v>
      </c>
      <c r="Y44" s="31">
        <v>0</v>
      </c>
      <c r="Z44" s="31">
        <v>0</v>
      </c>
      <c r="AA44" s="31">
        <v>0</v>
      </c>
      <c r="AB44" s="31">
        <v>0</v>
      </c>
      <c r="AC44" s="31">
        <v>0</v>
      </c>
      <c r="AD44" s="31">
        <v>0</v>
      </c>
      <c r="AE44" s="31">
        <v>1.3219964950996301</v>
      </c>
      <c r="AF44" s="31">
        <v>47.814944174062404</v>
      </c>
      <c r="AG44" s="31">
        <v>101.62955496194749</v>
      </c>
      <c r="AH44" s="31">
        <v>217.63652071113538</v>
      </c>
      <c r="AI44" s="31">
        <v>313.5492419813711</v>
      </c>
      <c r="AJ44" s="31">
        <v>417.80170008861467</v>
      </c>
      <c r="AK44" s="31">
        <v>527.00547396129355</v>
      </c>
      <c r="AL44" s="31">
        <v>673.47325356572435</v>
      </c>
      <c r="AM44" s="31">
        <v>830.36584057504558</v>
      </c>
      <c r="AN44" s="31">
        <v>919.29205334956134</v>
      </c>
      <c r="AO44" s="31">
        <v>1027.3589596481163</v>
      </c>
      <c r="AP44" s="31">
        <v>1203.8489489903868</v>
      </c>
      <c r="AQ44" s="31">
        <v>1323.234216226818</v>
      </c>
      <c r="AR44" s="31">
        <v>1405.6700784826687</v>
      </c>
      <c r="AS44" s="31">
        <v>1485.917028385066</v>
      </c>
      <c r="AT44" s="31">
        <v>1575.2963121486489</v>
      </c>
      <c r="AU44" s="31">
        <v>1788.8846608879774</v>
      </c>
      <c r="AV44" s="31">
        <v>112.20783145940543</v>
      </c>
      <c r="AW44" s="31">
        <v>0</v>
      </c>
      <c r="AX44" s="31">
        <v>0</v>
      </c>
      <c r="AY44" s="31">
        <v>0</v>
      </c>
      <c r="AZ44" s="31">
        <v>0</v>
      </c>
      <c r="BA44" s="31">
        <v>0</v>
      </c>
      <c r="BB44" s="31">
        <v>0</v>
      </c>
      <c r="BC44" s="31">
        <v>0</v>
      </c>
      <c r="BD44" s="31">
        <v>0</v>
      </c>
      <c r="BE44" s="31">
        <v>0</v>
      </c>
      <c r="BF44" s="31">
        <v>0</v>
      </c>
      <c r="BG44" s="31">
        <v>0</v>
      </c>
      <c r="BH44" s="31">
        <v>0</v>
      </c>
      <c r="BI44" s="31">
        <v>0</v>
      </c>
      <c r="BJ44" s="31">
        <v>0</v>
      </c>
      <c r="BK44" s="31">
        <v>0</v>
      </c>
      <c r="BL44" s="31">
        <v>0</v>
      </c>
      <c r="BM44" s="31">
        <v>0</v>
      </c>
      <c r="BN44" s="31">
        <v>0</v>
      </c>
      <c r="BO44" s="31">
        <v>0</v>
      </c>
      <c r="BP44" s="31">
        <v>0</v>
      </c>
      <c r="BQ44" s="31">
        <v>0</v>
      </c>
      <c r="BR44" s="31">
        <v>0</v>
      </c>
      <c r="BS44" s="31">
        <v>0</v>
      </c>
      <c r="BT44" s="31">
        <v>0</v>
      </c>
      <c r="BU44" s="31">
        <v>0</v>
      </c>
      <c r="BV44" s="31">
        <v>0</v>
      </c>
      <c r="BW44" s="31">
        <v>0</v>
      </c>
    </row>
    <row r="45" spans="2:75" s="15" customFormat="1" ht="12.95" customHeight="1" x14ac:dyDescent="0.2">
      <c r="B45" s="15" t="s">
        <v>97</v>
      </c>
      <c r="C45" s="30" t="s">
        <v>92</v>
      </c>
      <c r="D45" s="31">
        <v>0</v>
      </c>
      <c r="E45" s="31">
        <v>0</v>
      </c>
      <c r="F45" s="31">
        <v>0</v>
      </c>
      <c r="G45" s="31">
        <v>0</v>
      </c>
      <c r="H45" s="31">
        <v>0</v>
      </c>
      <c r="I45" s="31">
        <v>0</v>
      </c>
      <c r="J45" s="31">
        <v>0</v>
      </c>
      <c r="K45" s="31">
        <v>0</v>
      </c>
      <c r="L45" s="31">
        <v>0</v>
      </c>
      <c r="M45" s="31">
        <v>0</v>
      </c>
      <c r="N45" s="31">
        <v>0</v>
      </c>
      <c r="O45" s="31">
        <v>0</v>
      </c>
      <c r="P45" s="31">
        <v>0</v>
      </c>
      <c r="Q45" s="31">
        <v>0</v>
      </c>
      <c r="R45" s="31">
        <v>0</v>
      </c>
      <c r="S45" s="31">
        <v>0</v>
      </c>
      <c r="T45" s="31">
        <v>0</v>
      </c>
      <c r="U45" s="31">
        <v>0</v>
      </c>
      <c r="V45" s="31">
        <v>0</v>
      </c>
      <c r="W45" s="31">
        <v>0</v>
      </c>
      <c r="X45" s="31">
        <v>0</v>
      </c>
      <c r="Y45" s="31">
        <v>0</v>
      </c>
      <c r="Z45" s="31">
        <v>0</v>
      </c>
      <c r="AA45" s="31">
        <v>0</v>
      </c>
      <c r="AB45" s="31">
        <v>0</v>
      </c>
      <c r="AC45" s="31">
        <v>0</v>
      </c>
      <c r="AD45" s="31">
        <v>0</v>
      </c>
      <c r="AE45" s="31">
        <v>0</v>
      </c>
      <c r="AF45" s="31">
        <v>0</v>
      </c>
      <c r="AG45" s="31">
        <v>0</v>
      </c>
      <c r="AH45" s="31">
        <v>0</v>
      </c>
      <c r="AI45" s="31">
        <v>0</v>
      </c>
      <c r="AJ45" s="31">
        <v>0</v>
      </c>
      <c r="AK45" s="31">
        <v>0</v>
      </c>
      <c r="AL45" s="31">
        <v>0</v>
      </c>
      <c r="AM45" s="31">
        <v>0</v>
      </c>
      <c r="AN45" s="31">
        <v>0</v>
      </c>
      <c r="AO45" s="31">
        <v>0</v>
      </c>
      <c r="AP45" s="31">
        <v>0</v>
      </c>
      <c r="AQ45" s="31">
        <v>0</v>
      </c>
      <c r="AR45" s="31">
        <v>0</v>
      </c>
      <c r="AS45" s="31">
        <v>0</v>
      </c>
      <c r="AT45" s="31">
        <v>0</v>
      </c>
      <c r="AU45" s="31">
        <v>0</v>
      </c>
      <c r="AV45" s="31">
        <v>0</v>
      </c>
      <c r="AW45" s="31">
        <v>0</v>
      </c>
      <c r="AX45" s="31">
        <v>0</v>
      </c>
      <c r="AY45" s="31">
        <v>0</v>
      </c>
      <c r="AZ45" s="31">
        <v>0</v>
      </c>
      <c r="BA45" s="31">
        <v>0</v>
      </c>
      <c r="BB45" s="31">
        <v>0</v>
      </c>
      <c r="BC45" s="31">
        <v>0.80176728686475984</v>
      </c>
      <c r="BD45" s="31">
        <v>59.09495670114287</v>
      </c>
      <c r="BE45" s="31">
        <v>111.65621532002514</v>
      </c>
      <c r="BF45" s="31">
        <v>238.98772609519145</v>
      </c>
      <c r="BG45" s="31">
        <v>181.18966984724599</v>
      </c>
      <c r="BH45" s="31">
        <v>110.03590652539856</v>
      </c>
      <c r="BI45" s="31">
        <v>87.982670452711034</v>
      </c>
      <c r="BJ45" s="31">
        <v>103.17219731164364</v>
      </c>
      <c r="BK45" s="31">
        <v>127.56493420344434</v>
      </c>
      <c r="BL45" s="31">
        <v>126.99911937777779</v>
      </c>
      <c r="BM45" s="31">
        <v>126.96380471367206</v>
      </c>
      <c r="BN45" s="31">
        <v>148.27003258784595</v>
      </c>
      <c r="BO45" s="31">
        <v>49.580512620343761</v>
      </c>
      <c r="BP45" s="31">
        <v>1.4453715379977596</v>
      </c>
      <c r="BQ45" s="31">
        <v>0.8852951200000001</v>
      </c>
      <c r="BR45" s="31">
        <v>0.43081785580645166</v>
      </c>
      <c r="BS45" s="31">
        <v>0.5690525511881156</v>
      </c>
      <c r="BT45" s="31">
        <v>0.58027484931444673</v>
      </c>
      <c r="BU45" s="31">
        <v>0.59402080454988526</v>
      </c>
      <c r="BV45" s="31">
        <v>0.46027534305185935</v>
      </c>
      <c r="BW45" s="31">
        <v>0.47287570469406837</v>
      </c>
    </row>
    <row r="46" spans="2:75" s="15" customFormat="1" x14ac:dyDescent="0.2">
      <c r="B46" s="15" t="s">
        <v>155</v>
      </c>
      <c r="C46" s="30" t="s">
        <v>92</v>
      </c>
      <c r="D46" s="31">
        <v>0</v>
      </c>
      <c r="E46" s="31">
        <v>0</v>
      </c>
      <c r="F46" s="31">
        <v>0</v>
      </c>
      <c r="G46" s="31">
        <v>0</v>
      </c>
      <c r="H46" s="31">
        <v>0</v>
      </c>
      <c r="I46" s="31">
        <v>0</v>
      </c>
      <c r="J46" s="31">
        <v>0</v>
      </c>
      <c r="K46" s="31">
        <v>0</v>
      </c>
      <c r="L46" s="31">
        <v>0</v>
      </c>
      <c r="M46" s="31">
        <v>0</v>
      </c>
      <c r="N46" s="31">
        <v>0</v>
      </c>
      <c r="O46" s="31">
        <v>0</v>
      </c>
      <c r="P46" s="31">
        <v>0</v>
      </c>
      <c r="Q46" s="31">
        <v>0</v>
      </c>
      <c r="R46" s="31">
        <v>0</v>
      </c>
      <c r="S46" s="31">
        <v>0</v>
      </c>
      <c r="T46" s="31">
        <v>0</v>
      </c>
      <c r="U46" s="31">
        <v>0</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0</v>
      </c>
      <c r="BG46" s="31">
        <v>0</v>
      </c>
      <c r="BH46" s="31">
        <v>0</v>
      </c>
      <c r="BI46" s="31">
        <v>0</v>
      </c>
      <c r="BJ46" s="31">
        <v>0</v>
      </c>
      <c r="BK46" s="31">
        <v>0</v>
      </c>
      <c r="BL46" s="31">
        <v>0</v>
      </c>
      <c r="BM46" s="31">
        <v>0</v>
      </c>
      <c r="BN46" s="31">
        <v>0</v>
      </c>
      <c r="BO46" s="31">
        <v>5.3840805259142686</v>
      </c>
      <c r="BP46" s="31">
        <v>18.96100276761381</v>
      </c>
      <c r="BQ46" s="31">
        <v>33.396639088744003</v>
      </c>
      <c r="BR46" s="31">
        <v>24.632377921612907</v>
      </c>
      <c r="BS46" s="31">
        <v>30.511157829946434</v>
      </c>
      <c r="BT46" s="31">
        <v>13.791165362545645</v>
      </c>
      <c r="BU46" s="31">
        <v>0</v>
      </c>
      <c r="BV46" s="31">
        <v>0</v>
      </c>
      <c r="BW46" s="31">
        <v>0</v>
      </c>
    </row>
    <row r="47" spans="2:75" s="15" customFormat="1" ht="26.25" customHeight="1" x14ac:dyDescent="0.2">
      <c r="B47" s="15" t="s">
        <v>156</v>
      </c>
      <c r="C47" s="30" t="s">
        <v>92</v>
      </c>
      <c r="D47" s="31">
        <v>0</v>
      </c>
      <c r="E47" s="31">
        <v>0</v>
      </c>
      <c r="F47" s="31">
        <v>0</v>
      </c>
      <c r="G47" s="31">
        <v>0</v>
      </c>
      <c r="H47" s="31">
        <v>0</v>
      </c>
      <c r="I47" s="31">
        <v>0</v>
      </c>
      <c r="J47" s="31">
        <v>0</v>
      </c>
      <c r="K47" s="31">
        <v>0</v>
      </c>
      <c r="L47" s="31">
        <v>0</v>
      </c>
      <c r="M47" s="31">
        <v>0</v>
      </c>
      <c r="N47" s="31">
        <v>0</v>
      </c>
      <c r="O47" s="31">
        <v>0</v>
      </c>
      <c r="P47" s="31">
        <v>0</v>
      </c>
      <c r="Q47" s="31">
        <v>0</v>
      </c>
      <c r="R47" s="31">
        <v>0</v>
      </c>
      <c r="S47" s="31">
        <v>0</v>
      </c>
      <c r="T47" s="31">
        <v>0</v>
      </c>
      <c r="U47" s="31">
        <v>0</v>
      </c>
      <c r="V47" s="31">
        <v>0</v>
      </c>
      <c r="W47" s="31">
        <v>0</v>
      </c>
      <c r="X47" s="31">
        <v>0</v>
      </c>
      <c r="Y47" s="31">
        <v>0</v>
      </c>
      <c r="Z47" s="31">
        <v>0</v>
      </c>
      <c r="AA47" s="31">
        <v>0</v>
      </c>
      <c r="AB47" s="31">
        <v>0</v>
      </c>
      <c r="AC47" s="31">
        <v>0</v>
      </c>
      <c r="AD47" s="31">
        <v>0</v>
      </c>
      <c r="AE47" s="31">
        <v>0</v>
      </c>
      <c r="AF47" s="31">
        <v>103.79341540223304</v>
      </c>
      <c r="AG47" s="31">
        <v>30.796834836953781</v>
      </c>
      <c r="AH47" s="31">
        <v>101.87241394989316</v>
      </c>
      <c r="AI47" s="31">
        <v>170.66604310378426</v>
      </c>
      <c r="AJ47" s="31">
        <v>203.88722964324396</v>
      </c>
      <c r="AK47" s="31">
        <v>231.51685561305379</v>
      </c>
      <c r="AL47" s="31">
        <v>259.68672065458014</v>
      </c>
      <c r="AM47" s="31">
        <v>292.26692414976935</v>
      </c>
      <c r="AN47" s="31">
        <v>309.87372584816677</v>
      </c>
      <c r="AO47" s="31">
        <v>326.2229871868426</v>
      </c>
      <c r="AP47" s="31">
        <v>346.63354951474173</v>
      </c>
      <c r="AQ47" s="31">
        <v>361.07514372262301</v>
      </c>
      <c r="AR47" s="31">
        <v>372.87285644211909</v>
      </c>
      <c r="AS47" s="31">
        <v>385.16873205786987</v>
      </c>
      <c r="AT47" s="31">
        <v>408.17149542039544</v>
      </c>
      <c r="AU47" s="31">
        <v>418.8485445863667</v>
      </c>
      <c r="AV47" s="31">
        <v>0</v>
      </c>
      <c r="AW47" s="31">
        <v>0</v>
      </c>
      <c r="AX47" s="31">
        <v>0</v>
      </c>
      <c r="AY47" s="31">
        <v>0</v>
      </c>
      <c r="AZ47" s="31">
        <v>0</v>
      </c>
      <c r="BA47" s="31">
        <v>0</v>
      </c>
      <c r="BB47" s="31">
        <v>0</v>
      </c>
      <c r="BC47" s="31">
        <v>0</v>
      </c>
      <c r="BD47" s="31">
        <v>0</v>
      </c>
      <c r="BE47" s="31">
        <v>0</v>
      </c>
      <c r="BF47" s="31">
        <v>0</v>
      </c>
      <c r="BG47" s="31">
        <v>0</v>
      </c>
      <c r="BH47" s="31">
        <v>0</v>
      </c>
      <c r="BI47" s="31">
        <v>0</v>
      </c>
      <c r="BJ47" s="31">
        <v>0</v>
      </c>
      <c r="BK47" s="31">
        <v>0</v>
      </c>
      <c r="BL47" s="31">
        <v>0</v>
      </c>
      <c r="BM47" s="31">
        <v>0</v>
      </c>
      <c r="BN47" s="31">
        <v>0</v>
      </c>
      <c r="BO47" s="31">
        <v>0</v>
      </c>
      <c r="BP47" s="31">
        <v>0</v>
      </c>
      <c r="BQ47" s="31">
        <v>0</v>
      </c>
      <c r="BR47" s="31">
        <v>0</v>
      </c>
      <c r="BS47" s="31">
        <v>0</v>
      </c>
      <c r="BT47" s="31">
        <v>0</v>
      </c>
      <c r="BU47" s="31">
        <v>0</v>
      </c>
      <c r="BV47" s="31">
        <v>0</v>
      </c>
      <c r="BW47" s="31">
        <v>0</v>
      </c>
    </row>
    <row r="48" spans="2:75" s="15" customFormat="1" ht="12.95" customHeight="1" x14ac:dyDescent="0.2">
      <c r="B48" s="15" t="s">
        <v>157</v>
      </c>
      <c r="C48" s="30" t="s">
        <v>92</v>
      </c>
      <c r="D48" s="31">
        <v>0</v>
      </c>
      <c r="E48" s="31">
        <v>0</v>
      </c>
      <c r="F48" s="31">
        <v>0</v>
      </c>
      <c r="G48" s="31">
        <v>0</v>
      </c>
      <c r="H48" s="31">
        <v>0</v>
      </c>
      <c r="I48" s="31">
        <v>0</v>
      </c>
      <c r="J48" s="31">
        <v>0</v>
      </c>
      <c r="K48" s="31">
        <v>0</v>
      </c>
      <c r="L48" s="31">
        <v>0</v>
      </c>
      <c r="M48" s="31">
        <v>0</v>
      </c>
      <c r="N48" s="31">
        <v>0</v>
      </c>
      <c r="O48" s="31">
        <v>0</v>
      </c>
      <c r="P48" s="31">
        <v>0</v>
      </c>
      <c r="Q48" s="31">
        <v>0</v>
      </c>
      <c r="R48" s="31">
        <v>0</v>
      </c>
      <c r="S48" s="31">
        <v>0</v>
      </c>
      <c r="T48" s="31">
        <v>0</v>
      </c>
      <c r="U48" s="31">
        <v>0</v>
      </c>
      <c r="V48" s="31">
        <v>0</v>
      </c>
      <c r="W48" s="31">
        <v>0</v>
      </c>
      <c r="X48" s="31">
        <v>0</v>
      </c>
      <c r="Y48" s="31">
        <v>0</v>
      </c>
      <c r="Z48" s="31">
        <v>0</v>
      </c>
      <c r="AA48" s="31">
        <v>0</v>
      </c>
      <c r="AB48" s="31">
        <v>0</v>
      </c>
      <c r="AC48" s="31">
        <v>0</v>
      </c>
      <c r="AD48" s="31">
        <v>0</v>
      </c>
      <c r="AE48" s="31">
        <v>0</v>
      </c>
      <c r="AF48" s="31">
        <v>0</v>
      </c>
      <c r="AG48" s="31">
        <v>0</v>
      </c>
      <c r="AH48" s="31">
        <v>0</v>
      </c>
      <c r="AI48" s="31">
        <v>0</v>
      </c>
      <c r="AJ48" s="31">
        <v>0</v>
      </c>
      <c r="AK48" s="31">
        <v>0</v>
      </c>
      <c r="AL48" s="31">
        <v>0</v>
      </c>
      <c r="AM48" s="31">
        <v>0</v>
      </c>
      <c r="AN48" s="31">
        <v>0</v>
      </c>
      <c r="AO48" s="31">
        <v>0</v>
      </c>
      <c r="AP48" s="31">
        <v>0</v>
      </c>
      <c r="AQ48" s="31">
        <v>0</v>
      </c>
      <c r="AR48" s="31">
        <v>0</v>
      </c>
      <c r="AS48" s="31">
        <v>0</v>
      </c>
      <c r="AT48" s="31">
        <v>0</v>
      </c>
      <c r="AU48" s="31">
        <v>0</v>
      </c>
      <c r="AV48" s="31">
        <v>0</v>
      </c>
      <c r="AW48" s="31">
        <v>0</v>
      </c>
      <c r="AX48" s="31">
        <v>0</v>
      </c>
      <c r="AY48" s="31">
        <v>0</v>
      </c>
      <c r="AZ48" s="31">
        <v>0</v>
      </c>
      <c r="BA48" s="31">
        <v>0</v>
      </c>
      <c r="BB48" s="31">
        <v>0</v>
      </c>
      <c r="BC48" s="31">
        <v>0</v>
      </c>
      <c r="BD48" s="31">
        <v>0</v>
      </c>
      <c r="BE48" s="31">
        <v>0</v>
      </c>
      <c r="BF48" s="31">
        <v>0</v>
      </c>
      <c r="BG48" s="31">
        <v>0</v>
      </c>
      <c r="BH48" s="31">
        <v>0</v>
      </c>
      <c r="BI48" s="31">
        <v>1076.7314831871881</v>
      </c>
      <c r="BJ48" s="31">
        <v>0</v>
      </c>
      <c r="BK48" s="31">
        <v>0</v>
      </c>
      <c r="BL48" s="31">
        <v>0</v>
      </c>
      <c r="BM48" s="31">
        <v>0</v>
      </c>
      <c r="BN48" s="31">
        <v>0</v>
      </c>
      <c r="BO48" s="31">
        <v>0</v>
      </c>
      <c r="BP48" s="31">
        <v>0</v>
      </c>
      <c r="BQ48" s="31">
        <v>0</v>
      </c>
      <c r="BR48" s="31">
        <v>0</v>
      </c>
      <c r="BS48" s="31">
        <v>0</v>
      </c>
      <c r="BT48" s="31">
        <v>0</v>
      </c>
      <c r="BU48" s="31">
        <v>0</v>
      </c>
      <c r="BV48" s="31">
        <v>0</v>
      </c>
      <c r="BW48" s="31">
        <v>0</v>
      </c>
    </row>
    <row r="49" spans="2:75" s="15" customFormat="1" x14ac:dyDescent="0.2">
      <c r="B49" s="15" t="s">
        <v>158</v>
      </c>
      <c r="C49" s="30" t="s">
        <v>92</v>
      </c>
      <c r="D49" s="31">
        <v>0</v>
      </c>
      <c r="E49" s="31">
        <v>0</v>
      </c>
      <c r="F49" s="31">
        <v>0</v>
      </c>
      <c r="G49" s="31">
        <v>0</v>
      </c>
      <c r="H49" s="31">
        <v>0</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31">
        <v>0</v>
      </c>
      <c r="AA49" s="31">
        <v>0</v>
      </c>
      <c r="AB49" s="31">
        <v>0</v>
      </c>
      <c r="AC49" s="31">
        <v>0</v>
      </c>
      <c r="AD49" s="31">
        <v>0</v>
      </c>
      <c r="AE49" s="31">
        <v>0</v>
      </c>
      <c r="AF49" s="31">
        <v>0</v>
      </c>
      <c r="AG49" s="31">
        <v>0</v>
      </c>
      <c r="AH49" s="31">
        <v>0</v>
      </c>
      <c r="AI49" s="31">
        <v>0</v>
      </c>
      <c r="AJ49" s="31">
        <v>0</v>
      </c>
      <c r="AK49" s="31">
        <v>0</v>
      </c>
      <c r="AL49" s="31">
        <v>0</v>
      </c>
      <c r="AM49" s="31">
        <v>0</v>
      </c>
      <c r="AN49" s="31">
        <v>0</v>
      </c>
      <c r="AO49" s="31">
        <v>0</v>
      </c>
      <c r="AP49" s="31">
        <v>0</v>
      </c>
      <c r="AQ49" s="31">
        <v>0</v>
      </c>
      <c r="AR49" s="31">
        <v>0</v>
      </c>
      <c r="AS49" s="31">
        <v>0</v>
      </c>
      <c r="AT49" s="31">
        <v>0</v>
      </c>
      <c r="AU49" s="31">
        <v>0</v>
      </c>
      <c r="AV49" s="31">
        <v>0</v>
      </c>
      <c r="AW49" s="31">
        <v>0</v>
      </c>
      <c r="AX49" s="31">
        <v>0</v>
      </c>
      <c r="AY49" s="31">
        <v>0</v>
      </c>
      <c r="AZ49" s="31">
        <v>0</v>
      </c>
      <c r="BA49" s="31">
        <v>0</v>
      </c>
      <c r="BB49" s="31">
        <v>0</v>
      </c>
      <c r="BC49" s="31">
        <v>0</v>
      </c>
      <c r="BD49" s="31">
        <v>0</v>
      </c>
      <c r="BE49" s="31">
        <v>0</v>
      </c>
      <c r="BF49" s="31">
        <v>0</v>
      </c>
      <c r="BG49" s="31">
        <v>0</v>
      </c>
      <c r="BH49" s="31">
        <v>646.07617684919308</v>
      </c>
      <c r="BI49" s="31">
        <v>311.42237262429649</v>
      </c>
      <c r="BJ49" s="31">
        <v>0</v>
      </c>
      <c r="BK49" s="31">
        <v>0</v>
      </c>
      <c r="BL49" s="31">
        <v>0</v>
      </c>
      <c r="BM49" s="31">
        <v>0</v>
      </c>
      <c r="BN49" s="31">
        <v>0</v>
      </c>
      <c r="BO49" s="31">
        <v>0</v>
      </c>
      <c r="BP49" s="31">
        <v>0</v>
      </c>
      <c r="BQ49" s="31">
        <v>0</v>
      </c>
      <c r="BR49" s="31">
        <v>0</v>
      </c>
      <c r="BS49" s="31">
        <v>0</v>
      </c>
      <c r="BT49" s="31">
        <v>0</v>
      </c>
      <c r="BU49" s="31">
        <v>0</v>
      </c>
      <c r="BV49" s="31">
        <v>0</v>
      </c>
      <c r="BW49" s="31">
        <v>0</v>
      </c>
    </row>
    <row r="50" spans="2:75" s="15" customFormat="1" ht="12.95" customHeight="1" x14ac:dyDescent="0.2">
      <c r="B50" s="15" t="s">
        <v>159</v>
      </c>
      <c r="C50" s="30" t="s">
        <v>92</v>
      </c>
      <c r="D50" s="31">
        <v>0</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422.29857914596732</v>
      </c>
      <c r="BE50" s="31">
        <v>496.95663182789377</v>
      </c>
      <c r="BF50" s="31">
        <v>496.86520564363786</v>
      </c>
      <c r="BG50" s="31">
        <v>535.52403156201331</v>
      </c>
      <c r="BH50" s="31">
        <v>548.94800376274884</v>
      </c>
      <c r="BI50" s="31">
        <v>564.78409517272928</v>
      </c>
      <c r="BJ50" s="31">
        <v>582.43645111371632</v>
      </c>
      <c r="BK50" s="31">
        <v>591.27496318647775</v>
      </c>
      <c r="BL50" s="31">
        <v>597.07492508499922</v>
      </c>
      <c r="BM50" s="31">
        <v>605.40046919170697</v>
      </c>
      <c r="BN50" s="31">
        <v>620.52926790569802</v>
      </c>
      <c r="BO50" s="31">
        <v>619.16504419024591</v>
      </c>
      <c r="BP50" s="31">
        <v>618.15293125572873</v>
      </c>
      <c r="BQ50" s="31">
        <v>617.553000833488</v>
      </c>
      <c r="BR50" s="31">
        <v>630.61650552677099</v>
      </c>
      <c r="BS50" s="31">
        <v>631.09190800055364</v>
      </c>
      <c r="BT50" s="31">
        <v>632.34669539181505</v>
      </c>
      <c r="BU50" s="31">
        <v>668.85987038551957</v>
      </c>
      <c r="BV50" s="31">
        <v>711.40312118420547</v>
      </c>
      <c r="BW50" s="31">
        <v>768.0265318254128</v>
      </c>
    </row>
    <row r="51" spans="2:75" s="15" customFormat="1" x14ac:dyDescent="0.2">
      <c r="B51" s="15" t="s">
        <v>16</v>
      </c>
      <c r="C51" s="30" t="s">
        <v>94</v>
      </c>
      <c r="D51" s="31">
        <v>0</v>
      </c>
      <c r="E51" s="31">
        <v>0</v>
      </c>
      <c r="F51" s="31">
        <v>0</v>
      </c>
      <c r="G51" s="31">
        <v>0</v>
      </c>
      <c r="H51" s="31">
        <v>0</v>
      </c>
      <c r="I51" s="31">
        <v>0</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31">
        <v>0</v>
      </c>
      <c r="AA51" s="31">
        <v>0</v>
      </c>
      <c r="AB51" s="31">
        <v>0</v>
      </c>
      <c r="AC51" s="31">
        <v>0</v>
      </c>
      <c r="AD51" s="31">
        <v>0</v>
      </c>
      <c r="AE51" s="31">
        <v>0</v>
      </c>
      <c r="AF51" s="31">
        <v>0</v>
      </c>
      <c r="AG51" s="31">
        <v>0</v>
      </c>
      <c r="AH51" s="31">
        <v>0</v>
      </c>
      <c r="AI51" s="31">
        <v>0</v>
      </c>
      <c r="AJ51" s="31">
        <v>0</v>
      </c>
      <c r="AK51" s="31">
        <v>0</v>
      </c>
      <c r="AL51" s="31">
        <v>0</v>
      </c>
      <c r="AM51" s="31">
        <v>0</v>
      </c>
      <c r="AN51" s="31">
        <v>0</v>
      </c>
      <c r="AO51" s="31">
        <v>0</v>
      </c>
      <c r="AP51" s="31">
        <v>0</v>
      </c>
      <c r="AQ51" s="31">
        <v>0</v>
      </c>
      <c r="AR51" s="31">
        <v>0</v>
      </c>
      <c r="AS51" s="31">
        <v>0</v>
      </c>
      <c r="AT51" s="31">
        <v>0</v>
      </c>
      <c r="AU51" s="31">
        <v>0</v>
      </c>
      <c r="AV51" s="31">
        <v>0</v>
      </c>
      <c r="AW51" s="31">
        <v>0</v>
      </c>
      <c r="AX51" s="31">
        <v>0</v>
      </c>
      <c r="AY51" s="31">
        <v>0</v>
      </c>
      <c r="AZ51" s="31">
        <v>0</v>
      </c>
      <c r="BA51" s="31">
        <v>0</v>
      </c>
      <c r="BB51" s="31">
        <v>0</v>
      </c>
      <c r="BC51" s="31">
        <v>0</v>
      </c>
      <c r="BD51" s="31">
        <v>0</v>
      </c>
      <c r="BE51" s="31">
        <v>0</v>
      </c>
      <c r="BF51" s="31">
        <v>0</v>
      </c>
      <c r="BG51" s="31">
        <v>3037.5723563063589</v>
      </c>
      <c r="BH51" s="31">
        <v>7526.0859174175666</v>
      </c>
      <c r="BI51" s="31">
        <v>7880.3100382191706</v>
      </c>
      <c r="BJ51" s="31">
        <v>8200.3808475224359</v>
      </c>
      <c r="BK51" s="31">
        <v>8545.5828482108191</v>
      </c>
      <c r="BL51" s="31">
        <v>8716.7328248603535</v>
      </c>
      <c r="BM51" s="31">
        <v>8966.4525383580349</v>
      </c>
      <c r="BN51" s="31">
        <v>8846.5805200924769</v>
      </c>
      <c r="BO51" s="31">
        <v>8490.69447765718</v>
      </c>
      <c r="BP51" s="31">
        <v>7790.0755865773381</v>
      </c>
      <c r="BQ51" s="31">
        <v>7171.0875081620516</v>
      </c>
      <c r="BR51" s="31">
        <v>6627.6815539714235</v>
      </c>
      <c r="BS51" s="31">
        <v>6112.2770640114904</v>
      </c>
      <c r="BT51" s="31">
        <v>5695.9319844594911</v>
      </c>
      <c r="BU51" s="31">
        <v>5396.718556383903</v>
      </c>
      <c r="BV51" s="31">
        <v>5102.8341895120921</v>
      </c>
      <c r="BW51" s="31">
        <v>4968.7768983348569</v>
      </c>
    </row>
    <row r="52" spans="2:75" s="15" customFormat="1" ht="26.25" customHeight="1" x14ac:dyDescent="0.2">
      <c r="B52" s="30" t="s">
        <v>160</v>
      </c>
      <c r="C52" s="30" t="s">
        <v>92</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v>163.48891268089605</v>
      </c>
      <c r="BR52" s="31">
        <v>1627.6035331223804</v>
      </c>
      <c r="BS52" s="31">
        <v>2553.5094437782682</v>
      </c>
      <c r="BT52" s="31">
        <v>4828.5993287800393</v>
      </c>
      <c r="BU52" s="31">
        <v>7693.2089814168121</v>
      </c>
      <c r="BV52" s="31">
        <v>8792.2954910879271</v>
      </c>
      <c r="BW52" s="31">
        <v>9070.6470539277252</v>
      </c>
    </row>
    <row r="53" spans="2:75" s="15" customFormat="1" x14ac:dyDescent="0.2">
      <c r="B53" s="15" t="s">
        <v>161</v>
      </c>
      <c r="C53" s="30" t="s">
        <v>92</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v>5.4784382926411777</v>
      </c>
      <c r="AY53" s="31">
        <v>6.3574470637514295</v>
      </c>
      <c r="AZ53" s="31">
        <v>8.0631704769641406</v>
      </c>
      <c r="BA53" s="31">
        <v>7.2094876216809425</v>
      </c>
      <c r="BB53" s="31">
        <v>11.854293501563006</v>
      </c>
      <c r="BC53" s="31">
        <v>14.93662760344349</v>
      </c>
      <c r="BD53" s="31">
        <v>16.411665661716388</v>
      </c>
      <c r="BE53" s="31">
        <v>19.606691159096684</v>
      </c>
      <c r="BF53" s="31">
        <v>26.149837006735368</v>
      </c>
      <c r="BG53" s="31">
        <v>25.147935467564292</v>
      </c>
      <c r="BH53" s="31">
        <v>26.021043961778396</v>
      </c>
      <c r="BI53" s="31">
        <v>57.067874628231515</v>
      </c>
      <c r="BJ53" s="31">
        <v>39.00483939038687</v>
      </c>
      <c r="BK53" s="31">
        <v>31.829349856485489</v>
      </c>
      <c r="BL53" s="31">
        <v>35.704049390222224</v>
      </c>
      <c r="BM53" s="31">
        <v>38.835214259750671</v>
      </c>
      <c r="BN53" s="31">
        <v>41.021625769271303</v>
      </c>
      <c r="BO53" s="31">
        <v>39.745754151998348</v>
      </c>
      <c r="BP53" s="31">
        <v>43.581908284939516</v>
      </c>
      <c r="BQ53" s="31">
        <v>46.295131562486084</v>
      </c>
      <c r="BR53" s="31">
        <v>45.737153360546813</v>
      </c>
      <c r="BS53" s="31">
        <v>47.657216928436533</v>
      </c>
      <c r="BT53" s="31">
        <v>48.851162202727778</v>
      </c>
      <c r="BU53" s="31">
        <v>49.908848683505042</v>
      </c>
      <c r="BV53" s="31">
        <v>50.549838270433199</v>
      </c>
      <c r="BW53" s="31">
        <v>50.795420224549218</v>
      </c>
    </row>
    <row r="54" spans="2:75" s="15" customFormat="1" x14ac:dyDescent="0.2">
      <c r="B54" s="15" t="s">
        <v>162</v>
      </c>
      <c r="C54" s="30" t="s">
        <v>92</v>
      </c>
      <c r="D54" s="31">
        <v>0</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62.33085014033778</v>
      </c>
      <c r="BM54" s="31">
        <v>69.574981466067356</v>
      </c>
      <c r="BN54" s="31">
        <v>66.435963341649625</v>
      </c>
      <c r="BO54" s="31">
        <v>41.161491695671984</v>
      </c>
      <c r="BP54" s="31">
        <v>28.915446529414403</v>
      </c>
      <c r="BQ54" s="31">
        <v>25.679047146800002</v>
      </c>
      <c r="BR54" s="31">
        <v>4.0948100000000007</v>
      </c>
      <c r="BS54" s="31">
        <v>0</v>
      </c>
      <c r="BT54" s="31">
        <v>0</v>
      </c>
      <c r="BU54" s="31">
        <v>0</v>
      </c>
      <c r="BV54" s="31">
        <v>0</v>
      </c>
      <c r="BW54" s="31">
        <v>0</v>
      </c>
    </row>
    <row r="55" spans="2:75" s="15" customFormat="1" x14ac:dyDescent="0.2">
      <c r="B55" s="15" t="s">
        <v>163</v>
      </c>
      <c r="C55" s="30" t="s">
        <v>93</v>
      </c>
      <c r="D55" s="31">
        <v>0</v>
      </c>
      <c r="E55" s="31">
        <v>0</v>
      </c>
      <c r="F55" s="31">
        <v>0</v>
      </c>
      <c r="G55" s="31">
        <v>0</v>
      </c>
      <c r="H55" s="31">
        <v>0</v>
      </c>
      <c r="I55" s="31">
        <v>0</v>
      </c>
      <c r="J55" s="31">
        <v>0</v>
      </c>
      <c r="K55" s="31">
        <v>0</v>
      </c>
      <c r="L55" s="31">
        <v>0</v>
      </c>
      <c r="M55" s="31">
        <v>0</v>
      </c>
      <c r="N55" s="31">
        <v>0</v>
      </c>
      <c r="O55" s="31">
        <v>0</v>
      </c>
      <c r="P55" s="31">
        <v>0</v>
      </c>
      <c r="Q55" s="31">
        <v>0</v>
      </c>
      <c r="R55" s="31">
        <v>0</v>
      </c>
      <c r="S55" s="31">
        <v>0</v>
      </c>
      <c r="T55" s="31">
        <v>0</v>
      </c>
      <c r="U55" s="31">
        <v>0</v>
      </c>
      <c r="V55" s="31">
        <v>0</v>
      </c>
      <c r="W55" s="31">
        <v>0</v>
      </c>
      <c r="X55" s="31">
        <v>0</v>
      </c>
      <c r="Y55" s="31">
        <v>0</v>
      </c>
      <c r="Z55" s="31">
        <v>0</v>
      </c>
      <c r="AA55" s="31">
        <v>0</v>
      </c>
      <c r="AB55" s="31">
        <v>0</v>
      </c>
      <c r="AC55" s="31">
        <v>0</v>
      </c>
      <c r="AD55" s="31">
        <v>0</v>
      </c>
      <c r="AE55" s="31">
        <v>0</v>
      </c>
      <c r="AF55" s="31">
        <v>0</v>
      </c>
      <c r="AG55" s="31">
        <v>0</v>
      </c>
      <c r="AH55" s="31">
        <v>0</v>
      </c>
      <c r="AI55" s="31">
        <v>0</v>
      </c>
      <c r="AJ55" s="31">
        <v>0</v>
      </c>
      <c r="AK55" s="31">
        <v>0</v>
      </c>
      <c r="AL55" s="31">
        <v>0</v>
      </c>
      <c r="AM55" s="31">
        <v>0</v>
      </c>
      <c r="AN55" s="31">
        <v>0</v>
      </c>
      <c r="AO55" s="31">
        <v>0</v>
      </c>
      <c r="AP55" s="31">
        <v>0</v>
      </c>
      <c r="AQ55" s="31">
        <v>209.26170287881098</v>
      </c>
      <c r="AR55" s="31">
        <v>6.585631131458471</v>
      </c>
      <c r="AS55" s="31">
        <v>0</v>
      </c>
      <c r="AT55" s="31">
        <v>0</v>
      </c>
      <c r="AU55" s="31">
        <v>0</v>
      </c>
      <c r="AV55" s="31">
        <v>0</v>
      </c>
      <c r="AW55" s="31">
        <v>0</v>
      </c>
      <c r="AX55" s="31">
        <v>0</v>
      </c>
      <c r="AY55" s="31">
        <v>0</v>
      </c>
      <c r="AZ55" s="31">
        <v>0</v>
      </c>
      <c r="BA55" s="31">
        <v>0</v>
      </c>
      <c r="BB55" s="31">
        <v>0</v>
      </c>
      <c r="BC55" s="31">
        <v>0</v>
      </c>
      <c r="BD55" s="31">
        <v>0</v>
      </c>
      <c r="BE55" s="31">
        <v>0</v>
      </c>
      <c r="BF55" s="31">
        <v>0</v>
      </c>
      <c r="BG55" s="31">
        <v>0</v>
      </c>
      <c r="BH55" s="31">
        <v>0</v>
      </c>
      <c r="BI55" s="31">
        <v>0</v>
      </c>
      <c r="BJ55" s="31">
        <v>0</v>
      </c>
      <c r="BK55" s="31">
        <v>0</v>
      </c>
      <c r="BL55" s="31">
        <v>0</v>
      </c>
      <c r="BM55" s="31">
        <v>0</v>
      </c>
      <c r="BN55" s="31">
        <v>0</v>
      </c>
      <c r="BO55" s="31">
        <v>0</v>
      </c>
      <c r="BP55" s="31">
        <v>0</v>
      </c>
      <c r="BQ55" s="31">
        <v>0</v>
      </c>
      <c r="BR55" s="31">
        <v>0</v>
      </c>
      <c r="BS55" s="31">
        <v>0</v>
      </c>
      <c r="BT55" s="31">
        <v>0</v>
      </c>
      <c r="BU55" s="31">
        <v>0</v>
      </c>
      <c r="BV55" s="31">
        <v>0</v>
      </c>
      <c r="BW55" s="31">
        <v>0</v>
      </c>
    </row>
    <row r="56" spans="2:75" s="15" customFormat="1" x14ac:dyDescent="0.2">
      <c r="B56" s="15" t="s">
        <v>164</v>
      </c>
      <c r="C56" s="30" t="s">
        <v>92</v>
      </c>
      <c r="D56" s="31">
        <v>0</v>
      </c>
      <c r="E56" s="31">
        <v>0</v>
      </c>
      <c r="F56" s="31">
        <v>0</v>
      </c>
      <c r="G56" s="31">
        <v>0</v>
      </c>
      <c r="H56" s="31">
        <v>0</v>
      </c>
      <c r="I56" s="31">
        <v>0</v>
      </c>
      <c r="J56" s="31">
        <v>0</v>
      </c>
      <c r="K56" s="31">
        <v>0</v>
      </c>
      <c r="L56" s="31">
        <v>0</v>
      </c>
      <c r="M56" s="31">
        <v>0</v>
      </c>
      <c r="N56" s="31">
        <v>0</v>
      </c>
      <c r="O56" s="31">
        <v>0</v>
      </c>
      <c r="P56" s="31">
        <v>0</v>
      </c>
      <c r="Q56" s="31">
        <v>0</v>
      </c>
      <c r="R56" s="31">
        <v>0</v>
      </c>
      <c r="S56" s="31">
        <v>0</v>
      </c>
      <c r="T56" s="31">
        <v>0</v>
      </c>
      <c r="U56" s="31">
        <v>0</v>
      </c>
      <c r="V56" s="31">
        <v>0</v>
      </c>
      <c r="W56" s="31">
        <v>0</v>
      </c>
      <c r="X56" s="31">
        <v>0</v>
      </c>
      <c r="Y56" s="31">
        <v>0</v>
      </c>
      <c r="Z56" s="31">
        <v>0</v>
      </c>
      <c r="AA56" s="31">
        <v>0</v>
      </c>
      <c r="AB56" s="31">
        <v>0</v>
      </c>
      <c r="AC56" s="31">
        <v>0</v>
      </c>
      <c r="AD56" s="31">
        <v>0</v>
      </c>
      <c r="AE56" s="31">
        <v>76.675796715778532</v>
      </c>
      <c r="AF56" s="31">
        <v>197.67397652447752</v>
      </c>
      <c r="AG56" s="31">
        <v>228.40985837407388</v>
      </c>
      <c r="AH56" s="31">
        <v>319.50893466102855</v>
      </c>
      <c r="AI56" s="31">
        <v>337.36310846096887</v>
      </c>
      <c r="AJ56" s="31">
        <v>360.98066887656307</v>
      </c>
      <c r="AK56" s="31">
        <v>396.01567407496043</v>
      </c>
      <c r="AL56" s="31">
        <v>439.46983495390486</v>
      </c>
      <c r="AM56" s="31">
        <v>497.12691771269175</v>
      </c>
      <c r="AN56" s="31">
        <v>609.41832750139463</v>
      </c>
      <c r="AO56" s="31">
        <v>647.57697456492633</v>
      </c>
      <c r="AP56" s="31">
        <v>667.50379467365804</v>
      </c>
      <c r="AQ56" s="31">
        <v>655.08995576089092</v>
      </c>
      <c r="AR56" s="31">
        <v>658.19678221059519</v>
      </c>
      <c r="AS56" s="31">
        <v>668.12091545156341</v>
      </c>
      <c r="AT56" s="31">
        <v>764.65697483406598</v>
      </c>
      <c r="AU56" s="31">
        <v>1004.3989373387149</v>
      </c>
      <c r="AV56" s="31">
        <v>1051.5931602974626</v>
      </c>
      <c r="AW56" s="31">
        <v>1127.6272162740902</v>
      </c>
      <c r="AX56" s="31">
        <v>1229.0433375348177</v>
      </c>
      <c r="AY56" s="31">
        <v>1263.3173775251</v>
      </c>
      <c r="AZ56" s="31">
        <v>1338.121403040501</v>
      </c>
      <c r="BA56" s="31">
        <v>1449.7732400267948</v>
      </c>
      <c r="BB56" s="31">
        <v>1406.2484178627046</v>
      </c>
      <c r="BC56" s="31">
        <v>1422.8739205776176</v>
      </c>
      <c r="BD56" s="31">
        <v>1401.9456350951489</v>
      </c>
      <c r="BE56" s="31">
        <v>1415.6659867874055</v>
      </c>
      <c r="BF56" s="31">
        <v>1270.5547201432478</v>
      </c>
      <c r="BG56" s="31">
        <v>1217.1157103208418</v>
      </c>
      <c r="BH56" s="31">
        <v>1157.6673848895932</v>
      </c>
      <c r="BI56" s="31">
        <v>1103.8971822039807</v>
      </c>
      <c r="BJ56" s="31">
        <v>1078.6937132754797</v>
      </c>
      <c r="BK56" s="31">
        <v>1042.0305813716118</v>
      </c>
      <c r="BL56" s="31">
        <v>1004.1771021836801</v>
      </c>
      <c r="BM56" s="31">
        <v>999.95641799865268</v>
      </c>
      <c r="BN56" s="31">
        <v>953.40358346760229</v>
      </c>
      <c r="BO56" s="31">
        <v>928.65077288550026</v>
      </c>
      <c r="BP56" s="31">
        <v>919.83218893950095</v>
      </c>
      <c r="BQ56" s="31">
        <v>875.54672428523202</v>
      </c>
      <c r="BR56" s="31">
        <v>746.90344417989763</v>
      </c>
      <c r="BS56" s="31">
        <v>497.25061269655174</v>
      </c>
      <c r="BT56" s="31">
        <v>194.12924023793198</v>
      </c>
      <c r="BU56" s="31">
        <v>104.10724546404913</v>
      </c>
      <c r="BV56" s="31">
        <v>100.76112224949644</v>
      </c>
      <c r="BW56" s="31">
        <v>97.606802014605947</v>
      </c>
    </row>
    <row r="57" spans="2:75" s="15" customFormat="1" ht="26.25" customHeight="1" x14ac:dyDescent="0.2">
      <c r="B57" s="15" t="s">
        <v>165</v>
      </c>
      <c r="C57" s="30" t="s">
        <v>93</v>
      </c>
      <c r="D57" s="31">
        <v>1291.933508311462</v>
      </c>
      <c r="E57" s="31">
        <v>1896.6920384951889</v>
      </c>
      <c r="F57" s="31">
        <v>1938.0089196167562</v>
      </c>
      <c r="G57" s="31">
        <v>1666.3512288236702</v>
      </c>
      <c r="H57" s="31">
        <v>1911.1706036745413</v>
      </c>
      <c r="I57" s="31">
        <v>2006.9064224114848</v>
      </c>
      <c r="J57" s="31">
        <v>1957.5020122484691</v>
      </c>
      <c r="K57" s="31">
        <v>2218.5616797900261</v>
      </c>
      <c r="L57" s="31">
        <v>2028.40947476828</v>
      </c>
      <c r="M57" s="31">
        <v>2234.5826275359468</v>
      </c>
      <c r="N57" s="31">
        <v>2616.0554165864919</v>
      </c>
      <c r="O57" s="31">
        <v>2550.3938638542663</v>
      </c>
      <c r="P57" s="31">
        <v>2585.7438405115668</v>
      </c>
      <c r="Q57" s="31">
        <v>2870.9817651349381</v>
      </c>
      <c r="R57" s="31">
        <v>2909.4569255262695</v>
      </c>
      <c r="S57" s="31">
        <v>3391.1231732776619</v>
      </c>
      <c r="T57" s="31">
        <v>3408.8063978673777</v>
      </c>
      <c r="U57" s="31">
        <v>4013.2001268633048</v>
      </c>
      <c r="V57" s="31">
        <v>4036.5953065859194</v>
      </c>
      <c r="W57" s="31">
        <v>4853.0306965761511</v>
      </c>
      <c r="X57" s="31">
        <v>4998.0357796872795</v>
      </c>
      <c r="Y57" s="31">
        <v>5161.4578201562699</v>
      </c>
      <c r="Z57" s="31">
        <v>4602.4438263393395</v>
      </c>
      <c r="AA57" s="31">
        <v>3700.8747747747748</v>
      </c>
      <c r="AB57" s="31">
        <v>3083.745337084506</v>
      </c>
      <c r="AC57" s="31">
        <v>3002.2459447492542</v>
      </c>
      <c r="AD57" s="31">
        <v>2836.9949015811553</v>
      </c>
      <c r="AE57" s="31">
        <v>2810.2737093528913</v>
      </c>
      <c r="AF57" s="31">
        <v>2893.0490283423992</v>
      </c>
      <c r="AG57" s="31">
        <v>3004.6161987803034</v>
      </c>
      <c r="AH57" s="31">
        <v>3222.8727322329833</v>
      </c>
      <c r="AI57" s="31">
        <v>2599.6804240227602</v>
      </c>
      <c r="AJ57" s="31">
        <v>2185.9384948636321</v>
      </c>
      <c r="AK57" s="31">
        <v>2071.4666028536394</v>
      </c>
      <c r="AL57" s="31">
        <v>1580.9499257432681</v>
      </c>
      <c r="AM57" s="31">
        <v>723.8386439223259</v>
      </c>
      <c r="AN57" s="31">
        <v>720.45641259698766</v>
      </c>
      <c r="AO57" s="31">
        <v>671.92197360872058</v>
      </c>
      <c r="AP57" s="31">
        <v>419.2392254266133</v>
      </c>
      <c r="AQ57" s="31">
        <v>428.33965698345935</v>
      </c>
      <c r="AR57" s="31">
        <v>399.5504905166776</v>
      </c>
      <c r="AS57" s="31">
        <v>393.33307950473085</v>
      </c>
      <c r="AT57" s="31">
        <v>385.75817025971526</v>
      </c>
      <c r="AU57" s="31">
        <v>460.76990140938273</v>
      </c>
      <c r="AV57" s="31">
        <v>597.98615928118602</v>
      </c>
      <c r="AW57" s="31">
        <v>585.26892555737504</v>
      </c>
      <c r="AX57" s="31">
        <v>541.7267416709459</v>
      </c>
      <c r="AY57" s="31">
        <v>18.47828716584009</v>
      </c>
      <c r="AZ57" s="31">
        <v>0</v>
      </c>
      <c r="BA57" s="31">
        <v>0</v>
      </c>
      <c r="BB57" s="31">
        <v>0</v>
      </c>
      <c r="BC57" s="31">
        <v>0</v>
      </c>
      <c r="BD57" s="31">
        <v>0</v>
      </c>
      <c r="BE57" s="31">
        <v>0</v>
      </c>
      <c r="BF57" s="31">
        <v>0</v>
      </c>
      <c r="BG57" s="31">
        <v>0</v>
      </c>
      <c r="BH57" s="31">
        <v>0</v>
      </c>
      <c r="BI57" s="31">
        <v>0</v>
      </c>
      <c r="BJ57" s="31">
        <v>0</v>
      </c>
      <c r="BK57" s="31">
        <v>0</v>
      </c>
      <c r="BL57" s="31">
        <v>0</v>
      </c>
      <c r="BM57" s="31">
        <v>0</v>
      </c>
      <c r="BN57" s="31">
        <v>0</v>
      </c>
      <c r="BO57" s="31">
        <v>0</v>
      </c>
      <c r="BP57" s="31">
        <v>0</v>
      </c>
      <c r="BQ57" s="31">
        <v>0</v>
      </c>
      <c r="BR57" s="31">
        <v>0</v>
      </c>
      <c r="BS57" s="31">
        <v>0</v>
      </c>
      <c r="BT57" s="31">
        <v>0</v>
      </c>
      <c r="BU57" s="31">
        <v>0</v>
      </c>
      <c r="BV57" s="31">
        <v>0</v>
      </c>
      <c r="BW57" s="31">
        <v>0</v>
      </c>
    </row>
    <row r="58" spans="2:75" s="15" customFormat="1" x14ac:dyDescent="0.2">
      <c r="B58" s="15" t="s">
        <v>166</v>
      </c>
      <c r="C58" s="30" t="s">
        <v>94</v>
      </c>
      <c r="D58" s="31">
        <v>0</v>
      </c>
      <c r="E58" s="31">
        <v>0</v>
      </c>
      <c r="F58" s="31">
        <v>0</v>
      </c>
      <c r="G58" s="31">
        <v>0</v>
      </c>
      <c r="H58" s="31">
        <v>0</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245.60824068018314</v>
      </c>
      <c r="AS58" s="31">
        <v>179.58474753029068</v>
      </c>
      <c r="AT58" s="31">
        <v>175.49703157562917</v>
      </c>
      <c r="AU58" s="31">
        <v>213.39027856812018</v>
      </c>
      <c r="AV58" s="31">
        <v>209.34115468374443</v>
      </c>
      <c r="AW58" s="31">
        <v>224.01047864970403</v>
      </c>
      <c r="AX58" s="31">
        <v>213.07907940805751</v>
      </c>
      <c r="AY58" s="31">
        <v>211.86126164267571</v>
      </c>
      <c r="AZ58" s="31">
        <v>198.70588952071483</v>
      </c>
      <c r="BA58" s="31">
        <v>186.56708293545032</v>
      </c>
      <c r="BB58" s="31">
        <v>203.64713778638267</v>
      </c>
      <c r="BC58" s="31">
        <v>183.03767397945018</v>
      </c>
      <c r="BD58" s="31">
        <v>174.47602464912993</v>
      </c>
      <c r="BE58" s="31">
        <v>185.18591809174902</v>
      </c>
      <c r="BF58" s="31">
        <v>179.81574851157521</v>
      </c>
      <c r="BG58" s="31">
        <v>201.3707147417073</v>
      </c>
      <c r="BH58" s="31">
        <v>202.70687790870386</v>
      </c>
      <c r="BI58" s="31">
        <v>233.87552505147565</v>
      </c>
      <c r="BJ58" s="31">
        <v>325.31015052754981</v>
      </c>
      <c r="BK58" s="31">
        <v>272.08062326301882</v>
      </c>
      <c r="BL58" s="31">
        <v>246.1755688888889</v>
      </c>
      <c r="BM58" s="31">
        <v>297.82191211671562</v>
      </c>
      <c r="BN58" s="31">
        <v>293.32745530310075</v>
      </c>
      <c r="BO58" s="31">
        <v>133.58143383723339</v>
      </c>
      <c r="BP58" s="31">
        <v>100.48026642224261</v>
      </c>
      <c r="BQ58" s="31">
        <v>-129.39383040000001</v>
      </c>
      <c r="BR58" s="31">
        <v>-113.5971406024988</v>
      </c>
      <c r="BS58" s="31">
        <v>0</v>
      </c>
      <c r="BT58" s="31">
        <v>0</v>
      </c>
      <c r="BU58" s="31">
        <v>0</v>
      </c>
      <c r="BV58" s="31">
        <v>0</v>
      </c>
      <c r="BW58" s="31">
        <v>0</v>
      </c>
    </row>
    <row r="59" spans="2:75" s="15" customFormat="1" x14ac:dyDescent="0.2">
      <c r="B59" s="15" t="s">
        <v>167</v>
      </c>
      <c r="C59" s="30" t="s">
        <v>92</v>
      </c>
      <c r="D59" s="31">
        <v>0</v>
      </c>
      <c r="E59" s="31">
        <v>0</v>
      </c>
      <c r="F59" s="31">
        <v>0</v>
      </c>
      <c r="G59" s="31">
        <v>0</v>
      </c>
      <c r="H59" s="31">
        <v>0</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31">
        <v>0</v>
      </c>
      <c r="AG59" s="31">
        <v>0</v>
      </c>
      <c r="AH59" s="31">
        <v>0</v>
      </c>
      <c r="AI59" s="31">
        <v>0</v>
      </c>
      <c r="AJ59" s="31">
        <v>0</v>
      </c>
      <c r="AK59" s="31">
        <v>0</v>
      </c>
      <c r="AL59" s="31">
        <v>0</v>
      </c>
      <c r="AM59" s="31">
        <v>0</v>
      </c>
      <c r="AN59" s="31">
        <v>0</v>
      </c>
      <c r="AO59" s="31">
        <v>0</v>
      </c>
      <c r="AP59" s="31">
        <v>2.3421185778023088</v>
      </c>
      <c r="AQ59" s="31">
        <v>1.5136069039161419</v>
      </c>
      <c r="AR59" s="31">
        <v>1.4798937213865273</v>
      </c>
      <c r="AS59" s="31">
        <v>9.6550939532414351E-2</v>
      </c>
      <c r="AT59" s="31">
        <v>7.8474282411866686E-2</v>
      </c>
      <c r="AU59" s="31">
        <v>1.7739284060080727</v>
      </c>
      <c r="AV59" s="31">
        <v>1.7545308189898536</v>
      </c>
      <c r="AW59" s="31">
        <v>3.2422294999370198</v>
      </c>
      <c r="AX59" s="31">
        <v>3.0125864027511944</v>
      </c>
      <c r="AY59" s="31">
        <v>4.5841550743921617</v>
      </c>
      <c r="AZ59" s="31">
        <v>3.8321480793779732</v>
      </c>
      <c r="BA59" s="31">
        <v>4.5982800051309098</v>
      </c>
      <c r="BB59" s="31">
        <v>6.2495357548718378</v>
      </c>
      <c r="BC59" s="31">
        <v>9.438794779227992</v>
      </c>
      <c r="BD59" s="31">
        <v>2.7176132692673125</v>
      </c>
      <c r="BE59" s="31">
        <v>11.841005468572423</v>
      </c>
      <c r="BF59" s="31">
        <v>9.5048366966740048</v>
      </c>
      <c r="BG59" s="31">
        <v>7.680713975639029</v>
      </c>
      <c r="BH59" s="31">
        <v>9.7274393504307355</v>
      </c>
      <c r="BI59" s="31">
        <v>9.9695264241592323</v>
      </c>
      <c r="BJ59" s="31">
        <v>11.466252754982417</v>
      </c>
      <c r="BK59" s="31">
        <v>13.921280696159277</v>
      </c>
      <c r="BL59" s="31">
        <v>18.21693552</v>
      </c>
      <c r="BM59" s="31">
        <v>17.757797792628377</v>
      </c>
      <c r="BN59" s="31">
        <v>17.279612537678378</v>
      </c>
      <c r="BO59" s="31">
        <v>16.9757252060468</v>
      </c>
      <c r="BP59" s="31">
        <v>16.697445361034731</v>
      </c>
      <c r="BQ59" s="31">
        <v>17.349462400000004</v>
      </c>
      <c r="BR59" s="31">
        <v>17.036000000000001</v>
      </c>
      <c r="BS59" s="31">
        <v>16.685544581117341</v>
      </c>
      <c r="BT59" s="31">
        <v>16.455126286337556</v>
      </c>
      <c r="BU59" s="31">
        <v>16.243902402486754</v>
      </c>
      <c r="BV59" s="31">
        <v>15.972328257627369</v>
      </c>
      <c r="BW59" s="31">
        <v>15.67448674629131</v>
      </c>
    </row>
    <row r="60" spans="2:75" s="15" customFormat="1" x14ac:dyDescent="0.2">
      <c r="B60" s="15" t="s">
        <v>18</v>
      </c>
      <c r="D60" s="31">
        <v>5239.0131233595839</v>
      </c>
      <c r="E60" s="31">
        <v>7207.4297462817185</v>
      </c>
      <c r="F60" s="31">
        <v>7023.1635191942514</v>
      </c>
      <c r="G60" s="31">
        <v>7244.5475224687843</v>
      </c>
      <c r="H60" s="31">
        <v>7613.3121901429013</v>
      </c>
      <c r="I60" s="31">
        <v>7897.6140839537929</v>
      </c>
      <c r="J60" s="31">
        <v>8063.9816622922153</v>
      </c>
      <c r="K60" s="31">
        <v>9633.8145231846029</v>
      </c>
      <c r="L60" s="31">
        <v>9395.2906282183303</v>
      </c>
      <c r="M60" s="31">
        <v>9670.4872956470372</v>
      </c>
      <c r="N60" s="31">
        <v>12098.521454685395</v>
      </c>
      <c r="O60" s="31">
        <v>12830.082454458294</v>
      </c>
      <c r="P60" s="31">
        <v>12965.111152905774</v>
      </c>
      <c r="Q60" s="31">
        <v>14557.326039387308</v>
      </c>
      <c r="R60" s="31">
        <v>14540.078542366888</v>
      </c>
      <c r="S60" s="31">
        <v>16987.507306889351</v>
      </c>
      <c r="T60" s="31">
        <v>17217.102299233589</v>
      </c>
      <c r="U60" s="31">
        <v>19990.097050428165</v>
      </c>
      <c r="V60" s="31">
        <v>19606.320060560178</v>
      </c>
      <c r="W60" s="31">
        <v>20809.867768595042</v>
      </c>
      <c r="X60" s="31">
        <v>22139.691787575714</v>
      </c>
      <c r="Y60" s="31">
        <v>21941.927691696463</v>
      </c>
      <c r="Z60" s="31">
        <v>21986.306445761278</v>
      </c>
      <c r="AA60" s="31">
        <v>23719.086486486485</v>
      </c>
      <c r="AB60" s="31">
        <v>25421.267479420654</v>
      </c>
      <c r="AC60" s="31">
        <v>27249.47848686111</v>
      </c>
      <c r="AD60" s="31">
        <v>29649.932236205226</v>
      </c>
      <c r="AE60" s="31">
        <v>31892.50444603102</v>
      </c>
      <c r="AF60" s="31">
        <v>33161.996221013454</v>
      </c>
      <c r="AG60" s="31">
        <v>34017.670480318535</v>
      </c>
      <c r="AH60" s="31">
        <v>35141.352248442687</v>
      </c>
      <c r="AI60" s="31">
        <v>35133.391012899956</v>
      </c>
      <c r="AJ60" s="31">
        <v>35309.257277889003</v>
      </c>
      <c r="AK60" s="31">
        <v>37057.928270168413</v>
      </c>
      <c r="AL60" s="31">
        <v>38778.932384341642</v>
      </c>
      <c r="AM60" s="31">
        <v>40026.911275614206</v>
      </c>
      <c r="AN60" s="31">
        <v>39526.976012982406</v>
      </c>
      <c r="AO60" s="31">
        <v>40473.560910307897</v>
      </c>
      <c r="AP60" s="31">
        <v>41728.245561841686</v>
      </c>
      <c r="AQ60" s="31">
        <v>41470.043864275278</v>
      </c>
      <c r="AR60" s="31">
        <v>40116.81746239373</v>
      </c>
      <c r="AS60" s="31">
        <v>40033.757982517687</v>
      </c>
      <c r="AT60" s="31">
        <v>40547.774083115881</v>
      </c>
      <c r="AU60" s="31">
        <v>43091.237837623245</v>
      </c>
      <c r="AV60" s="31">
        <v>43931.429397170563</v>
      </c>
      <c r="AW60" s="31">
        <v>45248.952563295134</v>
      </c>
      <c r="AX60" s="31">
        <v>45607.968676221157</v>
      </c>
      <c r="AY60" s="31">
        <v>46193.167910971344</v>
      </c>
      <c r="AZ60" s="31">
        <v>47309.871275385856</v>
      </c>
      <c r="BA60" s="31">
        <v>48749.315736214245</v>
      </c>
      <c r="BB60" s="31">
        <v>50869.693666119507</v>
      </c>
      <c r="BC60" s="31">
        <v>53454.599915579012</v>
      </c>
      <c r="BD60" s="31">
        <v>53557.715992073179</v>
      </c>
      <c r="BE60" s="31">
        <v>57083.018856737152</v>
      </c>
      <c r="BF60" s="31">
        <v>58864.258423291074</v>
      </c>
      <c r="BG60" s="31">
        <v>60470.965075712622</v>
      </c>
      <c r="BH60" s="31">
        <v>61515.692410139614</v>
      </c>
      <c r="BI60" s="31">
        <v>63057.515441639342</v>
      </c>
      <c r="BJ60" s="31">
        <v>64069.008617893691</v>
      </c>
      <c r="BK60" s="31">
        <v>66806.536985185405</v>
      </c>
      <c r="BL60" s="31">
        <v>69686.112992177586</v>
      </c>
      <c r="BM60" s="31">
        <v>73788.518508065798</v>
      </c>
      <c r="BN60" s="31">
        <v>74956.37521721558</v>
      </c>
      <c r="BO60" s="31">
        <v>78188.951609419964</v>
      </c>
      <c r="BP60" s="31">
        <v>82775.732923193951</v>
      </c>
      <c r="BQ60" s="31">
        <v>84639.570741776799</v>
      </c>
      <c r="BR60" s="31">
        <v>86516.560069085361</v>
      </c>
      <c r="BS60" s="31">
        <v>87982.662237152457</v>
      </c>
      <c r="BT60" s="31">
        <v>89146.756764226215</v>
      </c>
      <c r="BU60" s="31">
        <v>91002.173315728185</v>
      </c>
      <c r="BV60" s="31">
        <v>92802.426053887189</v>
      </c>
      <c r="BW60" s="31">
        <v>94163.840128868775</v>
      </c>
    </row>
    <row r="61" spans="2:75" s="15" customFormat="1" ht="12.95" customHeight="1" x14ac:dyDescent="0.2">
      <c r="B61" s="36" t="s">
        <v>128</v>
      </c>
      <c r="C61" s="30" t="s">
        <v>93</v>
      </c>
      <c r="D61" s="31">
        <v>5239.0131233595839</v>
      </c>
      <c r="E61" s="31">
        <v>7207.4297462817185</v>
      </c>
      <c r="F61" s="31">
        <v>7023.1635191942514</v>
      </c>
      <c r="G61" s="31">
        <v>7244.5475224687843</v>
      </c>
      <c r="H61" s="31">
        <v>7613.3121901429013</v>
      </c>
      <c r="I61" s="31">
        <v>7897.6140839537929</v>
      </c>
      <c r="J61" s="31">
        <v>8063.9816622922153</v>
      </c>
      <c r="K61" s="31">
        <v>9633.8145231846029</v>
      </c>
      <c r="L61" s="31">
        <v>9395.2906282183303</v>
      </c>
      <c r="M61" s="31">
        <v>9670.4872956470372</v>
      </c>
      <c r="N61" s="31">
        <v>12098.521454685395</v>
      </c>
      <c r="O61" s="31">
        <v>12830.082454458294</v>
      </c>
      <c r="P61" s="31">
        <v>12965.111152905774</v>
      </c>
      <c r="Q61" s="31">
        <v>14557.326039387308</v>
      </c>
      <c r="R61" s="31">
        <v>14540.078542366888</v>
      </c>
      <c r="S61" s="31">
        <v>16987.507306889351</v>
      </c>
      <c r="T61" s="31">
        <v>17217.102299233589</v>
      </c>
      <c r="U61" s="31">
        <v>19990.097050428165</v>
      </c>
      <c r="V61" s="31">
        <v>19606.320060560178</v>
      </c>
      <c r="W61" s="31">
        <v>20809.867768595042</v>
      </c>
      <c r="X61" s="31">
        <v>22139.691787575714</v>
      </c>
      <c r="Y61" s="31">
        <v>21941.927691696463</v>
      </c>
      <c r="Z61" s="31">
        <v>21895.168944249606</v>
      </c>
      <c r="AA61" s="31">
        <v>23456.458558558559</v>
      </c>
      <c r="AB61" s="31">
        <v>25134.75294362822</v>
      </c>
      <c r="AC61" s="31">
        <v>26976.964096640681</v>
      </c>
      <c r="AD61" s="31">
        <v>29398.536302032913</v>
      </c>
      <c r="AE61" s="31">
        <v>31668.426040111637</v>
      </c>
      <c r="AF61" s="31">
        <v>32953.243172058399</v>
      </c>
      <c r="AG61" s="31">
        <v>33833.402751877424</v>
      </c>
      <c r="AH61" s="31">
        <v>34970.02137043605</v>
      </c>
      <c r="AI61" s="31">
        <v>34990.50781402237</v>
      </c>
      <c r="AJ61" s="31">
        <v>35182.24556106206</v>
      </c>
      <c r="AK61" s="31">
        <v>36939.123567945928</v>
      </c>
      <c r="AL61" s="31">
        <v>38664.784375262709</v>
      </c>
      <c r="AM61" s="31">
        <v>39914.92114579981</v>
      </c>
      <c r="AN61" s="31">
        <v>39426.267052081748</v>
      </c>
      <c r="AO61" s="31">
        <v>40373.746414228342</v>
      </c>
      <c r="AP61" s="31">
        <v>41641.587174462999</v>
      </c>
      <c r="AQ61" s="31">
        <v>41387.58557848628</v>
      </c>
      <c r="AR61" s="31">
        <v>40041.621793655991</v>
      </c>
      <c r="AS61" s="31">
        <v>39966.996869868599</v>
      </c>
      <c r="AT61" s="31">
        <v>40483.872831649183</v>
      </c>
      <c r="AU61" s="31">
        <v>43030.860255409258</v>
      </c>
      <c r="AV61" s="31">
        <v>43873.007463664086</v>
      </c>
      <c r="AW61" s="31">
        <v>45190.96123189319</v>
      </c>
      <c r="AX61" s="31">
        <v>45552.984616342219</v>
      </c>
      <c r="AY61" s="31">
        <v>46138.079517358179</v>
      </c>
      <c r="AZ61" s="31">
        <v>47265.958167575714</v>
      </c>
      <c r="BA61" s="31">
        <v>48706.870186280517</v>
      </c>
      <c r="BB61" s="31">
        <v>50828.573035340996</v>
      </c>
      <c r="BC61" s="31">
        <v>53415.463207997782</v>
      </c>
      <c r="BD61" s="31">
        <v>53519.643142492598</v>
      </c>
      <c r="BE61" s="31">
        <v>57044.073602318356</v>
      </c>
      <c r="BF61" s="31">
        <v>58825.971611965302</v>
      </c>
      <c r="BG61" s="31">
        <v>60432.34979155015</v>
      </c>
      <c r="BH61" s="31">
        <v>61477.515015348057</v>
      </c>
      <c r="BI61" s="31">
        <v>63020.086481429411</v>
      </c>
      <c r="BJ61" s="31">
        <v>64028.309391064096</v>
      </c>
      <c r="BK61" s="31">
        <v>66760.609217955818</v>
      </c>
      <c r="BL61" s="31">
        <v>69635.176260091903</v>
      </c>
      <c r="BM61" s="31">
        <v>73735.92404630786</v>
      </c>
      <c r="BN61" s="31">
        <v>74894.016076460233</v>
      </c>
      <c r="BO61" s="31">
        <v>78122.977713423228</v>
      </c>
      <c r="BP61" s="31">
        <v>82697.919711449445</v>
      </c>
      <c r="BQ61" s="31">
        <v>84542.157701931515</v>
      </c>
      <c r="BR61" s="31">
        <v>86429.64260249451</v>
      </c>
      <c r="BS61" s="31">
        <v>87893.311484117323</v>
      </c>
      <c r="BT61" s="31">
        <v>89055.323178431005</v>
      </c>
      <c r="BU61" s="31">
        <v>90908.704386776823</v>
      </c>
      <c r="BV61" s="31">
        <v>92704.637653473183</v>
      </c>
      <c r="BW61" s="31">
        <v>94058.444858267088</v>
      </c>
    </row>
    <row r="62" spans="2:75" s="15" customFormat="1" ht="12.95" customHeight="1" x14ac:dyDescent="0.2">
      <c r="B62" s="36" t="s">
        <v>129</v>
      </c>
      <c r="C62" s="30" t="s">
        <v>92</v>
      </c>
      <c r="D62" s="31">
        <v>0</v>
      </c>
      <c r="E62" s="31">
        <v>0</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91.137501511670095</v>
      </c>
      <c r="AA62" s="31">
        <v>262.62792792792789</v>
      </c>
      <c r="AB62" s="31">
        <v>286.51453579243514</v>
      </c>
      <c r="AC62" s="31">
        <v>272.51439022042547</v>
      </c>
      <c r="AD62" s="31">
        <v>251.39593417231364</v>
      </c>
      <c r="AE62" s="31">
        <v>224.07840591938728</v>
      </c>
      <c r="AF62" s="31">
        <v>208.75304895505295</v>
      </c>
      <c r="AG62" s="31">
        <v>184.26772844110678</v>
      </c>
      <c r="AH62" s="31">
        <v>171.33087800663847</v>
      </c>
      <c r="AI62" s="31">
        <v>142.88319887758681</v>
      </c>
      <c r="AJ62" s="31">
        <v>127.01171682693885</v>
      </c>
      <c r="AK62" s="31">
        <v>118.80470222248813</v>
      </c>
      <c r="AL62" s="31">
        <v>114.14800907893633</v>
      </c>
      <c r="AM62" s="31">
        <v>111.99012981439759</v>
      </c>
      <c r="AN62" s="31">
        <v>100.70896090065419</v>
      </c>
      <c r="AO62" s="31">
        <v>99.814496079556321</v>
      </c>
      <c r="AP62" s="31">
        <v>86.658387378685433</v>
      </c>
      <c r="AQ62" s="31">
        <v>82.458285789003426</v>
      </c>
      <c r="AR62" s="31">
        <v>75.195668737737094</v>
      </c>
      <c r="AS62" s="31">
        <v>66.761112649083216</v>
      </c>
      <c r="AT62" s="31">
        <v>63.901251466699357</v>
      </c>
      <c r="AU62" s="31">
        <v>60.377582213987971</v>
      </c>
      <c r="AV62" s="31">
        <v>58.421933506476748</v>
      </c>
      <c r="AW62" s="31">
        <v>57.991331401939789</v>
      </c>
      <c r="AX62" s="31">
        <v>54.984059878935</v>
      </c>
      <c r="AY62" s="31">
        <v>55.088393613160761</v>
      </c>
      <c r="AZ62" s="31">
        <v>43.913107810142741</v>
      </c>
      <c r="BA62" s="31">
        <v>42.445549933725751</v>
      </c>
      <c r="BB62" s="31">
        <v>41.120630778512009</v>
      </c>
      <c r="BC62" s="31">
        <v>39.136707581227441</v>
      </c>
      <c r="BD62" s="31">
        <v>38.072849580584737</v>
      </c>
      <c r="BE62" s="31">
        <v>38.945254418793709</v>
      </c>
      <c r="BF62" s="31">
        <v>38.286811325775474</v>
      </c>
      <c r="BG62" s="31">
        <v>38.615284162467766</v>
      </c>
      <c r="BH62" s="31">
        <v>38.177394791563522</v>
      </c>
      <c r="BI62" s="31">
        <v>37.428960209929073</v>
      </c>
      <c r="BJ62" s="31">
        <v>40.69922682959907</v>
      </c>
      <c r="BK62" s="31">
        <v>45.92776722958677</v>
      </c>
      <c r="BL62" s="31">
        <v>50.936732085688888</v>
      </c>
      <c r="BM62" s="31">
        <v>52.594461757934319</v>
      </c>
      <c r="BN62" s="31">
        <v>62.35914075533821</v>
      </c>
      <c r="BO62" s="31">
        <v>65.973895996744659</v>
      </c>
      <c r="BP62" s="31">
        <v>77.813211744503477</v>
      </c>
      <c r="BQ62" s="31">
        <v>97.413039845280068</v>
      </c>
      <c r="BR62" s="31">
        <v>86.917466590846402</v>
      </c>
      <c r="BS62" s="31">
        <v>89.35075303513176</v>
      </c>
      <c r="BT62" s="31">
        <v>91.433585795201552</v>
      </c>
      <c r="BU62" s="31">
        <v>93.468928951374551</v>
      </c>
      <c r="BV62" s="31">
        <v>97.788400414013083</v>
      </c>
      <c r="BW62" s="31">
        <v>105.39527060168845</v>
      </c>
    </row>
    <row r="63" spans="2:75" s="15" customFormat="1" ht="26.25" customHeight="1" x14ac:dyDescent="0.2">
      <c r="B63" s="15" t="s">
        <v>168</v>
      </c>
      <c r="C63" s="30" t="s">
        <v>93</v>
      </c>
      <c r="D63" s="31">
        <v>0</v>
      </c>
      <c r="E63" s="31">
        <v>0</v>
      </c>
      <c r="F63" s="31">
        <v>0</v>
      </c>
      <c r="G63" s="31">
        <v>0</v>
      </c>
      <c r="H63" s="31">
        <v>0</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c r="AB63" s="31">
        <v>0</v>
      </c>
      <c r="AC63" s="31">
        <v>0</v>
      </c>
      <c r="AD63" s="31">
        <v>0</v>
      </c>
      <c r="AE63" s="31">
        <v>0</v>
      </c>
      <c r="AF63" s="31">
        <v>0</v>
      </c>
      <c r="AG63" s="31">
        <v>0</v>
      </c>
      <c r="AH63" s="31">
        <v>0</v>
      </c>
      <c r="AI63" s="31">
        <v>0</v>
      </c>
      <c r="AJ63" s="31">
        <v>0</v>
      </c>
      <c r="AK63" s="31">
        <v>0</v>
      </c>
      <c r="AL63" s="31">
        <v>0</v>
      </c>
      <c r="AM63" s="31">
        <v>0</v>
      </c>
      <c r="AN63" s="31">
        <v>0</v>
      </c>
      <c r="AO63" s="31">
        <v>0</v>
      </c>
      <c r="AP63" s="31">
        <v>0</v>
      </c>
      <c r="AQ63" s="31">
        <v>0</v>
      </c>
      <c r="AR63" s="31">
        <v>0</v>
      </c>
      <c r="AS63" s="31">
        <v>0</v>
      </c>
      <c r="AT63" s="31">
        <v>0</v>
      </c>
      <c r="AU63" s="31">
        <v>0</v>
      </c>
      <c r="AV63" s="31">
        <v>0</v>
      </c>
      <c r="AW63" s="31">
        <v>0</v>
      </c>
      <c r="AX63" s="31">
        <v>0</v>
      </c>
      <c r="AY63" s="31">
        <v>0</v>
      </c>
      <c r="AZ63" s="31">
        <v>0</v>
      </c>
      <c r="BA63" s="31">
        <v>0</v>
      </c>
      <c r="BB63" s="31">
        <v>0</v>
      </c>
      <c r="BC63" s="31">
        <v>0</v>
      </c>
      <c r="BD63" s="31">
        <v>0</v>
      </c>
      <c r="BE63" s="31">
        <v>0</v>
      </c>
      <c r="BF63" s="31">
        <v>0</v>
      </c>
      <c r="BG63" s="31">
        <v>0</v>
      </c>
      <c r="BH63" s="31">
        <v>0</v>
      </c>
      <c r="BI63" s="31">
        <v>0</v>
      </c>
      <c r="BJ63" s="31">
        <v>0</v>
      </c>
      <c r="BK63" s="31">
        <v>0</v>
      </c>
      <c r="BL63" s="31">
        <v>11.134850387982222</v>
      </c>
      <c r="BM63" s="31">
        <v>0.27734594695809461</v>
      </c>
      <c r="BN63" s="31">
        <v>-1.9032620772833622</v>
      </c>
      <c r="BO63" s="31">
        <v>5.4437125277283078</v>
      </c>
      <c r="BP63" s="31">
        <v>2.1171357771667174</v>
      </c>
      <c r="BQ63" s="31">
        <v>2.5924762115999997</v>
      </c>
      <c r="BR63" s="31">
        <v>2.5854432828408438</v>
      </c>
      <c r="BS63" s="31">
        <v>4.2984689233885991</v>
      </c>
      <c r="BT63" s="31">
        <v>4.2391094056529912</v>
      </c>
      <c r="BU63" s="31">
        <v>4.1858846881261353</v>
      </c>
      <c r="BV63" s="31">
        <v>4.1159028557750723</v>
      </c>
      <c r="BW63" s="31">
        <v>4.0391521963030552</v>
      </c>
    </row>
    <row r="64" spans="2:75" s="15" customFormat="1" x14ac:dyDescent="0.2">
      <c r="B64" s="15" t="s">
        <v>169</v>
      </c>
      <c r="C64" s="30" t="s">
        <v>93</v>
      </c>
      <c r="D64" s="31">
        <v>0</v>
      </c>
      <c r="E64" s="31">
        <v>0</v>
      </c>
      <c r="F64" s="31">
        <v>0</v>
      </c>
      <c r="G64" s="31">
        <v>0</v>
      </c>
      <c r="H64" s="31">
        <v>0</v>
      </c>
      <c r="I64" s="31">
        <v>0</v>
      </c>
      <c r="J64" s="31">
        <v>0</v>
      </c>
      <c r="K64" s="31">
        <v>0</v>
      </c>
      <c r="L64" s="31">
        <v>0</v>
      </c>
      <c r="M64" s="31">
        <v>0</v>
      </c>
      <c r="N64" s="31">
        <v>0</v>
      </c>
      <c r="O64" s="31">
        <v>0</v>
      </c>
      <c r="P64" s="31">
        <v>0</v>
      </c>
      <c r="Q64" s="31">
        <v>0</v>
      </c>
      <c r="R64" s="31">
        <v>0</v>
      </c>
      <c r="S64" s="31">
        <v>0</v>
      </c>
      <c r="T64" s="31">
        <v>0</v>
      </c>
      <c r="U64" s="31">
        <v>0</v>
      </c>
      <c r="V64" s="31">
        <v>0</v>
      </c>
      <c r="W64" s="31">
        <v>0</v>
      </c>
      <c r="X64" s="31">
        <v>0</v>
      </c>
      <c r="Y64" s="31">
        <v>0</v>
      </c>
      <c r="Z64" s="31">
        <v>0</v>
      </c>
      <c r="AA64" s="31">
        <v>0</v>
      </c>
      <c r="AB64" s="31">
        <v>0</v>
      </c>
      <c r="AC64" s="31">
        <v>0</v>
      </c>
      <c r="AD64" s="31">
        <v>0</v>
      </c>
      <c r="AE64" s="31">
        <v>0</v>
      </c>
      <c r="AF64" s="31">
        <v>0</v>
      </c>
      <c r="AG64" s="31">
        <v>0</v>
      </c>
      <c r="AH64" s="31">
        <v>0</v>
      </c>
      <c r="AI64" s="31">
        <v>0</v>
      </c>
      <c r="AJ64" s="31">
        <v>0</v>
      </c>
      <c r="AK64" s="31">
        <v>0</v>
      </c>
      <c r="AL64" s="31">
        <v>0</v>
      </c>
      <c r="AM64" s="31">
        <v>0</v>
      </c>
      <c r="AN64" s="31">
        <v>0</v>
      </c>
      <c r="AO64" s="31">
        <v>0</v>
      </c>
      <c r="AP64" s="31">
        <v>0</v>
      </c>
      <c r="AQ64" s="31">
        <v>428.33743761849763</v>
      </c>
      <c r="AR64" s="31">
        <v>520.35644211903207</v>
      </c>
      <c r="AS64" s="31">
        <v>552.27137412541003</v>
      </c>
      <c r="AT64" s="31">
        <v>560.02101539377588</v>
      </c>
      <c r="AU64" s="31">
        <v>687.3340832395952</v>
      </c>
      <c r="AV64" s="31">
        <v>712.98349760449105</v>
      </c>
      <c r="AW64" s="31">
        <v>667.04622748456995</v>
      </c>
      <c r="AX64" s="31">
        <v>760.67410485038044</v>
      </c>
      <c r="AY64" s="31">
        <v>807.34716342082982</v>
      </c>
      <c r="AZ64" s="31">
        <v>503.46802831611927</v>
      </c>
      <c r="BA64" s="31">
        <v>728.64159172213283</v>
      </c>
      <c r="BB64" s="31">
        <v>790.12191871150583</v>
      </c>
      <c r="BC64" s="31">
        <v>897.92279922243824</v>
      </c>
      <c r="BD64" s="31">
        <v>895.73418030784262</v>
      </c>
      <c r="BE64" s="31">
        <v>865.93626817481515</v>
      </c>
      <c r="BF64" s="31">
        <v>960.24353368957247</v>
      </c>
      <c r="BG64" s="31">
        <v>1345.7827941063815</v>
      </c>
      <c r="BH64" s="31">
        <v>1627.546697692841</v>
      </c>
      <c r="BI64" s="31">
        <v>1451.4734617850208</v>
      </c>
      <c r="BJ64" s="31">
        <v>1573.0935808237932</v>
      </c>
      <c r="BK64" s="31">
        <v>1890.414402000044</v>
      </c>
      <c r="BL64" s="31">
        <v>2211.1108216556172</v>
      </c>
      <c r="BM64" s="31">
        <v>2234.2550451024131</v>
      </c>
      <c r="BN64" s="31">
        <v>2298.1728950385927</v>
      </c>
      <c r="BO64" s="31">
        <v>2319.5397183911796</v>
      </c>
      <c r="BP64" s="31">
        <v>2389.0860413154601</v>
      </c>
      <c r="BQ64" s="31">
        <v>2321.0220739605147</v>
      </c>
      <c r="BR64" s="31">
        <v>2316.7156958227465</v>
      </c>
      <c r="BS64" s="31">
        <v>2290.5851896746267</v>
      </c>
      <c r="BT64" s="31">
        <v>2316.5060619230298</v>
      </c>
      <c r="BU64" s="31">
        <v>2358.1307983268885</v>
      </c>
      <c r="BV64" s="31">
        <v>2391.9397061300251</v>
      </c>
      <c r="BW64" s="31">
        <v>2423.0242830018442</v>
      </c>
    </row>
    <row r="65" spans="1:75" s="15" customFormat="1" ht="12.95" customHeight="1" x14ac:dyDescent="0.2">
      <c r="B65" s="15" t="s">
        <v>170</v>
      </c>
      <c r="C65" s="30" t="s">
        <v>93</v>
      </c>
      <c r="D65" s="31">
        <v>0</v>
      </c>
      <c r="E65" s="31">
        <v>0</v>
      </c>
      <c r="F65" s="31">
        <v>0</v>
      </c>
      <c r="G65" s="31">
        <v>0</v>
      </c>
      <c r="H65" s="31">
        <v>0</v>
      </c>
      <c r="I65" s="31">
        <v>0</v>
      </c>
      <c r="J65" s="31">
        <v>0</v>
      </c>
      <c r="K65" s="31">
        <v>0</v>
      </c>
      <c r="L65" s="31">
        <v>0</v>
      </c>
      <c r="M65" s="31">
        <v>0</v>
      </c>
      <c r="N65" s="31">
        <v>0</v>
      </c>
      <c r="O65" s="31">
        <v>0</v>
      </c>
      <c r="P65" s="31">
        <v>0</v>
      </c>
      <c r="Q65" s="31">
        <v>0</v>
      </c>
      <c r="R65" s="31">
        <v>0</v>
      </c>
      <c r="S65" s="31">
        <v>0</v>
      </c>
      <c r="T65" s="31">
        <v>0</v>
      </c>
      <c r="U65" s="31">
        <v>0</v>
      </c>
      <c r="V65" s="31">
        <v>0</v>
      </c>
      <c r="W65" s="31">
        <v>0</v>
      </c>
      <c r="X65" s="31">
        <v>0</v>
      </c>
      <c r="Y65" s="31">
        <v>0</v>
      </c>
      <c r="Z65" s="31">
        <v>0</v>
      </c>
      <c r="AA65" s="31">
        <v>0</v>
      </c>
      <c r="AB65" s="31">
        <v>0</v>
      </c>
      <c r="AC65" s="31">
        <v>0</v>
      </c>
      <c r="AD65" s="31">
        <v>0</v>
      </c>
      <c r="AE65" s="31">
        <v>0</v>
      </c>
      <c r="AF65" s="31">
        <v>0</v>
      </c>
      <c r="AG65" s="31">
        <v>0</v>
      </c>
      <c r="AH65" s="31">
        <v>0</v>
      </c>
      <c r="AI65" s="31">
        <v>0</v>
      </c>
      <c r="AJ65" s="31">
        <v>0</v>
      </c>
      <c r="AK65" s="31">
        <v>0</v>
      </c>
      <c r="AL65" s="31">
        <v>0</v>
      </c>
      <c r="AM65" s="31">
        <v>1365.733290419483</v>
      </c>
      <c r="AN65" s="31">
        <v>1311.7987727572392</v>
      </c>
      <c r="AO65" s="31">
        <v>1326.8024478867853</v>
      </c>
      <c r="AP65" s="31">
        <v>1772.983763396348</v>
      </c>
      <c r="AQ65" s="31">
        <v>1864.2665678732537</v>
      </c>
      <c r="AR65" s="31">
        <v>1869.1203400915633</v>
      </c>
      <c r="AS65" s="31">
        <v>1832.5368323252242</v>
      </c>
      <c r="AT65" s="31">
        <v>1678.2795397628763</v>
      </c>
      <c r="AU65" s="31">
        <v>1315.7056838483427</v>
      </c>
      <c r="AV65" s="31">
        <v>1130.2595538061978</v>
      </c>
      <c r="AW65" s="31">
        <v>1056.6910190200279</v>
      </c>
      <c r="AX65" s="31">
        <v>126.77901747506341</v>
      </c>
      <c r="AY65" s="31">
        <v>55.896818676666264</v>
      </c>
      <c r="AZ65" s="31">
        <v>144.18567947081348</v>
      </c>
      <c r="BA65" s="31">
        <v>37.738409133018827</v>
      </c>
      <c r="BB65" s="31">
        <v>38.577381202912584</v>
      </c>
      <c r="BC65" s="31">
        <v>93.327409053040824</v>
      </c>
      <c r="BD65" s="31">
        <v>92.614490865162736</v>
      </c>
      <c r="BE65" s="31">
        <v>93.954620208313841</v>
      </c>
      <c r="BF65" s="31">
        <v>92.872497036178174</v>
      </c>
      <c r="BG65" s="31">
        <v>103.66897226688408</v>
      </c>
      <c r="BH65" s="31">
        <v>54.202396276859098</v>
      </c>
      <c r="BI65" s="31">
        <v>50.276824525280254</v>
      </c>
      <c r="BJ65" s="31">
        <v>53.725674091441974</v>
      </c>
      <c r="BK65" s="31">
        <v>50.428449664896974</v>
      </c>
      <c r="BL65" s="31">
        <v>52.28167148397872</v>
      </c>
      <c r="BM65" s="31">
        <v>51.643500102718576</v>
      </c>
      <c r="BN65" s="31">
        <v>47.672418047841568</v>
      </c>
      <c r="BO65" s="31">
        <v>49.959857443808495</v>
      </c>
      <c r="BP65" s="31">
        <v>53.551081130732335</v>
      </c>
      <c r="BQ65" s="31">
        <v>53.452692649308197</v>
      </c>
      <c r="BR65" s="31">
        <v>9</v>
      </c>
      <c r="BS65" s="31">
        <v>0</v>
      </c>
      <c r="BT65" s="31">
        <v>0</v>
      </c>
      <c r="BU65" s="31">
        <v>0</v>
      </c>
      <c r="BV65" s="31">
        <v>0</v>
      </c>
      <c r="BW65" s="31">
        <v>0</v>
      </c>
    </row>
    <row r="66" spans="1:75" s="15" customFormat="1" ht="12.95" customHeight="1" x14ac:dyDescent="0.2">
      <c r="B66" s="15" t="s">
        <v>171</v>
      </c>
      <c r="C66" s="30" t="s">
        <v>93</v>
      </c>
      <c r="D66" s="31">
        <v>0</v>
      </c>
      <c r="E66" s="31">
        <v>0</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31.07110946455423</v>
      </c>
      <c r="AR66" s="31">
        <v>31.221386527141927</v>
      </c>
      <c r="AS66" s="31">
        <v>28.965281859724303</v>
      </c>
      <c r="AT66" s="31">
        <v>33.8866219505788</v>
      </c>
      <c r="AU66" s="31">
        <v>38.238012307285125</v>
      </c>
      <c r="AV66" s="31">
        <v>37.088284428384767</v>
      </c>
      <c r="AW66" s="31">
        <v>37.590299785867245</v>
      </c>
      <c r="AX66" s="31">
        <v>35.552005975444658</v>
      </c>
      <c r="AY66" s="31">
        <v>33.72133422039434</v>
      </c>
      <c r="AZ66" s="31">
        <v>32.509734246257395</v>
      </c>
      <c r="BA66" s="31">
        <v>29.02083662329148</v>
      </c>
      <c r="BB66" s="31">
        <v>26.256908680219425</v>
      </c>
      <c r="BC66" s="31">
        <v>24.648334351569012</v>
      </c>
      <c r="BD66" s="31">
        <v>61.349497516084362</v>
      </c>
      <c r="BE66" s="31">
        <v>83.061330908799192</v>
      </c>
      <c r="BF66" s="31">
        <v>146.7889618155526</v>
      </c>
      <c r="BG66" s="31">
        <v>156.7427369066163</v>
      </c>
      <c r="BH66" s="31">
        <v>150.64106446182791</v>
      </c>
      <c r="BI66" s="31">
        <v>147.86046213681081</v>
      </c>
      <c r="BJ66" s="31">
        <v>143.40098757327081</v>
      </c>
      <c r="BK66" s="31">
        <v>142.75765000683401</v>
      </c>
      <c r="BL66" s="31">
        <v>150.82617155555556</v>
      </c>
      <c r="BM66" s="31">
        <v>153.11683212927963</v>
      </c>
      <c r="BN66" s="31">
        <v>140.49791595607178</v>
      </c>
      <c r="BO66" s="31">
        <v>48.547459101263208</v>
      </c>
      <c r="BP66" s="31">
        <v>40.48915286689072</v>
      </c>
      <c r="BQ66" s="31">
        <v>37.7999528</v>
      </c>
      <c r="BR66" s="31">
        <v>34.866749326170563</v>
      </c>
      <c r="BS66" s="31">
        <v>34.435201876134975</v>
      </c>
      <c r="BT66" s="31">
        <v>34.05867449969152</v>
      </c>
      <c r="BU66" s="31">
        <v>33.671875178438484</v>
      </c>
      <c r="BV66" s="31">
        <v>33.11301761807217</v>
      </c>
      <c r="BW66" s="31">
        <v>32.444505131294882</v>
      </c>
    </row>
    <row r="67" spans="1:75" s="15" customFormat="1" ht="12.95" customHeight="1" x14ac:dyDescent="0.2">
      <c r="B67" s="15" t="s">
        <v>172</v>
      </c>
      <c r="C67" s="30" t="s">
        <v>93</v>
      </c>
      <c r="D67" s="31">
        <v>451.43423738699357</v>
      </c>
      <c r="E67" s="31">
        <v>555.97690288713932</v>
      </c>
      <c r="F67" s="31">
        <v>480.26460107120784</v>
      </c>
      <c r="G67" s="31">
        <v>389.6050266443969</v>
      </c>
      <c r="H67" s="31">
        <v>646.70924467774887</v>
      </c>
      <c r="I67" s="31">
        <v>524.77411752102421</v>
      </c>
      <c r="J67" s="31">
        <v>363.70155730533685</v>
      </c>
      <c r="K67" s="31">
        <v>349.71303587051619</v>
      </c>
      <c r="L67" s="31">
        <v>438.40494335736349</v>
      </c>
      <c r="M67" s="31">
        <v>509.50088635020683</v>
      </c>
      <c r="N67" s="31">
        <v>968.03848374061954</v>
      </c>
      <c r="O67" s="31">
        <v>818.23509108341318</v>
      </c>
      <c r="P67" s="31">
        <v>578.44047395147641</v>
      </c>
      <c r="Q67" s="31">
        <v>674.10503282275704</v>
      </c>
      <c r="R67" s="31">
        <v>1161.9812488943926</v>
      </c>
      <c r="S67" s="31">
        <v>1144.5483646485732</v>
      </c>
      <c r="T67" s="31">
        <v>761.84871709430195</v>
      </c>
      <c r="U67" s="31">
        <v>794.56517602283543</v>
      </c>
      <c r="V67" s="31">
        <v>1207.2781226343677</v>
      </c>
      <c r="W67" s="31">
        <v>1829.0920897284536</v>
      </c>
      <c r="X67" s="31">
        <v>1768.8226510776165</v>
      </c>
      <c r="Y67" s="31">
        <v>1714.1920275460202</v>
      </c>
      <c r="Z67" s="31">
        <v>1852.3081388317814</v>
      </c>
      <c r="AA67" s="31">
        <v>2745.5513513513515</v>
      </c>
      <c r="AB67" s="31">
        <v>2218.8959049703035</v>
      </c>
      <c r="AC67" s="31">
        <v>1706.5478486861105</v>
      </c>
      <c r="AD67" s="31">
        <v>1759.1307260406584</v>
      </c>
      <c r="AE67" s="31">
        <v>3003.4768871292267</v>
      </c>
      <c r="AF67" s="31">
        <v>3258.6817429144003</v>
      </c>
      <c r="AG67" s="31">
        <v>3227.6417438637168</v>
      </c>
      <c r="AH67" s="31">
        <v>2926.5166189242032</v>
      </c>
      <c r="AI67" s="31">
        <v>2591.7424685295609</v>
      </c>
      <c r="AJ67" s="31">
        <v>4278.2894089074143</v>
      </c>
      <c r="AK67" s="31">
        <v>5184.7590559660202</v>
      </c>
      <c r="AL67" s="31">
        <v>4280.5503404601122</v>
      </c>
      <c r="AM67" s="31">
        <v>4089.0054715159317</v>
      </c>
      <c r="AN67" s="31">
        <v>4074.8394949033927</v>
      </c>
      <c r="AO67" s="31">
        <v>3868.4203480589022</v>
      </c>
      <c r="AP67" s="31">
        <v>4061.233613909204</v>
      </c>
      <c r="AQ67" s="31">
        <v>3257.8679695774404</v>
      </c>
      <c r="AR67" s="31">
        <v>2303.6075621321124</v>
      </c>
      <c r="AS67" s="31">
        <v>1416.2284912493599</v>
      </c>
      <c r="AT67" s="31">
        <v>1551.3652230258665</v>
      </c>
      <c r="AU67" s="31">
        <v>2701.8546880169397</v>
      </c>
      <c r="AV67" s="31">
        <v>2891.6212146924554</v>
      </c>
      <c r="AW67" s="31">
        <v>2648.5647713817862</v>
      </c>
      <c r="AX67" s="31">
        <v>2059.3397245693477</v>
      </c>
      <c r="AY67" s="31">
        <v>1696.6563094230073</v>
      </c>
      <c r="AZ67" s="31">
        <v>867.62255309272359</v>
      </c>
      <c r="BA67" s="31">
        <v>0</v>
      </c>
      <c r="BB67" s="31">
        <v>0</v>
      </c>
      <c r="BC67" s="31">
        <v>0</v>
      </c>
      <c r="BD67" s="31">
        <v>0</v>
      </c>
      <c r="BE67" s="31">
        <v>0</v>
      </c>
      <c r="BF67" s="31">
        <v>0</v>
      </c>
      <c r="BG67" s="31">
        <v>0</v>
      </c>
      <c r="BH67" s="31">
        <v>0</v>
      </c>
      <c r="BI67" s="31">
        <v>0</v>
      </c>
      <c r="BJ67" s="31">
        <v>0</v>
      </c>
      <c r="BK67" s="31">
        <v>0</v>
      </c>
      <c r="BL67" s="31">
        <v>0</v>
      </c>
      <c r="BM67" s="31">
        <v>0</v>
      </c>
      <c r="BN67" s="31">
        <v>0</v>
      </c>
      <c r="BO67" s="31">
        <v>0</v>
      </c>
      <c r="BP67" s="31">
        <v>0</v>
      </c>
      <c r="BQ67" s="31">
        <v>0</v>
      </c>
      <c r="BR67" s="31">
        <v>0</v>
      </c>
      <c r="BS67" s="31">
        <v>0</v>
      </c>
      <c r="BT67" s="31">
        <v>0</v>
      </c>
      <c r="BU67" s="31">
        <v>0</v>
      </c>
      <c r="BV67" s="31">
        <v>0</v>
      </c>
      <c r="BW67" s="31">
        <v>0</v>
      </c>
    </row>
    <row r="68" spans="1:75" s="15" customFormat="1" x14ac:dyDescent="0.2">
      <c r="B68" s="30" t="s">
        <v>173</v>
      </c>
      <c r="C68" s="30"/>
      <c r="D68" s="31" t="s">
        <v>123</v>
      </c>
      <c r="E68" s="31" t="s">
        <v>123</v>
      </c>
      <c r="F68" s="31" t="s">
        <v>123</v>
      </c>
      <c r="G68" s="31" t="s">
        <v>123</v>
      </c>
      <c r="H68" s="31" t="s">
        <v>123</v>
      </c>
      <c r="I68" s="31" t="s">
        <v>123</v>
      </c>
      <c r="J68" s="31" t="s">
        <v>123</v>
      </c>
      <c r="K68" s="31" t="s">
        <v>123</v>
      </c>
      <c r="L68" s="31" t="s">
        <v>123</v>
      </c>
      <c r="M68" s="31" t="s">
        <v>123</v>
      </c>
      <c r="N68" s="31" t="s">
        <v>123</v>
      </c>
      <c r="O68" s="31" t="s">
        <v>123</v>
      </c>
      <c r="P68" s="31" t="s">
        <v>123</v>
      </c>
      <c r="Q68" s="31" t="s">
        <v>123</v>
      </c>
      <c r="R68" s="31" t="s">
        <v>123</v>
      </c>
      <c r="S68" s="31" t="s">
        <v>123</v>
      </c>
      <c r="T68" s="31" t="s">
        <v>123</v>
      </c>
      <c r="U68" s="31" t="s">
        <v>123</v>
      </c>
      <c r="V68" s="31" t="s">
        <v>123</v>
      </c>
      <c r="W68" s="31" t="s">
        <v>123</v>
      </c>
      <c r="X68" s="31" t="s">
        <v>123</v>
      </c>
      <c r="Y68" s="31" t="s">
        <v>123</v>
      </c>
      <c r="Z68" s="31" t="s">
        <v>123</v>
      </c>
      <c r="AA68" s="31" t="s">
        <v>123</v>
      </c>
      <c r="AB68" s="31" t="s">
        <v>123</v>
      </c>
      <c r="AC68" s="31" t="s">
        <v>123</v>
      </c>
      <c r="AD68" s="31" t="s">
        <v>123</v>
      </c>
      <c r="AE68" s="31" t="s">
        <v>123</v>
      </c>
      <c r="AF68" s="31" t="s">
        <v>123</v>
      </c>
      <c r="AG68" s="31" t="s">
        <v>123</v>
      </c>
      <c r="AH68" s="31" t="s">
        <v>123</v>
      </c>
      <c r="AI68" s="31" t="s">
        <v>123</v>
      </c>
      <c r="AJ68" s="31" t="s">
        <v>123</v>
      </c>
      <c r="AK68" s="31" t="s">
        <v>123</v>
      </c>
      <c r="AL68" s="31" t="s">
        <v>123</v>
      </c>
      <c r="AM68" s="31" t="s">
        <v>123</v>
      </c>
      <c r="AN68" s="31" t="s">
        <v>123</v>
      </c>
      <c r="AO68" s="31" t="s">
        <v>123</v>
      </c>
      <c r="AP68" s="31" t="s">
        <v>123</v>
      </c>
      <c r="AQ68" s="31" t="s">
        <v>123</v>
      </c>
      <c r="AR68" s="31" t="s">
        <v>123</v>
      </c>
      <c r="AS68" s="31" t="s">
        <v>123</v>
      </c>
      <c r="AT68" s="31" t="s">
        <v>123</v>
      </c>
      <c r="AU68" s="31" t="s">
        <v>123</v>
      </c>
      <c r="AV68" s="31" t="s">
        <v>123</v>
      </c>
      <c r="AW68" s="31" t="s">
        <v>123</v>
      </c>
      <c r="AX68" s="31" t="s">
        <v>123</v>
      </c>
      <c r="AY68" s="31" t="s">
        <v>123</v>
      </c>
      <c r="AZ68" s="31" t="s">
        <v>123</v>
      </c>
      <c r="BA68" s="31" t="s">
        <v>123</v>
      </c>
      <c r="BB68" s="31" t="s">
        <v>123</v>
      </c>
      <c r="BC68" s="31" t="s">
        <v>123</v>
      </c>
      <c r="BD68" s="31" t="s">
        <v>123</v>
      </c>
      <c r="BE68" s="31" t="s">
        <v>123</v>
      </c>
      <c r="BF68" s="31" t="s">
        <v>123</v>
      </c>
      <c r="BG68" s="31" t="s">
        <v>123</v>
      </c>
      <c r="BH68" s="31" t="s">
        <v>123</v>
      </c>
      <c r="BI68" s="31" t="s">
        <v>123</v>
      </c>
      <c r="BJ68" s="31" t="s">
        <v>123</v>
      </c>
      <c r="BK68" s="31" t="s">
        <v>123</v>
      </c>
      <c r="BL68" s="31" t="s">
        <v>123</v>
      </c>
      <c r="BM68" s="31" t="s">
        <v>123</v>
      </c>
      <c r="BN68" s="31" t="s">
        <v>123</v>
      </c>
      <c r="BO68" s="31" t="s">
        <v>123</v>
      </c>
      <c r="BP68" s="31" t="s">
        <v>123</v>
      </c>
      <c r="BQ68" s="31">
        <v>5.9652471017440032</v>
      </c>
      <c r="BR68" s="31">
        <v>133.05260225008425</v>
      </c>
      <c r="BS68" s="31">
        <v>0</v>
      </c>
      <c r="BT68" s="31">
        <v>0</v>
      </c>
      <c r="BU68" s="31">
        <v>0</v>
      </c>
      <c r="BV68" s="31">
        <v>0</v>
      </c>
      <c r="BW68" s="31">
        <v>0</v>
      </c>
    </row>
    <row r="69" spans="1:75" s="15" customFormat="1" x14ac:dyDescent="0.2">
      <c r="B69" s="162" t="s">
        <v>174</v>
      </c>
      <c r="C69" s="30" t="s">
        <v>94</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v>0.79814359036976346</v>
      </c>
      <c r="BR69" s="31">
        <v>33.706125842722784</v>
      </c>
      <c r="BS69" s="31">
        <v>0</v>
      </c>
      <c r="BT69" s="31">
        <v>0</v>
      </c>
      <c r="BU69" s="31">
        <v>0</v>
      </c>
      <c r="BV69" s="31">
        <v>0</v>
      </c>
      <c r="BW69" s="31">
        <v>0</v>
      </c>
    </row>
    <row r="70" spans="1:75" s="15" customFormat="1" x14ac:dyDescent="0.2">
      <c r="B70" s="162" t="s">
        <v>175</v>
      </c>
      <c r="C70" s="30" t="s">
        <v>94</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v>5.1671035113742398</v>
      </c>
      <c r="BR70" s="31">
        <v>99.346476407361479</v>
      </c>
      <c r="BS70" s="31">
        <v>0</v>
      </c>
      <c r="BT70" s="31">
        <v>0</v>
      </c>
      <c r="BU70" s="31">
        <v>0</v>
      </c>
      <c r="BV70" s="31">
        <v>0</v>
      </c>
      <c r="BW70" s="31">
        <v>0</v>
      </c>
    </row>
    <row r="71" spans="1:75" s="15" customFormat="1" x14ac:dyDescent="0.2">
      <c r="B71" s="163" t="s">
        <v>176</v>
      </c>
      <c r="C71" s="30"/>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v>0</v>
      </c>
      <c r="BR71" s="31">
        <v>0</v>
      </c>
      <c r="BS71" s="31">
        <v>-16.349853858872031</v>
      </c>
      <c r="BT71" s="31">
        <v>-95.808000835784497</v>
      </c>
      <c r="BU71" s="31">
        <v>-52.084728069491518</v>
      </c>
      <c r="BV71" s="31">
        <v>123.08090735260929</v>
      </c>
      <c r="BW71" s="31">
        <v>206.00440603250783</v>
      </c>
    </row>
    <row r="72" spans="1:75" s="15" customFormat="1" x14ac:dyDescent="0.2">
      <c r="B72" s="162" t="s">
        <v>174</v>
      </c>
      <c r="C72" s="30" t="s">
        <v>94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v>0</v>
      </c>
      <c r="BR72" s="31">
        <v>0</v>
      </c>
      <c r="BS72" s="31">
        <v>-16.349853858872031</v>
      </c>
      <c r="BT72" s="31">
        <v>-95.808000835784497</v>
      </c>
      <c r="BU72" s="31">
        <v>-52.084728069491518</v>
      </c>
      <c r="BV72" s="31">
        <v>123.08090735260929</v>
      </c>
      <c r="BW72" s="31">
        <v>206.00440603250783</v>
      </c>
    </row>
    <row r="73" spans="1:75" s="15" customFormat="1" x14ac:dyDescent="0.2">
      <c r="B73" s="162" t="s">
        <v>175</v>
      </c>
      <c r="C73" s="30" t="s">
        <v>94</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v>0</v>
      </c>
      <c r="BR73" s="31">
        <v>0</v>
      </c>
      <c r="BS73" s="31">
        <v>0</v>
      </c>
      <c r="BT73" s="31">
        <v>0</v>
      </c>
      <c r="BU73" s="31">
        <v>0</v>
      </c>
      <c r="BV73" s="31">
        <v>0</v>
      </c>
      <c r="BW73" s="31">
        <v>0</v>
      </c>
    </row>
    <row r="74" spans="1:75" s="15" customFormat="1" ht="26.25" customHeight="1" x14ac:dyDescent="0.2">
      <c r="B74" s="15" t="s">
        <v>177</v>
      </c>
      <c r="C74" s="30" t="s">
        <v>92</v>
      </c>
      <c r="D74" s="31">
        <v>0</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4.1690389217785617E-2</v>
      </c>
      <c r="AX74" s="31">
        <v>2.6940541213450978E-2</v>
      </c>
      <c r="AY74" s="31">
        <v>0</v>
      </c>
      <c r="AZ74" s="31">
        <v>1.3295810606939767E-2</v>
      </c>
      <c r="BA74" s="31">
        <v>1.7417727292162538E-2</v>
      </c>
      <c r="BB74" s="31">
        <v>0</v>
      </c>
      <c r="BC74" s="31">
        <v>8.484309913912802E-2</v>
      </c>
      <c r="BD74" s="31">
        <v>83.952962510519313</v>
      </c>
      <c r="BE74" s="31">
        <v>8.8841582543354143</v>
      </c>
      <c r="BF74" s="31">
        <v>0.75359397595070277</v>
      </c>
      <c r="BG74" s="31">
        <v>0.62153060442787467</v>
      </c>
      <c r="BH74" s="31">
        <v>0.54076344192494308</v>
      </c>
      <c r="BI74" s="31">
        <v>0.61313200640585674</v>
      </c>
      <c r="BJ74" s="31">
        <v>0.46442860492379839</v>
      </c>
      <c r="BK74" s="31">
        <v>0.23199234589275136</v>
      </c>
      <c r="BL74" s="31">
        <v>0</v>
      </c>
      <c r="BM74" s="31">
        <v>0.32153497893357308</v>
      </c>
      <c r="BN74" s="31">
        <v>9.8209987141923652E-2</v>
      </c>
      <c r="BO74" s="31">
        <v>0</v>
      </c>
      <c r="BP74" s="31">
        <v>0</v>
      </c>
      <c r="BQ74" s="31">
        <v>2.1498424000001998E-4</v>
      </c>
      <c r="BR74" s="31">
        <v>0.72</v>
      </c>
      <c r="BS74" s="31">
        <v>0.70518854768751382</v>
      </c>
      <c r="BT74" s="31">
        <v>0.69545027742210841</v>
      </c>
      <c r="BU74" s="31">
        <v>0.68652322903207696</v>
      </c>
      <c r="BV74" s="31">
        <v>0.67504557087882744</v>
      </c>
      <c r="BW74" s="31">
        <v>0.66245776340277895</v>
      </c>
    </row>
    <row r="75" spans="1:75" s="15" customFormat="1" x14ac:dyDescent="0.2">
      <c r="B75" s="15" t="s">
        <v>178</v>
      </c>
      <c r="C75" s="30" t="s">
        <v>92</v>
      </c>
      <c r="D75" s="31">
        <v>2554.1673957422004</v>
      </c>
      <c r="E75" s="31">
        <v>2426.6075240594937</v>
      </c>
      <c r="F75" s="31">
        <v>2296.7948274758351</v>
      </c>
      <c r="G75" s="31">
        <v>2090.1783186192642</v>
      </c>
      <c r="H75" s="31">
        <v>2094.5657626130073</v>
      </c>
      <c r="I75" s="31">
        <v>1954.9017801346263</v>
      </c>
      <c r="J75" s="31">
        <v>2008.4665616797904</v>
      </c>
      <c r="K75" s="31">
        <v>1969.0848643919512</v>
      </c>
      <c r="L75" s="31">
        <v>1866.8918640576724</v>
      </c>
      <c r="M75" s="31">
        <v>1821.3653732519203</v>
      </c>
      <c r="N75" s="31">
        <v>1969.3900327111794</v>
      </c>
      <c r="O75" s="31">
        <v>1937.2057526366252</v>
      </c>
      <c r="P75" s="31">
        <v>1834.9204438593192</v>
      </c>
      <c r="Q75" s="31">
        <v>1923.892049598833</v>
      </c>
      <c r="R75" s="31">
        <v>1835.7502211215287</v>
      </c>
      <c r="S75" s="31">
        <v>1947.1496172581767</v>
      </c>
      <c r="T75" s="31">
        <v>1873.2315894701769</v>
      </c>
      <c r="U75" s="31">
        <v>1952.4985727878213</v>
      </c>
      <c r="V75" s="31">
        <v>1825.5648750946252</v>
      </c>
      <c r="W75" s="31">
        <v>1815.5655253837074</v>
      </c>
      <c r="X75" s="31">
        <v>1788.9066065643049</v>
      </c>
      <c r="Y75" s="31">
        <v>1680.4746391206461</v>
      </c>
      <c r="Z75" s="31">
        <v>1576.4324585802394</v>
      </c>
      <c r="AA75" s="31">
        <v>1567.7396396396396</v>
      </c>
      <c r="AB75" s="31">
        <v>1588.563926226946</v>
      </c>
      <c r="AC75" s="31">
        <v>1607.638848782366</v>
      </c>
      <c r="AD75" s="31">
        <v>1675.1513391416586</v>
      </c>
      <c r="AE75" s="31">
        <v>1706.0364769260727</v>
      </c>
      <c r="AF75" s="31">
        <v>1649.6155740051529</v>
      </c>
      <c r="AG75" s="31">
        <v>1589.1166775868153</v>
      </c>
      <c r="AH75" s="31">
        <v>1574.3918519528941</v>
      </c>
      <c r="AI75" s="31">
        <v>1488.3666549748627</v>
      </c>
      <c r="AJ75" s="31">
        <v>1417.183366700581</v>
      </c>
      <c r="AK75" s="31">
        <v>1459.1654452454311</v>
      </c>
      <c r="AL75" s="31">
        <v>1438.2649143945976</v>
      </c>
      <c r="AM75" s="31">
        <v>1431.288488359618</v>
      </c>
      <c r="AN75" s="31">
        <v>1404.7608905116892</v>
      </c>
      <c r="AO75" s="31">
        <v>1414.4444444444446</v>
      </c>
      <c r="AP75" s="31">
        <v>1381.8499609033622</v>
      </c>
      <c r="AQ75" s="31">
        <v>1329.3996120905704</v>
      </c>
      <c r="AR75" s="31">
        <v>1270.3857292347943</v>
      </c>
      <c r="AS75" s="31">
        <v>1237.4972540245358</v>
      </c>
      <c r="AT75" s="31">
        <v>1465.2659435975636</v>
      </c>
      <c r="AU75" s="31">
        <v>1628.4258452987497</v>
      </c>
      <c r="AV75" s="31">
        <v>1902.0904750689617</v>
      </c>
      <c r="AW75" s="31">
        <v>2062.5646605365919</v>
      </c>
      <c r="AX75" s="31">
        <v>1817.4516981778006</v>
      </c>
      <c r="AY75" s="31">
        <v>1937.0218688762552</v>
      </c>
      <c r="AZ75" s="31">
        <v>1996.4944888012067</v>
      </c>
      <c r="BA75" s="31">
        <v>1869.7639952681614</v>
      </c>
      <c r="BB75" s="31">
        <v>1805.3585734528672</v>
      </c>
      <c r="BC75" s="31">
        <v>1775.3743726742573</v>
      </c>
      <c r="BD75" s="31">
        <v>1929.5275380731327</v>
      </c>
      <c r="BE75" s="31">
        <v>1685.7365190998919</v>
      </c>
      <c r="BF75" s="31">
        <v>0</v>
      </c>
      <c r="BG75" s="31">
        <v>0</v>
      </c>
      <c r="BH75" s="31">
        <v>0</v>
      </c>
      <c r="BI75" s="31">
        <v>0</v>
      </c>
      <c r="BJ75" s="31">
        <v>0</v>
      </c>
      <c r="BK75" s="31">
        <v>0</v>
      </c>
      <c r="BL75" s="31">
        <v>0</v>
      </c>
      <c r="BM75" s="31">
        <v>0</v>
      </c>
      <c r="BN75" s="31">
        <v>0</v>
      </c>
      <c r="BO75" s="31">
        <v>0</v>
      </c>
      <c r="BP75" s="31">
        <v>0</v>
      </c>
      <c r="BQ75" s="31">
        <v>0</v>
      </c>
      <c r="BR75" s="31">
        <v>0</v>
      </c>
      <c r="BS75" s="31">
        <v>0</v>
      </c>
      <c r="BT75" s="31">
        <v>0</v>
      </c>
      <c r="BU75" s="31">
        <v>0</v>
      </c>
      <c r="BV75" s="31">
        <v>0</v>
      </c>
      <c r="BW75" s="31">
        <v>0</v>
      </c>
    </row>
    <row r="76" spans="1:75" s="15" customFormat="1" x14ac:dyDescent="0.2">
      <c r="B76" s="15" t="s">
        <v>179</v>
      </c>
      <c r="C76" s="30" t="s">
        <v>92</v>
      </c>
      <c r="D76" s="31">
        <v>0</v>
      </c>
      <c r="E76" s="31">
        <v>0</v>
      </c>
      <c r="F76" s="31">
        <v>0</v>
      </c>
      <c r="G76" s="31">
        <v>0</v>
      </c>
      <c r="H76" s="31">
        <v>0</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c r="AF76" s="31">
        <v>0</v>
      </c>
      <c r="AG76" s="31">
        <v>0</v>
      </c>
      <c r="AH76" s="31">
        <v>0</v>
      </c>
      <c r="AI76" s="31">
        <v>0</v>
      </c>
      <c r="AJ76" s="31">
        <v>0</v>
      </c>
      <c r="AK76" s="31">
        <v>0</v>
      </c>
      <c r="AL76" s="31">
        <v>0</v>
      </c>
      <c r="AM76" s="31">
        <v>0</v>
      </c>
      <c r="AN76" s="31">
        <v>0</v>
      </c>
      <c r="AO76" s="31">
        <v>0</v>
      </c>
      <c r="AP76" s="31">
        <v>0</v>
      </c>
      <c r="AQ76" s="31">
        <v>0</v>
      </c>
      <c r="AR76" s="31">
        <v>0</v>
      </c>
      <c r="AS76" s="31">
        <v>0</v>
      </c>
      <c r="AT76" s="31">
        <v>0</v>
      </c>
      <c r="AU76" s="31">
        <v>0</v>
      </c>
      <c r="AV76" s="31">
        <v>0</v>
      </c>
      <c r="AW76" s="31">
        <v>0</v>
      </c>
      <c r="AX76" s="31">
        <v>0</v>
      </c>
      <c r="AY76" s="31">
        <v>0</v>
      </c>
      <c r="AZ76" s="31">
        <v>0</v>
      </c>
      <c r="BA76" s="31">
        <v>276.7096275814888</v>
      </c>
      <c r="BB76" s="31">
        <v>277.78857808269146</v>
      </c>
      <c r="BC76" s="31">
        <v>1073.9382926964734</v>
      </c>
      <c r="BD76" s="31">
        <v>2418.0233612943507</v>
      </c>
      <c r="BE76" s="31">
        <v>2288.3573681325297</v>
      </c>
      <c r="BF76" s="31">
        <v>2262.6871407913077</v>
      </c>
      <c r="BG76" s="31">
        <v>2490.798200250249</v>
      </c>
      <c r="BH76" s="31">
        <v>2473.5704723239924</v>
      </c>
      <c r="BI76" s="31">
        <v>2430.1450285975748</v>
      </c>
      <c r="BJ76" s="31">
        <v>2405.7437552168817</v>
      </c>
      <c r="BK76" s="31">
        <v>2401.4134827260555</v>
      </c>
      <c r="BL76" s="31">
        <v>3055.9862143842752</v>
      </c>
      <c r="BM76" s="31">
        <v>3016.5973285068762</v>
      </c>
      <c r="BN76" s="31">
        <v>2961.8435213782345</v>
      </c>
      <c r="BO76" s="31">
        <v>2266.2922170775482</v>
      </c>
      <c r="BP76" s="31">
        <v>2223.7918891944187</v>
      </c>
      <c r="BQ76" s="31">
        <v>2179.4584904000008</v>
      </c>
      <c r="BR76" s="31">
        <v>2126.5431246536532</v>
      </c>
      <c r="BS76" s="31">
        <v>2056.6526635707187</v>
      </c>
      <c r="BT76" s="31">
        <v>2009.9464067646688</v>
      </c>
      <c r="BU76" s="31">
        <v>1952.0186539155882</v>
      </c>
      <c r="BV76" s="31">
        <v>1890.0920615486293</v>
      </c>
      <c r="BW76" s="31">
        <v>1841.3526954858762</v>
      </c>
    </row>
    <row r="77" spans="1:75" s="15" customFormat="1" x14ac:dyDescent="0.2">
      <c r="B77" s="15" t="s">
        <v>180</v>
      </c>
      <c r="C77" s="30" t="s">
        <v>94</v>
      </c>
      <c r="D77" s="31">
        <v>0</v>
      </c>
      <c r="E77" s="31">
        <v>0</v>
      </c>
      <c r="F77" s="31">
        <v>0</v>
      </c>
      <c r="G77" s="31">
        <v>0</v>
      </c>
      <c r="H77" s="31">
        <v>0</v>
      </c>
      <c r="I77" s="31">
        <v>0</v>
      </c>
      <c r="J77" s="31">
        <v>0</v>
      </c>
      <c r="K77" s="31">
        <v>0</v>
      </c>
      <c r="L77" s="31">
        <v>0</v>
      </c>
      <c r="M77" s="31">
        <v>0</v>
      </c>
      <c r="N77" s="31">
        <v>0</v>
      </c>
      <c r="O77" s="31">
        <v>0</v>
      </c>
      <c r="P77" s="31">
        <v>0</v>
      </c>
      <c r="Q77" s="31">
        <v>0</v>
      </c>
      <c r="R77" s="31">
        <v>0</v>
      </c>
      <c r="S77" s="31">
        <v>0</v>
      </c>
      <c r="T77" s="31">
        <v>0</v>
      </c>
      <c r="U77" s="31">
        <v>0</v>
      </c>
      <c r="V77" s="31">
        <v>0</v>
      </c>
      <c r="W77" s="31">
        <v>0</v>
      </c>
      <c r="X77" s="31">
        <v>0</v>
      </c>
      <c r="Y77" s="31">
        <v>0</v>
      </c>
      <c r="Z77" s="31">
        <v>0</v>
      </c>
      <c r="AA77" s="31">
        <v>0</v>
      </c>
      <c r="AB77" s="31">
        <v>0</v>
      </c>
      <c r="AC77" s="31">
        <v>0</v>
      </c>
      <c r="AD77" s="31">
        <v>0</v>
      </c>
      <c r="AE77" s="31">
        <v>0</v>
      </c>
      <c r="AF77" s="31">
        <v>0</v>
      </c>
      <c r="AG77" s="31">
        <v>0</v>
      </c>
      <c r="AH77" s="31">
        <v>0</v>
      </c>
      <c r="AI77" s="31">
        <v>0</v>
      </c>
      <c r="AJ77" s="31">
        <v>0</v>
      </c>
      <c r="AK77" s="31">
        <v>0</v>
      </c>
      <c r="AL77" s="31">
        <v>0</v>
      </c>
      <c r="AM77" s="31">
        <v>0</v>
      </c>
      <c r="AN77" s="31">
        <v>0</v>
      </c>
      <c r="AO77" s="31">
        <v>0</v>
      </c>
      <c r="AP77" s="31">
        <v>0</v>
      </c>
      <c r="AQ77" s="31">
        <v>0</v>
      </c>
      <c r="AR77" s="31">
        <v>70.497890778286461</v>
      </c>
      <c r="AS77" s="31">
        <v>49.459184284874567</v>
      </c>
      <c r="AT77" s="31">
        <v>19.138807376403214</v>
      </c>
      <c r="AU77" s="31">
        <v>7.1782610997154777</v>
      </c>
      <c r="AV77" s="31">
        <v>3.6487012630865774</v>
      </c>
      <c r="AW77" s="31">
        <v>2.0861229373976573</v>
      </c>
      <c r="AX77" s="31">
        <v>1.3343491589250422</v>
      </c>
      <c r="AY77" s="31">
        <v>2.4422136204185318</v>
      </c>
      <c r="AZ77" s="31">
        <v>0</v>
      </c>
      <c r="BA77" s="31">
        <v>0.32658238672804757</v>
      </c>
      <c r="BB77" s="31">
        <v>0.76583245647263498</v>
      </c>
      <c r="BC77" s="31">
        <v>0.30684920855317976</v>
      </c>
      <c r="BD77" s="31">
        <v>6.082145668756956E-2</v>
      </c>
      <c r="BE77" s="31">
        <v>0.46568811755425116</v>
      </c>
      <c r="BF77" s="31">
        <v>0.45374848551961333</v>
      </c>
      <c r="BG77" s="31">
        <v>0.16513470033962363</v>
      </c>
      <c r="BH77" s="31">
        <v>0.10966531339736607</v>
      </c>
      <c r="BI77" s="31">
        <v>0</v>
      </c>
      <c r="BJ77" s="31">
        <v>0</v>
      </c>
      <c r="BK77" s="31">
        <v>0</v>
      </c>
      <c r="BL77" s="31">
        <v>0</v>
      </c>
      <c r="BM77" s="31">
        <v>0</v>
      </c>
      <c r="BN77" s="31">
        <v>0</v>
      </c>
      <c r="BO77" s="31">
        <v>0</v>
      </c>
      <c r="BP77" s="31">
        <v>0</v>
      </c>
      <c r="BQ77" s="31">
        <v>0</v>
      </c>
      <c r="BR77" s="31">
        <v>0</v>
      </c>
      <c r="BS77" s="31">
        <v>0</v>
      </c>
      <c r="BT77" s="31">
        <v>0</v>
      </c>
      <c r="BU77" s="31">
        <v>0</v>
      </c>
      <c r="BV77" s="31">
        <v>0</v>
      </c>
      <c r="BW77" s="31">
        <v>0</v>
      </c>
    </row>
    <row r="78" spans="1:75" s="15" customFormat="1" ht="12.95" customHeight="1" x14ac:dyDescent="0.2">
      <c r="B78" s="37" t="s">
        <v>219</v>
      </c>
      <c r="C78" s="30" t="s">
        <v>92</v>
      </c>
      <c r="D78" s="31">
        <v>359.36541265675146</v>
      </c>
      <c r="E78" s="31">
        <v>666.01399825021906</v>
      </c>
      <c r="F78" s="31">
        <v>759.94810404796999</v>
      </c>
      <c r="G78" s="31">
        <v>729.19319176012118</v>
      </c>
      <c r="H78" s="31">
        <v>798.73417906095096</v>
      </c>
      <c r="I78" s="31">
        <v>910.08123984501947</v>
      </c>
      <c r="J78" s="31">
        <v>968.32643919510065</v>
      </c>
      <c r="K78" s="31">
        <v>1107.0533683289591</v>
      </c>
      <c r="L78" s="31">
        <v>1111.7445932028836</v>
      </c>
      <c r="M78" s="31">
        <v>1119.2972227693519</v>
      </c>
      <c r="N78" s="31">
        <v>1391.3103713680969</v>
      </c>
      <c r="O78" s="31">
        <v>1450.9514860977947</v>
      </c>
      <c r="P78" s="31">
        <v>1453.7626481098366</v>
      </c>
      <c r="Q78" s="31">
        <v>1663.9066374908825</v>
      </c>
      <c r="R78" s="31">
        <v>1651.9950468777643</v>
      </c>
      <c r="S78" s="31">
        <v>1943.6061238691718</v>
      </c>
      <c r="T78" s="31">
        <v>1981.8247250916363</v>
      </c>
      <c r="U78" s="31">
        <v>2225.4284808119255</v>
      </c>
      <c r="V78" s="31">
        <v>2138.5629068887201</v>
      </c>
      <c r="W78" s="31">
        <v>2189.8004722550177</v>
      </c>
      <c r="X78" s="31">
        <v>2187.7165797999719</v>
      </c>
      <c r="Y78" s="31">
        <v>2143.0772083167794</v>
      </c>
      <c r="Z78" s="31">
        <v>0</v>
      </c>
      <c r="AA78" s="31">
        <v>0</v>
      </c>
      <c r="AB78" s="31">
        <v>0</v>
      </c>
      <c r="AC78" s="31">
        <v>0</v>
      </c>
      <c r="AD78" s="31">
        <v>0</v>
      </c>
      <c r="AE78" s="31">
        <v>0</v>
      </c>
      <c r="AF78" s="31">
        <v>0</v>
      </c>
      <c r="AG78" s="31">
        <v>0</v>
      </c>
      <c r="AH78" s="31">
        <v>0</v>
      </c>
      <c r="AI78" s="31">
        <v>0.23813866479597803</v>
      </c>
      <c r="AJ78" s="31">
        <v>0.20054481604253502</v>
      </c>
      <c r="AK78" s="31">
        <v>0.18277646495767405</v>
      </c>
      <c r="AL78" s="31">
        <v>0.17122201361840447</v>
      </c>
      <c r="AM78" s="31">
        <v>0.16388799485033795</v>
      </c>
      <c r="AN78" s="31">
        <v>0.15493686292408337</v>
      </c>
      <c r="AO78" s="31">
        <v>0.14606999426276535</v>
      </c>
      <c r="AP78" s="31">
        <v>0.14052711466813853</v>
      </c>
      <c r="AQ78" s="31">
        <v>0.1331618977052324</v>
      </c>
      <c r="AR78" s="31">
        <v>0.1248855461085677</v>
      </c>
      <c r="AS78" s="31">
        <v>0.1158611274388972</v>
      </c>
      <c r="AT78" s="31">
        <v>1.7835064184515158E-2</v>
      </c>
      <c r="AU78" s="31">
        <v>0</v>
      </c>
      <c r="AV78" s="31">
        <v>4.1054049781454314</v>
      </c>
      <c r="AW78" s="31">
        <v>0</v>
      </c>
      <c r="AX78" s="31">
        <v>0</v>
      </c>
      <c r="AY78" s="31">
        <v>-1.0471030680081665E-4</v>
      </c>
      <c r="AZ78" s="31">
        <v>0</v>
      </c>
      <c r="BA78" s="31">
        <v>0.93621590525911946</v>
      </c>
      <c r="BB78" s="31">
        <v>0.12287610313433792</v>
      </c>
      <c r="BC78" s="31">
        <v>1.3236937517588072</v>
      </c>
      <c r="BD78" s="31">
        <v>0.32989824495850995</v>
      </c>
      <c r="BE78" s="31">
        <v>0.2410548755866351</v>
      </c>
      <c r="BF78" s="31">
        <v>0.26269649161661834</v>
      </c>
      <c r="BG78" s="31">
        <v>0.1973060606215368</v>
      </c>
      <c r="BH78" s="31">
        <v>0</v>
      </c>
      <c r="BI78" s="31">
        <v>0</v>
      </c>
      <c r="BJ78" s="31">
        <v>-0.17744861871043383</v>
      </c>
      <c r="BK78" s="31">
        <v>0</v>
      </c>
      <c r="BL78" s="31">
        <v>0</v>
      </c>
      <c r="BM78" s="31">
        <v>0</v>
      </c>
      <c r="BN78" s="31">
        <v>0</v>
      </c>
      <c r="BO78" s="31">
        <v>0</v>
      </c>
      <c r="BP78" s="31">
        <v>0</v>
      </c>
      <c r="BQ78" s="31">
        <v>0</v>
      </c>
      <c r="BR78" s="31">
        <v>0</v>
      </c>
      <c r="BS78" s="31">
        <v>0</v>
      </c>
      <c r="BT78" s="31">
        <v>0</v>
      </c>
      <c r="BU78" s="31">
        <v>0</v>
      </c>
      <c r="BV78" s="31">
        <v>0</v>
      </c>
      <c r="BW78" s="31">
        <v>0</v>
      </c>
    </row>
    <row r="79" spans="1:75" s="38" customFormat="1" ht="26.1" customHeight="1" x14ac:dyDescent="0.2">
      <c r="A79" s="15"/>
      <c r="B79" s="38" t="s">
        <v>182</v>
      </c>
      <c r="D79" s="39">
        <v>13997.431321084874</v>
      </c>
      <c r="E79" s="39">
        <v>17310.572528433953</v>
      </c>
      <c r="F79" s="39">
        <v>17247.149350233667</v>
      </c>
      <c r="G79" s="39">
        <v>16903.066730295082</v>
      </c>
      <c r="H79" s="39">
        <v>18706.306211723539</v>
      </c>
      <c r="I79" s="39">
        <v>19305.541521595522</v>
      </c>
      <c r="J79" s="39">
        <v>19440.659037620302</v>
      </c>
      <c r="K79" s="39">
        <v>20989.464566929139</v>
      </c>
      <c r="L79" s="39">
        <v>20573.567868177135</v>
      </c>
      <c r="M79" s="39">
        <v>21084.109513492218</v>
      </c>
      <c r="N79" s="39">
        <v>25219.949971137194</v>
      </c>
      <c r="O79" s="39">
        <v>26370.994439117931</v>
      </c>
      <c r="P79" s="39">
        <v>26619.753996614636</v>
      </c>
      <c r="Q79" s="39">
        <v>28841.667396061264</v>
      </c>
      <c r="R79" s="39">
        <v>29649.437820626223</v>
      </c>
      <c r="S79" s="39">
        <v>33496.643006263046</v>
      </c>
      <c r="T79" s="39">
        <v>33292.279906697775</v>
      </c>
      <c r="U79" s="39">
        <v>37506.060260069775</v>
      </c>
      <c r="V79" s="39">
        <v>37875.845571536709</v>
      </c>
      <c r="W79" s="39">
        <v>41926.337662337661</v>
      </c>
      <c r="X79" s="39">
        <v>45507.373996337512</v>
      </c>
      <c r="Y79" s="39">
        <v>45749.101311084625</v>
      </c>
      <c r="Z79" s="39">
        <v>44786.692465836262</v>
      </c>
      <c r="AA79" s="39">
        <v>48509.32792792793</v>
      </c>
      <c r="AB79" s="39">
        <v>51972.67562780036</v>
      </c>
      <c r="AC79" s="39">
        <v>53963.721066512662</v>
      </c>
      <c r="AD79" s="39">
        <v>56701.506750564695</v>
      </c>
      <c r="AE79" s="39">
        <v>61721.233553579536</v>
      </c>
      <c r="AF79" s="39">
        <v>64807.885521900942</v>
      </c>
      <c r="AG79" s="39">
        <v>68610.831147623612</v>
      </c>
      <c r="AH79" s="39">
        <v>73500.946664847914</v>
      </c>
      <c r="AI79" s="39">
        <v>74525.73328656613</v>
      </c>
      <c r="AJ79" s="39">
        <v>75732.6079096787</v>
      </c>
      <c r="AK79" s="39">
        <v>84376.653118363218</v>
      </c>
      <c r="AL79" s="39">
        <v>90257.002000728578</v>
      </c>
      <c r="AM79" s="39">
        <v>96508.341122197176</v>
      </c>
      <c r="AN79" s="39">
        <v>98774.987332014804</v>
      </c>
      <c r="AO79" s="39">
        <v>101684.33807611397</v>
      </c>
      <c r="AP79" s="39">
        <v>105202.4812731705</v>
      </c>
      <c r="AQ79" s="39">
        <v>103645.99492143742</v>
      </c>
      <c r="AR79" s="39">
        <v>98488.38521783847</v>
      </c>
      <c r="AS79" s="39">
        <v>97157.761185176802</v>
      </c>
      <c r="AT79" s="39">
        <v>100730.30179936193</v>
      </c>
      <c r="AU79" s="39">
        <v>111696.65456273188</v>
      </c>
      <c r="AV79" s="39">
        <v>123634.38098562694</v>
      </c>
      <c r="AW79" s="39">
        <v>132186.70048872655</v>
      </c>
      <c r="AX79" s="39">
        <v>134485.06962130242</v>
      </c>
      <c r="AY79" s="39">
        <v>136601.99925223374</v>
      </c>
      <c r="AZ79" s="39">
        <v>136234.71050326215</v>
      </c>
      <c r="BA79" s="39">
        <v>135491.62065779517</v>
      </c>
      <c r="BB79" s="39">
        <v>136542.95130707399</v>
      </c>
      <c r="BC79" s="39">
        <v>140059.81562195104</v>
      </c>
      <c r="BD79" s="39">
        <v>140129.65151282813</v>
      </c>
      <c r="BE79" s="39">
        <v>145297.46078790285</v>
      </c>
      <c r="BF79" s="39">
        <v>146342.58883434164</v>
      </c>
      <c r="BG79" s="39">
        <v>137556.71529044377</v>
      </c>
      <c r="BH79" s="39">
        <v>140034.44224874995</v>
      </c>
      <c r="BI79" s="39">
        <v>142001.37212782129</v>
      </c>
      <c r="BJ79" s="39">
        <v>142327.12743841799</v>
      </c>
      <c r="BK79" s="39">
        <v>146443.7055625513</v>
      </c>
      <c r="BL79" s="39">
        <v>153622.00636471531</v>
      </c>
      <c r="BM79" s="39">
        <v>163253.02417711867</v>
      </c>
      <c r="BN79" s="39">
        <v>164615.2180312002</v>
      </c>
      <c r="BO79" s="39">
        <v>167622.98352590328</v>
      </c>
      <c r="BP79" s="39">
        <v>172791.43406843022</v>
      </c>
      <c r="BQ79" s="39">
        <v>167070.54439948636</v>
      </c>
      <c r="BR79" s="39">
        <v>168036.24144463349</v>
      </c>
      <c r="BS79" s="39">
        <v>167937.51526478483</v>
      </c>
      <c r="BT79" s="39">
        <v>168123.68025133893</v>
      </c>
      <c r="BU79" s="39">
        <v>169369.5032453677</v>
      </c>
      <c r="BV79" s="39">
        <v>171250.09099218613</v>
      </c>
      <c r="BW79" s="39">
        <v>172875.09449541374</v>
      </c>
    </row>
    <row r="80" spans="1:75" s="15" customFormat="1" ht="26.1" customHeight="1" x14ac:dyDescent="0.2">
      <c r="B80" s="37" t="s">
        <v>183</v>
      </c>
      <c r="C80" s="40"/>
      <c r="D80" s="41">
        <v>7448.6649168853946</v>
      </c>
      <c r="E80" s="41">
        <v>10276.885564304466</v>
      </c>
      <c r="F80" s="41">
        <v>10054.480677720168</v>
      </c>
      <c r="G80" s="41">
        <v>9932.2957130358736</v>
      </c>
      <c r="H80" s="41">
        <v>10846.858413531645</v>
      </c>
      <c r="I80" s="41">
        <v>11150.268073633653</v>
      </c>
      <c r="J80" s="41">
        <v>11126.487769028872</v>
      </c>
      <c r="K80" s="41">
        <v>12997.29658792651</v>
      </c>
      <c r="L80" s="41">
        <v>12663.400205973221</v>
      </c>
      <c r="M80" s="41">
        <v>13293.158952137088</v>
      </c>
      <c r="N80" s="41">
        <v>16809.38079661343</v>
      </c>
      <c r="O80" s="41">
        <v>17399.700862895494</v>
      </c>
      <c r="P80" s="41">
        <v>17383.860071468873</v>
      </c>
      <c r="Q80" s="41">
        <v>19588.043763676149</v>
      </c>
      <c r="R80" s="41">
        <v>20124.794622324429</v>
      </c>
      <c r="S80" s="41">
        <v>23277.208072372992</v>
      </c>
      <c r="T80" s="41">
        <v>23220.266577807401</v>
      </c>
      <c r="U80" s="41">
        <v>26994.221376466856</v>
      </c>
      <c r="V80" s="41">
        <v>27024.219227857677</v>
      </c>
      <c r="W80" s="41">
        <v>29716.358913813463</v>
      </c>
      <c r="X80" s="41">
        <v>31115.785321876319</v>
      </c>
      <c r="Y80" s="41">
        <v>31002.464309363</v>
      </c>
      <c r="Z80" s="41">
        <v>31055.719434030714</v>
      </c>
      <c r="AA80" s="41">
        <v>33838.863063063065</v>
      </c>
      <c r="AB80" s="41">
        <v>35446.092737313746</v>
      </c>
      <c r="AC80" s="41">
        <v>37765.779397439605</v>
      </c>
      <c r="AD80" s="41">
        <v>40406.77812842853</v>
      </c>
      <c r="AE80" s="41">
        <v>43519.985809047837</v>
      </c>
      <c r="AF80" s="41">
        <v>45490.06496650444</v>
      </c>
      <c r="AG80" s="41">
        <v>46617.784829393677</v>
      </c>
      <c r="AH80" s="41">
        <v>48435.702268903748</v>
      </c>
      <c r="AI80" s="41">
        <v>47377.687361159828</v>
      </c>
      <c r="AJ80" s="41">
        <v>48561.927204699859</v>
      </c>
      <c r="AK80" s="41">
        <v>51369.325476354294</v>
      </c>
      <c r="AL80" s="41">
        <v>51965.881133185758</v>
      </c>
      <c r="AM80" s="41">
        <v>54077.575367449841</v>
      </c>
      <c r="AN80" s="41">
        <v>53874.129519752525</v>
      </c>
      <c r="AO80" s="41">
        <v>54649.653853509277</v>
      </c>
      <c r="AP80" s="41">
        <v>56814.17092866014</v>
      </c>
      <c r="AQ80" s="41">
        <v>56386.264829690328</v>
      </c>
      <c r="AR80" s="41">
        <v>54188.267230215832</v>
      </c>
      <c r="AS80" s="41">
        <v>53493.213847816609</v>
      </c>
      <c r="AT80" s="41">
        <v>54411.474206055937</v>
      </c>
      <c r="AU80" s="41">
        <v>59387.20455501887</v>
      </c>
      <c r="AV80" s="41">
        <v>61310.497434788922</v>
      </c>
      <c r="AW80" s="41">
        <v>63399.528952009081</v>
      </c>
      <c r="AX80" s="41">
        <v>63111.501369061509</v>
      </c>
      <c r="AY80" s="41">
        <v>62674.928503689378</v>
      </c>
      <c r="AZ80" s="41">
        <v>62281.516874782399</v>
      </c>
      <c r="BA80" s="41">
        <v>62587.27623847327</v>
      </c>
      <c r="BB80" s="41">
        <v>64321.652209829263</v>
      </c>
      <c r="BC80" s="41">
        <v>66296.84733574008</v>
      </c>
      <c r="BD80" s="41">
        <v>66069.755390504113</v>
      </c>
      <c r="BE80" s="41">
        <v>69572.165321107677</v>
      </c>
      <c r="BF80" s="41">
        <v>71228.599692376942</v>
      </c>
      <c r="BG80" s="41">
        <v>72918.461417200422</v>
      </c>
      <c r="BH80" s="41">
        <v>73625.180856520456</v>
      </c>
      <c r="BI80" s="41">
        <v>74697.636520882879</v>
      </c>
      <c r="BJ80" s="41">
        <v>75375.767732761684</v>
      </c>
      <c r="BK80" s="41">
        <v>78202.893127027768</v>
      </c>
      <c r="BL80" s="41">
        <v>82236.714530555982</v>
      </c>
      <c r="BM80" s="41">
        <v>85831.825160696753</v>
      </c>
      <c r="BN80" s="41">
        <v>86244.520184960231</v>
      </c>
      <c r="BO80" s="41">
        <v>89109.211906078534</v>
      </c>
      <c r="BP80" s="41">
        <v>92769.966789879531</v>
      </c>
      <c r="BQ80" s="41">
        <v>93393.320941874161</v>
      </c>
      <c r="BR80" s="41">
        <v>94599.303580690292</v>
      </c>
      <c r="BS80" s="41">
        <v>96224.012152512369</v>
      </c>
      <c r="BT80" s="41">
        <v>97876.888042654406</v>
      </c>
      <c r="BU80" s="41">
        <v>99856.742381241769</v>
      </c>
      <c r="BV80" s="41">
        <v>101536.45384558228</v>
      </c>
      <c r="BW80" s="41">
        <v>102851.08422260277</v>
      </c>
    </row>
    <row r="81" spans="1:75" s="13" customFormat="1" x14ac:dyDescent="0.2">
      <c r="A81" s="15"/>
      <c r="B81" s="37" t="s">
        <v>184</v>
      </c>
      <c r="C81" s="42"/>
      <c r="D81" s="41">
        <v>1856.2263050452038</v>
      </c>
      <c r="E81" s="41">
        <v>2177.5762029746293</v>
      </c>
      <c r="F81" s="41">
        <v>2387.1975759127686</v>
      </c>
      <c r="G81" s="41">
        <v>2490.3132108486448</v>
      </c>
      <c r="H81" s="41">
        <v>2861.929717118694</v>
      </c>
      <c r="I81" s="41">
        <v>2843.708393593658</v>
      </c>
      <c r="J81" s="41">
        <v>2904.9793175853024</v>
      </c>
      <c r="K81" s="41">
        <v>2541.5450568678916</v>
      </c>
      <c r="L81" s="41">
        <v>2544.4267765190525</v>
      </c>
      <c r="M81" s="41">
        <v>2399.0671656490053</v>
      </c>
      <c r="N81" s="41">
        <v>2582.7423513565518</v>
      </c>
      <c r="O81" s="41">
        <v>3095.2329817833174</v>
      </c>
      <c r="P81" s="41">
        <v>3438.0816249764907</v>
      </c>
      <c r="Q81" s="41">
        <v>3177.3931436907369</v>
      </c>
      <c r="R81" s="41">
        <v>3599.4395895984439</v>
      </c>
      <c r="S81" s="41">
        <v>3851.7773138482949</v>
      </c>
      <c r="T81" s="41">
        <v>3788.8823725424863</v>
      </c>
      <c r="U81" s="41">
        <v>3971.2109102442118</v>
      </c>
      <c r="V81" s="41">
        <v>4587.0401211203625</v>
      </c>
      <c r="W81" s="41">
        <v>5796.8842975206617</v>
      </c>
      <c r="X81" s="41">
        <v>6152.8632201718547</v>
      </c>
      <c r="Y81" s="41">
        <v>6348.3098927294395</v>
      </c>
      <c r="Z81" s="41">
        <v>6943.6923449026481</v>
      </c>
      <c r="AA81" s="41">
        <v>7868.516216216216</v>
      </c>
      <c r="AB81" s="41">
        <v>8970.0273001979785</v>
      </c>
      <c r="AC81" s="41">
        <v>9550.7471363942641</v>
      </c>
      <c r="AD81" s="41">
        <v>9926.031623104227</v>
      </c>
      <c r="AE81" s="41">
        <v>10913.742065294995</v>
      </c>
      <c r="AF81" s="41">
        <v>12139.747838534211</v>
      </c>
      <c r="AG81" s="41">
        <v>12879.749609394688</v>
      </c>
      <c r="AH81" s="41">
        <v>12465.479016050562</v>
      </c>
      <c r="AI81" s="41">
        <v>11668.794575002923</v>
      </c>
      <c r="AJ81" s="41">
        <v>12801.444090715153</v>
      </c>
      <c r="AK81" s="41">
        <v>17842.790822888939</v>
      </c>
      <c r="AL81" s="41">
        <v>22592.74469694847</v>
      </c>
      <c r="AM81" s="41">
        <v>25809.627722347388</v>
      </c>
      <c r="AN81" s="41">
        <v>27844.736548506517</v>
      </c>
      <c r="AO81" s="41">
        <v>29778.802830369095</v>
      </c>
      <c r="AP81" s="41">
        <v>30859.754381123224</v>
      </c>
      <c r="AQ81" s="41">
        <v>29743.241214287271</v>
      </c>
      <c r="AR81" s="41">
        <v>27583.040775392416</v>
      </c>
      <c r="AS81" s="41">
        <v>27420.992993136762</v>
      </c>
      <c r="AT81" s="41">
        <v>29959.05010560236</v>
      </c>
      <c r="AU81" s="41">
        <v>34190.537571730885</v>
      </c>
      <c r="AV81" s="41">
        <v>41935.382811053227</v>
      </c>
      <c r="AW81" s="41">
        <v>46228.144355712313</v>
      </c>
      <c r="AX81" s="41">
        <v>48079.68285006551</v>
      </c>
      <c r="AY81" s="41">
        <v>49100.956799199237</v>
      </c>
      <c r="AZ81" s="41">
        <v>47920.194419938496</v>
      </c>
      <c r="BA81" s="41">
        <v>45925.341506154524</v>
      </c>
      <c r="BB81" s="41">
        <v>44596.829790204421</v>
      </c>
      <c r="BC81" s="41">
        <v>43448.977076769086</v>
      </c>
      <c r="BD81" s="41">
        <v>41008.274789706571</v>
      </c>
      <c r="BE81" s="41">
        <v>42098.842629274935</v>
      </c>
      <c r="BF81" s="41">
        <v>42846.877499451381</v>
      </c>
      <c r="BG81" s="41">
        <v>43368.07660110038</v>
      </c>
      <c r="BH81" s="41">
        <v>44153.516609283659</v>
      </c>
      <c r="BI81" s="41">
        <v>43798.203843258103</v>
      </c>
      <c r="BJ81" s="41">
        <v>44380.077004759689</v>
      </c>
      <c r="BK81" s="41">
        <v>44885.974097631122</v>
      </c>
      <c r="BL81" s="41">
        <v>46356.258338380772</v>
      </c>
      <c r="BM81" s="41">
        <v>51507.171207373169</v>
      </c>
      <c r="BN81" s="41">
        <v>52340.946151915945</v>
      </c>
      <c r="BO81" s="41">
        <v>52659.883824029537</v>
      </c>
      <c r="BP81" s="41">
        <v>53308.618916571497</v>
      </c>
      <c r="BQ81" s="41">
        <v>46891.444805101528</v>
      </c>
      <c r="BR81" s="41">
        <v>45685.303061170955</v>
      </c>
      <c r="BS81" s="41">
        <v>44587.4081174194</v>
      </c>
      <c r="BT81" s="41">
        <v>43934.037140049732</v>
      </c>
      <c r="BU81" s="41">
        <v>43716.61298409212</v>
      </c>
      <c r="BV81" s="41">
        <v>43853.182111378344</v>
      </c>
      <c r="BW81" s="41">
        <v>43967.384007984372</v>
      </c>
    </row>
    <row r="82" spans="1:75" s="15" customFormat="1" x14ac:dyDescent="0.2">
      <c r="B82" s="37" t="s">
        <v>185</v>
      </c>
      <c r="C82" s="40"/>
      <c r="D82" s="41">
        <v>4692.5400991542756</v>
      </c>
      <c r="E82" s="41">
        <v>4856.1107611548578</v>
      </c>
      <c r="F82" s="41">
        <v>4805.4710966007324</v>
      </c>
      <c r="G82" s="41">
        <v>4480.4578064105635</v>
      </c>
      <c r="H82" s="41">
        <v>4997.5180810732008</v>
      </c>
      <c r="I82" s="41">
        <v>5311.5650543682041</v>
      </c>
      <c r="J82" s="41">
        <v>5409.1919510061252</v>
      </c>
      <c r="K82" s="41">
        <v>5450.622922134733</v>
      </c>
      <c r="L82" s="41">
        <v>5365.7408856848606</v>
      </c>
      <c r="M82" s="41">
        <v>5391.8833957061261</v>
      </c>
      <c r="N82" s="41">
        <v>5827.8268231672109</v>
      </c>
      <c r="O82" s="41">
        <v>5876.0605944391191</v>
      </c>
      <c r="P82" s="41">
        <v>5797.8123001692693</v>
      </c>
      <c r="Q82" s="41">
        <v>6076.2304886943839</v>
      </c>
      <c r="R82" s="41">
        <v>5925.2036087033448</v>
      </c>
      <c r="S82" s="41">
        <v>6367.6576200417539</v>
      </c>
      <c r="T82" s="41">
        <v>6283.1309563478844</v>
      </c>
      <c r="U82" s="41">
        <v>6540.6279733587071</v>
      </c>
      <c r="V82" s="41">
        <v>6264.586222558667</v>
      </c>
      <c r="W82" s="41">
        <v>6413.0944510035424</v>
      </c>
      <c r="X82" s="41">
        <v>8238.7254542893352</v>
      </c>
      <c r="Y82" s="41">
        <v>8398.3271089921855</v>
      </c>
      <c r="Z82" s="41">
        <v>6787.2806869028891</v>
      </c>
      <c r="AA82" s="41">
        <v>6801.9486486486476</v>
      </c>
      <c r="AB82" s="41">
        <v>7556.5555902886317</v>
      </c>
      <c r="AC82" s="41">
        <v>6647.1945326787954</v>
      </c>
      <c r="AD82" s="41">
        <v>6368.6969990319449</v>
      </c>
      <c r="AE82" s="41">
        <v>7287.5056792367104</v>
      </c>
      <c r="AF82" s="41">
        <v>7178.0727168622961</v>
      </c>
      <c r="AG82" s="41">
        <v>9113.2967088352398</v>
      </c>
      <c r="AH82" s="41">
        <v>12599.765379893603</v>
      </c>
      <c r="AI82" s="41">
        <v>15479.251350403369</v>
      </c>
      <c r="AJ82" s="41">
        <v>14369.236614263678</v>
      </c>
      <c r="AK82" s="41">
        <v>15164.536819119983</v>
      </c>
      <c r="AL82" s="41">
        <v>15698.376170594338</v>
      </c>
      <c r="AM82" s="41">
        <v>16621.138032399958</v>
      </c>
      <c r="AN82" s="41">
        <v>17056.121263755769</v>
      </c>
      <c r="AO82" s="41">
        <v>17255.881392235609</v>
      </c>
      <c r="AP82" s="41">
        <v>17528.555963387149</v>
      </c>
      <c r="AQ82" s="41">
        <v>17516.488877459848</v>
      </c>
      <c r="AR82" s="41">
        <v>16717.077212230219</v>
      </c>
      <c r="AS82" s="41">
        <v>16243.554344223439</v>
      </c>
      <c r="AT82" s="41">
        <v>16359.777487703623</v>
      </c>
      <c r="AU82" s="41">
        <v>18118.912435982133</v>
      </c>
      <c r="AV82" s="41">
        <v>20388.500739784813</v>
      </c>
      <c r="AW82" s="41">
        <v>22559.027181005167</v>
      </c>
      <c r="AX82" s="41">
        <v>23293.885402175434</v>
      </c>
      <c r="AY82" s="41">
        <v>24826.113949345105</v>
      </c>
      <c r="AZ82" s="41">
        <v>26032.999208541256</v>
      </c>
      <c r="BA82" s="41">
        <v>26979.002913167347</v>
      </c>
      <c r="BB82" s="41">
        <v>27624.469307040337</v>
      </c>
      <c r="BC82" s="41">
        <v>30313.991209441847</v>
      </c>
      <c r="BD82" s="41">
        <v>33051.621332617484</v>
      </c>
      <c r="BE82" s="41">
        <v>33626.452837520214</v>
      </c>
      <c r="BF82" s="41">
        <v>32267.111642513308</v>
      </c>
      <c r="BG82" s="41">
        <v>21270.177272142955</v>
      </c>
      <c r="BH82" s="41">
        <v>22255.744782945836</v>
      </c>
      <c r="BI82" s="41">
        <v>23505.531763680308</v>
      </c>
      <c r="BJ82" s="41">
        <v>22571.282700896631</v>
      </c>
      <c r="BK82" s="41">
        <v>23354.838337892452</v>
      </c>
      <c r="BL82" s="41">
        <v>25029.033495778574</v>
      </c>
      <c r="BM82" s="41">
        <v>25914.027809048766</v>
      </c>
      <c r="BN82" s="41">
        <v>26029.751694324055</v>
      </c>
      <c r="BO82" s="41">
        <v>25853.887795795177</v>
      </c>
      <c r="BP82" s="41">
        <v>26712.848361979144</v>
      </c>
      <c r="BQ82" s="41">
        <v>26785.778652510664</v>
      </c>
      <c r="BR82" s="41">
        <v>27751.634802772176</v>
      </c>
      <c r="BS82" s="41">
        <v>27126.094994853058</v>
      </c>
      <c r="BT82" s="41">
        <v>26312.755068634789</v>
      </c>
      <c r="BU82" s="41">
        <v>25796.147880033845</v>
      </c>
      <c r="BV82" s="41">
        <v>25860.455035225525</v>
      </c>
      <c r="BW82" s="41">
        <v>26056.626264826602</v>
      </c>
    </row>
    <row r="83" spans="1:75" s="40" customFormat="1" ht="12.75" customHeight="1" thickBot="1" x14ac:dyDescent="0.25">
      <c r="A83" s="15"/>
      <c r="B83" s="38"/>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row>
    <row r="84" spans="1:75" s="40" customFormat="1" ht="25.5" customHeight="1" x14ac:dyDescent="0.2">
      <c r="A84" s="15"/>
      <c r="B84" s="116" t="s">
        <v>101</v>
      </c>
      <c r="C84" s="117"/>
      <c r="D84" s="118" t="s">
        <v>123</v>
      </c>
      <c r="E84" s="118" t="s">
        <v>123</v>
      </c>
      <c r="F84" s="118" t="s">
        <v>123</v>
      </c>
      <c r="G84" s="118" t="s">
        <v>123</v>
      </c>
      <c r="H84" s="118" t="s">
        <v>123</v>
      </c>
      <c r="I84" s="118" t="s">
        <v>123</v>
      </c>
      <c r="J84" s="118" t="s">
        <v>123</v>
      </c>
      <c r="K84" s="118" t="s">
        <v>123</v>
      </c>
      <c r="L84" s="118" t="s">
        <v>123</v>
      </c>
      <c r="M84" s="118" t="s">
        <v>123</v>
      </c>
      <c r="N84" s="118" t="s">
        <v>123</v>
      </c>
      <c r="O84" s="118" t="s">
        <v>123</v>
      </c>
      <c r="P84" s="118" t="s">
        <v>123</v>
      </c>
      <c r="Q84" s="118" t="s">
        <v>123</v>
      </c>
      <c r="R84" s="118" t="s">
        <v>123</v>
      </c>
      <c r="S84" s="118" t="s">
        <v>123</v>
      </c>
      <c r="T84" s="118" t="s">
        <v>123</v>
      </c>
      <c r="U84" s="118" t="s">
        <v>123</v>
      </c>
      <c r="V84" s="118" t="s">
        <v>123</v>
      </c>
      <c r="W84" s="118" t="s">
        <v>123</v>
      </c>
      <c r="X84" s="118" t="s">
        <v>123</v>
      </c>
      <c r="Y84" s="118" t="s">
        <v>123</v>
      </c>
      <c r="Z84" s="118" t="s">
        <v>123</v>
      </c>
      <c r="AA84" s="118" t="s">
        <v>123</v>
      </c>
      <c r="AB84" s="118" t="s">
        <v>123</v>
      </c>
      <c r="AC84" s="118" t="s">
        <v>123</v>
      </c>
      <c r="AD84" s="118" t="s">
        <v>123</v>
      </c>
      <c r="AE84" s="118" t="s">
        <v>123</v>
      </c>
      <c r="AF84" s="118" t="s">
        <v>123</v>
      </c>
      <c r="AG84" s="118" t="s">
        <v>123</v>
      </c>
      <c r="AH84" s="118" t="s">
        <v>123</v>
      </c>
      <c r="AI84" s="118" t="s">
        <v>123</v>
      </c>
      <c r="AJ84" s="118" t="s">
        <v>123</v>
      </c>
      <c r="AK84" s="118" t="s">
        <v>123</v>
      </c>
      <c r="AL84" s="118" t="s">
        <v>123</v>
      </c>
      <c r="AM84" s="118" t="s">
        <v>123</v>
      </c>
      <c r="AN84" s="118" t="s">
        <v>123</v>
      </c>
      <c r="AO84" s="118" t="s">
        <v>123</v>
      </c>
      <c r="AP84" s="118" t="s">
        <v>123</v>
      </c>
      <c r="AQ84" s="118" t="s">
        <v>123</v>
      </c>
      <c r="AR84" s="118" t="s">
        <v>123</v>
      </c>
      <c r="AS84" s="118" t="s">
        <v>123</v>
      </c>
      <c r="AT84" s="118" t="s">
        <v>123</v>
      </c>
      <c r="AU84" s="118">
        <v>104991.5101082887</v>
      </c>
      <c r="AV84" s="118">
        <v>116237.70618573664</v>
      </c>
      <c r="AW84" s="118">
        <v>124263.64245244995</v>
      </c>
      <c r="AX84" s="118">
        <v>126283.33498951471</v>
      </c>
      <c r="AY84" s="118">
        <v>128263.17804701717</v>
      </c>
      <c r="AZ84" s="118">
        <v>128039.56756981144</v>
      </c>
      <c r="BA84" s="118">
        <v>127616.65000588643</v>
      </c>
      <c r="BB84" s="118">
        <v>128934.54792949074</v>
      </c>
      <c r="BC84" s="118">
        <v>132547.38362605876</v>
      </c>
      <c r="BD84" s="118">
        <v>132844.86170893279</v>
      </c>
      <c r="BE84" s="118">
        <v>138102.32350448976</v>
      </c>
      <c r="BF84" s="118">
        <v>139320.23445338753</v>
      </c>
      <c r="BG84" s="118">
        <v>130947.90385636612</v>
      </c>
      <c r="BH84" s="118">
        <v>139425.79746150246</v>
      </c>
      <c r="BI84" s="118">
        <v>141325.69168173574</v>
      </c>
      <c r="BJ84" s="118">
        <v>141722.47489813756</v>
      </c>
      <c r="BK84" s="118">
        <v>145886.97287218005</v>
      </c>
      <c r="BL84" s="118">
        <v>152651.99144159185</v>
      </c>
      <c r="BM84" s="118">
        <v>162236.36721029761</v>
      </c>
      <c r="BN84" s="118">
        <v>163572.86937319694</v>
      </c>
      <c r="BO84" s="118">
        <v>166593.92276429472</v>
      </c>
      <c r="BP84" s="118">
        <v>171751.80551195625</v>
      </c>
      <c r="BQ84" s="118">
        <v>166064.37480873193</v>
      </c>
      <c r="BR84" s="118">
        <v>167216.87113581202</v>
      </c>
      <c r="BS84" s="118">
        <v>167156.75309075671</v>
      </c>
      <c r="BT84" s="118">
        <v>167399.85972532775</v>
      </c>
      <c r="BU84" s="118">
        <v>168650.10390693412</v>
      </c>
      <c r="BV84" s="118">
        <v>170528.61838778463</v>
      </c>
      <c r="BW84" s="118">
        <v>172157.02034045974</v>
      </c>
    </row>
    <row r="85" spans="1:75" s="40" customFormat="1" x14ac:dyDescent="0.2">
      <c r="B85" s="48" t="s">
        <v>174</v>
      </c>
      <c r="C85" s="43"/>
      <c r="D85" s="45" t="s">
        <v>123</v>
      </c>
      <c r="E85" s="45" t="s">
        <v>123</v>
      </c>
      <c r="F85" s="45" t="s">
        <v>123</v>
      </c>
      <c r="G85" s="45" t="s">
        <v>123</v>
      </c>
      <c r="H85" s="45" t="s">
        <v>123</v>
      </c>
      <c r="I85" s="45" t="s">
        <v>123</v>
      </c>
      <c r="J85" s="45" t="s">
        <v>123</v>
      </c>
      <c r="K85" s="45" t="s">
        <v>123</v>
      </c>
      <c r="L85" s="45" t="s">
        <v>123</v>
      </c>
      <c r="M85" s="45" t="s">
        <v>123</v>
      </c>
      <c r="N85" s="45" t="s">
        <v>123</v>
      </c>
      <c r="O85" s="45" t="s">
        <v>123</v>
      </c>
      <c r="P85" s="45" t="s">
        <v>123</v>
      </c>
      <c r="Q85" s="45" t="s">
        <v>123</v>
      </c>
      <c r="R85" s="45" t="s">
        <v>123</v>
      </c>
      <c r="S85" s="45" t="s">
        <v>123</v>
      </c>
      <c r="T85" s="45" t="s">
        <v>123</v>
      </c>
      <c r="U85" s="45" t="s">
        <v>123</v>
      </c>
      <c r="V85" s="45" t="s">
        <v>123</v>
      </c>
      <c r="W85" s="45" t="s">
        <v>123</v>
      </c>
      <c r="X85" s="45" t="s">
        <v>123</v>
      </c>
      <c r="Y85" s="45" t="s">
        <v>123</v>
      </c>
      <c r="Z85" s="45" t="s">
        <v>123</v>
      </c>
      <c r="AA85" s="45" t="s">
        <v>123</v>
      </c>
      <c r="AB85" s="45" t="s">
        <v>123</v>
      </c>
      <c r="AC85" s="45" t="s">
        <v>123</v>
      </c>
      <c r="AD85" s="45" t="s">
        <v>123</v>
      </c>
      <c r="AE85" s="45" t="s">
        <v>123</v>
      </c>
      <c r="AF85" s="45" t="s">
        <v>123</v>
      </c>
      <c r="AG85" s="45" t="s">
        <v>123</v>
      </c>
      <c r="AH85" s="45" t="s">
        <v>123</v>
      </c>
      <c r="AI85" s="45" t="s">
        <v>123</v>
      </c>
      <c r="AJ85" s="45" t="s">
        <v>123</v>
      </c>
      <c r="AK85" s="45" t="s">
        <v>123</v>
      </c>
      <c r="AL85" s="45" t="s">
        <v>123</v>
      </c>
      <c r="AM85" s="45" t="s">
        <v>123</v>
      </c>
      <c r="AN85" s="45" t="s">
        <v>123</v>
      </c>
      <c r="AO85" s="45" t="s">
        <v>123</v>
      </c>
      <c r="AP85" s="45" t="s">
        <v>123</v>
      </c>
      <c r="AQ85" s="45" t="s">
        <v>123</v>
      </c>
      <c r="AR85" s="45" t="s">
        <v>123</v>
      </c>
      <c r="AS85" s="45" t="s">
        <v>123</v>
      </c>
      <c r="AT85" s="45" t="s">
        <v>123</v>
      </c>
      <c r="AU85" s="45">
        <v>0</v>
      </c>
      <c r="AV85" s="45">
        <v>0</v>
      </c>
      <c r="AW85" s="45">
        <v>0</v>
      </c>
      <c r="AX85" s="45">
        <v>0</v>
      </c>
      <c r="AY85" s="45">
        <v>0</v>
      </c>
      <c r="AZ85" s="45">
        <v>0</v>
      </c>
      <c r="BA85" s="45">
        <v>0</v>
      </c>
      <c r="BB85" s="45">
        <v>0</v>
      </c>
      <c r="BC85" s="45">
        <v>0</v>
      </c>
      <c r="BD85" s="45">
        <v>0</v>
      </c>
      <c r="BE85" s="45">
        <v>0</v>
      </c>
      <c r="BF85" s="45">
        <v>0</v>
      </c>
      <c r="BG85" s="45">
        <v>0</v>
      </c>
      <c r="BH85" s="45">
        <v>0</v>
      </c>
      <c r="BI85" s="45">
        <v>0</v>
      </c>
      <c r="BJ85" s="45">
        <v>0</v>
      </c>
      <c r="BK85" s="45">
        <v>0</v>
      </c>
      <c r="BL85" s="45">
        <v>72360.386170747341</v>
      </c>
      <c r="BM85" s="45">
        <v>74346.211919371912</v>
      </c>
      <c r="BN85" s="45">
        <v>74502.259781835121</v>
      </c>
      <c r="BO85" s="45">
        <v>73821.622874389825</v>
      </c>
      <c r="BP85" s="45">
        <v>74134.915579148757</v>
      </c>
      <c r="BQ85" s="45">
        <v>73109.926306235939</v>
      </c>
      <c r="BR85" s="45">
        <v>74543.36866272887</v>
      </c>
      <c r="BS85" s="45">
        <v>73976.819635856009</v>
      </c>
      <c r="BT85" s="45">
        <v>73182.177869284977</v>
      </c>
      <c r="BU85" s="45">
        <v>72443.335196573113</v>
      </c>
      <c r="BV85" s="45">
        <v>72378.276501659697</v>
      </c>
      <c r="BW85" s="45">
        <v>72547.87423454407</v>
      </c>
    </row>
    <row r="86" spans="1:75" s="40" customFormat="1" x14ac:dyDescent="0.2">
      <c r="B86" s="48" t="s">
        <v>175</v>
      </c>
      <c r="C86" s="43"/>
      <c r="D86" s="45" t="s">
        <v>123</v>
      </c>
      <c r="E86" s="45" t="s">
        <v>123</v>
      </c>
      <c r="F86" s="45" t="s">
        <v>123</v>
      </c>
      <c r="G86" s="45" t="s">
        <v>123</v>
      </c>
      <c r="H86" s="45" t="s">
        <v>123</v>
      </c>
      <c r="I86" s="45" t="s">
        <v>123</v>
      </c>
      <c r="J86" s="45" t="s">
        <v>123</v>
      </c>
      <c r="K86" s="45" t="s">
        <v>123</v>
      </c>
      <c r="L86" s="45" t="s">
        <v>123</v>
      </c>
      <c r="M86" s="45" t="s">
        <v>123</v>
      </c>
      <c r="N86" s="45" t="s">
        <v>123</v>
      </c>
      <c r="O86" s="45" t="s">
        <v>123</v>
      </c>
      <c r="P86" s="45" t="s">
        <v>123</v>
      </c>
      <c r="Q86" s="45" t="s">
        <v>123</v>
      </c>
      <c r="R86" s="45" t="s">
        <v>123</v>
      </c>
      <c r="S86" s="45" t="s">
        <v>123</v>
      </c>
      <c r="T86" s="45" t="s">
        <v>123</v>
      </c>
      <c r="U86" s="45" t="s">
        <v>123</v>
      </c>
      <c r="V86" s="45" t="s">
        <v>123</v>
      </c>
      <c r="W86" s="45" t="s">
        <v>123</v>
      </c>
      <c r="X86" s="45" t="s">
        <v>123</v>
      </c>
      <c r="Y86" s="45" t="s">
        <v>123</v>
      </c>
      <c r="Z86" s="45" t="s">
        <v>123</v>
      </c>
      <c r="AA86" s="45" t="s">
        <v>123</v>
      </c>
      <c r="AB86" s="45" t="s">
        <v>123</v>
      </c>
      <c r="AC86" s="45" t="s">
        <v>123</v>
      </c>
      <c r="AD86" s="45" t="s">
        <v>123</v>
      </c>
      <c r="AE86" s="45" t="s">
        <v>123</v>
      </c>
      <c r="AF86" s="45" t="s">
        <v>123</v>
      </c>
      <c r="AG86" s="45" t="s">
        <v>123</v>
      </c>
      <c r="AH86" s="45" t="s">
        <v>123</v>
      </c>
      <c r="AI86" s="45" t="s">
        <v>123</v>
      </c>
      <c r="AJ86" s="45" t="s">
        <v>123</v>
      </c>
      <c r="AK86" s="45" t="s">
        <v>123</v>
      </c>
      <c r="AL86" s="45" t="s">
        <v>123</v>
      </c>
      <c r="AM86" s="45" t="s">
        <v>123</v>
      </c>
      <c r="AN86" s="45" t="s">
        <v>123</v>
      </c>
      <c r="AO86" s="45" t="s">
        <v>123</v>
      </c>
      <c r="AP86" s="45" t="s">
        <v>123</v>
      </c>
      <c r="AQ86" s="45" t="s">
        <v>123</v>
      </c>
      <c r="AR86" s="45" t="s">
        <v>123</v>
      </c>
      <c r="AS86" s="45" t="s">
        <v>123</v>
      </c>
      <c r="AT86" s="45" t="s">
        <v>123</v>
      </c>
      <c r="AU86" s="45">
        <v>0</v>
      </c>
      <c r="AV86" s="45">
        <v>0</v>
      </c>
      <c r="AW86" s="45">
        <v>0</v>
      </c>
      <c r="AX86" s="45">
        <v>0</v>
      </c>
      <c r="AY86" s="45">
        <v>0</v>
      </c>
      <c r="AZ86" s="45">
        <v>0</v>
      </c>
      <c r="BA86" s="45">
        <v>0</v>
      </c>
      <c r="BB86" s="45">
        <v>0</v>
      </c>
      <c r="BC86" s="45">
        <v>0</v>
      </c>
      <c r="BD86" s="45">
        <v>0</v>
      </c>
      <c r="BE86" s="45">
        <v>0</v>
      </c>
      <c r="BF86" s="45">
        <v>0</v>
      </c>
      <c r="BG86" s="45">
        <v>0</v>
      </c>
      <c r="BH86" s="45">
        <v>0</v>
      </c>
      <c r="BI86" s="45">
        <v>0</v>
      </c>
      <c r="BJ86" s="45">
        <v>0</v>
      </c>
      <c r="BK86" s="45">
        <v>0</v>
      </c>
      <c r="BL86" s="45">
        <v>80291.60527084452</v>
      </c>
      <c r="BM86" s="45">
        <v>87890.155290925715</v>
      </c>
      <c r="BN86" s="45">
        <v>89070.609591361805</v>
      </c>
      <c r="BO86" s="45">
        <v>92772.299889904898</v>
      </c>
      <c r="BP86" s="45">
        <v>97616.889932807491</v>
      </c>
      <c r="BQ86" s="45">
        <v>92954.448502496001</v>
      </c>
      <c r="BR86" s="45">
        <v>92673.50247308315</v>
      </c>
      <c r="BS86" s="45">
        <v>93179.933454900718</v>
      </c>
      <c r="BT86" s="45">
        <v>94217.681856042778</v>
      </c>
      <c r="BU86" s="45">
        <v>96206.768710361008</v>
      </c>
      <c r="BV86" s="45">
        <v>98150.341886124937</v>
      </c>
      <c r="BW86" s="45">
        <v>99609.146105915672</v>
      </c>
    </row>
    <row r="87" spans="1:75" s="38" customFormat="1" ht="25.5" customHeight="1" x14ac:dyDescent="0.2">
      <c r="B87" s="38" t="s">
        <v>102</v>
      </c>
      <c r="C87" s="49"/>
      <c r="D87" s="44" t="s">
        <v>123</v>
      </c>
      <c r="E87" s="44" t="s">
        <v>123</v>
      </c>
      <c r="F87" s="44" t="s">
        <v>123</v>
      </c>
      <c r="G87" s="44" t="s">
        <v>123</v>
      </c>
      <c r="H87" s="44" t="s">
        <v>123</v>
      </c>
      <c r="I87" s="44" t="s">
        <v>123</v>
      </c>
      <c r="J87" s="44" t="s">
        <v>123</v>
      </c>
      <c r="K87" s="44" t="s">
        <v>123</v>
      </c>
      <c r="L87" s="44" t="s">
        <v>123</v>
      </c>
      <c r="M87" s="44" t="s">
        <v>123</v>
      </c>
      <c r="N87" s="44" t="s">
        <v>123</v>
      </c>
      <c r="O87" s="44" t="s">
        <v>123</v>
      </c>
      <c r="P87" s="44" t="s">
        <v>123</v>
      </c>
      <c r="Q87" s="44" t="s">
        <v>123</v>
      </c>
      <c r="R87" s="44" t="s">
        <v>123</v>
      </c>
      <c r="S87" s="44" t="s">
        <v>123</v>
      </c>
      <c r="T87" s="44" t="s">
        <v>123</v>
      </c>
      <c r="U87" s="44" t="s">
        <v>123</v>
      </c>
      <c r="V87" s="44" t="s">
        <v>123</v>
      </c>
      <c r="W87" s="44" t="s">
        <v>123</v>
      </c>
      <c r="X87" s="44" t="s">
        <v>123</v>
      </c>
      <c r="Y87" s="44" t="s">
        <v>123</v>
      </c>
      <c r="Z87" s="44" t="s">
        <v>123</v>
      </c>
      <c r="AA87" s="44" t="s">
        <v>123</v>
      </c>
      <c r="AB87" s="44" t="s">
        <v>123</v>
      </c>
      <c r="AC87" s="44" t="s">
        <v>123</v>
      </c>
      <c r="AD87" s="44" t="s">
        <v>123</v>
      </c>
      <c r="AE87" s="44" t="s">
        <v>123</v>
      </c>
      <c r="AF87" s="44" t="s">
        <v>123</v>
      </c>
      <c r="AG87" s="44" t="s">
        <v>123</v>
      </c>
      <c r="AH87" s="44" t="s">
        <v>123</v>
      </c>
      <c r="AI87" s="44" t="s">
        <v>123</v>
      </c>
      <c r="AJ87" s="44" t="s">
        <v>123</v>
      </c>
      <c r="AK87" s="44" t="s">
        <v>123</v>
      </c>
      <c r="AL87" s="44" t="s">
        <v>123</v>
      </c>
      <c r="AM87" s="44" t="s">
        <v>123</v>
      </c>
      <c r="AN87" s="44" t="s">
        <v>123</v>
      </c>
      <c r="AO87" s="44" t="s">
        <v>123</v>
      </c>
      <c r="AP87" s="44" t="s">
        <v>123</v>
      </c>
      <c r="AQ87" s="44" t="s">
        <v>123</v>
      </c>
      <c r="AR87" s="44" t="s">
        <v>123</v>
      </c>
      <c r="AS87" s="44" t="s">
        <v>123</v>
      </c>
      <c r="AT87" s="44" t="s">
        <v>123</v>
      </c>
      <c r="AU87" s="44">
        <v>0</v>
      </c>
      <c r="AV87" s="44">
        <v>0</v>
      </c>
      <c r="AW87" s="44">
        <v>0</v>
      </c>
      <c r="AX87" s="44">
        <v>5.4784382926411777</v>
      </c>
      <c r="AY87" s="44">
        <v>6.3574470637514295</v>
      </c>
      <c r="AZ87" s="44">
        <v>8.0631704769641406</v>
      </c>
      <c r="BA87" s="44">
        <v>7.2094876216809425</v>
      </c>
      <c r="BB87" s="44">
        <v>11.854293501563006</v>
      </c>
      <c r="BC87" s="44">
        <v>14.93662760344349</v>
      </c>
      <c r="BD87" s="44">
        <v>16.411665661716388</v>
      </c>
      <c r="BE87" s="44">
        <v>19.606691159096684</v>
      </c>
      <c r="BF87" s="44">
        <v>26.149837006735368</v>
      </c>
      <c r="BG87" s="44">
        <v>25.147935467564292</v>
      </c>
      <c r="BH87" s="44">
        <v>26.021043961778396</v>
      </c>
      <c r="BI87" s="44">
        <v>57.067874628231515</v>
      </c>
      <c r="BJ87" s="44">
        <v>39.00483939038687</v>
      </c>
      <c r="BK87" s="44">
        <v>47.485382492095304</v>
      </c>
      <c r="BL87" s="44">
        <v>453.25537726479115</v>
      </c>
      <c r="BM87" s="44">
        <v>460.52066056698476</v>
      </c>
      <c r="BN87" s="44">
        <v>475.56356370256105</v>
      </c>
      <c r="BO87" s="44">
        <v>471.68342626872652</v>
      </c>
      <c r="BP87" s="44">
        <v>483.69211753719162</v>
      </c>
      <c r="BQ87" s="44">
        <v>509.20801722160797</v>
      </c>
      <c r="BR87" s="44">
        <v>342.75151425363606</v>
      </c>
      <c r="BS87" s="44">
        <v>305.53691626388769</v>
      </c>
      <c r="BT87" s="44">
        <v>249.40742754087654</v>
      </c>
      <c r="BU87" s="44">
        <v>240.56348826843259</v>
      </c>
      <c r="BV87" s="44">
        <v>238.99252875380697</v>
      </c>
      <c r="BW87" s="44">
        <v>236.80106972440984</v>
      </c>
    </row>
    <row r="88" spans="1:75" s="38" customFormat="1" ht="25.5" customHeight="1" x14ac:dyDescent="0.2">
      <c r="A88" s="46"/>
      <c r="B88" s="38" t="s">
        <v>103</v>
      </c>
      <c r="C88" s="47"/>
      <c r="D88" s="44">
        <v>0</v>
      </c>
      <c r="E88" s="44">
        <v>0</v>
      </c>
      <c r="F88" s="44">
        <v>0</v>
      </c>
      <c r="G88" s="44">
        <v>0</v>
      </c>
      <c r="H88" s="44">
        <v>0</v>
      </c>
      <c r="I88" s="44">
        <v>0</v>
      </c>
      <c r="J88" s="44">
        <v>0</v>
      </c>
      <c r="K88" s="44">
        <v>0</v>
      </c>
      <c r="L88" s="44">
        <v>0</v>
      </c>
      <c r="M88" s="44">
        <v>0</v>
      </c>
      <c r="N88" s="44">
        <v>0</v>
      </c>
      <c r="O88" s="44">
        <v>0</v>
      </c>
      <c r="P88" s="44">
        <v>0</v>
      </c>
      <c r="Q88" s="44">
        <v>0</v>
      </c>
      <c r="R88" s="44">
        <v>0</v>
      </c>
      <c r="S88" s="44">
        <v>0</v>
      </c>
      <c r="T88" s="44">
        <v>0</v>
      </c>
      <c r="U88" s="44">
        <v>0</v>
      </c>
      <c r="V88" s="44">
        <v>0</v>
      </c>
      <c r="W88" s="44">
        <v>0</v>
      </c>
      <c r="X88" s="44">
        <v>0</v>
      </c>
      <c r="Y88" s="44">
        <v>0</v>
      </c>
      <c r="Z88" s="44">
        <v>0</v>
      </c>
      <c r="AA88" s="44">
        <v>0</v>
      </c>
      <c r="AB88" s="44">
        <v>0</v>
      </c>
      <c r="AC88" s="44">
        <v>0</v>
      </c>
      <c r="AD88" s="44">
        <v>0</v>
      </c>
      <c r="AE88" s="44">
        <v>0</v>
      </c>
      <c r="AF88" s="44">
        <v>0</v>
      </c>
      <c r="AG88" s="44">
        <v>0</v>
      </c>
      <c r="AH88" s="44">
        <v>0</v>
      </c>
      <c r="AI88" s="44">
        <v>0</v>
      </c>
      <c r="AJ88" s="44">
        <v>0</v>
      </c>
      <c r="AK88" s="44">
        <v>0</v>
      </c>
      <c r="AL88" s="44">
        <v>0</v>
      </c>
      <c r="AM88" s="44">
        <v>0</v>
      </c>
      <c r="AN88" s="44">
        <v>0</v>
      </c>
      <c r="AO88" s="44">
        <v>0</v>
      </c>
      <c r="AP88" s="44">
        <v>0</v>
      </c>
      <c r="AQ88" s="44">
        <v>0</v>
      </c>
      <c r="AR88" s="44">
        <v>0</v>
      </c>
      <c r="AS88" s="44">
        <v>0</v>
      </c>
      <c r="AT88" s="44">
        <v>0</v>
      </c>
      <c r="AU88" s="44">
        <v>6705.1444544431952</v>
      </c>
      <c r="AV88" s="44">
        <v>7396.6747998903056</v>
      </c>
      <c r="AW88" s="44">
        <v>7923.0580362766132</v>
      </c>
      <c r="AX88" s="44">
        <v>8196.2561934950918</v>
      </c>
      <c r="AY88" s="44">
        <v>8332.463758152795</v>
      </c>
      <c r="AZ88" s="44">
        <v>8187.0797629737244</v>
      </c>
      <c r="BA88" s="44">
        <v>7867.7611642870479</v>
      </c>
      <c r="BB88" s="44">
        <v>7596.5490840817038</v>
      </c>
      <c r="BC88" s="44">
        <v>7497.4953682888499</v>
      </c>
      <c r="BD88" s="44">
        <v>7268.3781382336128</v>
      </c>
      <c r="BE88" s="44">
        <v>7175.5305922539983</v>
      </c>
      <c r="BF88" s="44">
        <v>6996.2045439473741</v>
      </c>
      <c r="BG88" s="44">
        <v>6583.663498610068</v>
      </c>
      <c r="BH88" s="44">
        <v>582.62374328571229</v>
      </c>
      <c r="BI88" s="44">
        <v>618.61257145733111</v>
      </c>
      <c r="BJ88" s="44">
        <v>565.64770089003991</v>
      </c>
      <c r="BK88" s="44">
        <v>509.24730787916934</v>
      </c>
      <c r="BL88" s="44">
        <v>516.75954585867203</v>
      </c>
      <c r="BM88" s="44">
        <v>556.13630625407563</v>
      </c>
      <c r="BN88" s="44">
        <v>566.78509430071301</v>
      </c>
      <c r="BO88" s="44">
        <v>557.37733533983726</v>
      </c>
      <c r="BP88" s="44">
        <v>555.93643893675824</v>
      </c>
      <c r="BQ88" s="44">
        <v>496.96157353279762</v>
      </c>
      <c r="BR88" s="44">
        <v>476.61879456783106</v>
      </c>
      <c r="BS88" s="44">
        <v>475.2252577642297</v>
      </c>
      <c r="BT88" s="44">
        <v>474.413098470303</v>
      </c>
      <c r="BU88" s="44">
        <v>478.83585016515531</v>
      </c>
      <c r="BV88" s="44">
        <v>482.48007564769222</v>
      </c>
      <c r="BW88" s="44">
        <v>481.2730852295835</v>
      </c>
    </row>
    <row r="89" spans="1:75" s="15" customFormat="1" x14ac:dyDescent="0.2">
      <c r="B89" s="48" t="s">
        <v>186</v>
      </c>
      <c r="D89" s="41">
        <v>0</v>
      </c>
      <c r="E89" s="41">
        <v>0</v>
      </c>
      <c r="F89" s="41">
        <v>0</v>
      </c>
      <c r="G89" s="41">
        <v>0</v>
      </c>
      <c r="H89" s="41">
        <v>0</v>
      </c>
      <c r="I89" s="41">
        <v>0</v>
      </c>
      <c r="J89" s="41">
        <v>0</v>
      </c>
      <c r="K89" s="41">
        <v>0</v>
      </c>
      <c r="L89" s="41">
        <v>0</v>
      </c>
      <c r="M89" s="41">
        <v>0</v>
      </c>
      <c r="N89" s="41">
        <v>0</v>
      </c>
      <c r="O89" s="41">
        <v>0</v>
      </c>
      <c r="P89" s="41">
        <v>0</v>
      </c>
      <c r="Q89" s="41">
        <v>0</v>
      </c>
      <c r="R89" s="41">
        <v>0</v>
      </c>
      <c r="S89" s="41">
        <v>0</v>
      </c>
      <c r="T89" s="41">
        <v>0</v>
      </c>
      <c r="U89" s="41">
        <v>0</v>
      </c>
      <c r="V89" s="41">
        <v>0</v>
      </c>
      <c r="W89" s="41">
        <v>0</v>
      </c>
      <c r="X89" s="41">
        <v>0</v>
      </c>
      <c r="Y89" s="41">
        <v>0</v>
      </c>
      <c r="Z89" s="41">
        <v>0</v>
      </c>
      <c r="AA89" s="41">
        <v>0</v>
      </c>
      <c r="AB89" s="41">
        <v>0</v>
      </c>
      <c r="AC89" s="41">
        <v>0</v>
      </c>
      <c r="AD89" s="41">
        <v>0</v>
      </c>
      <c r="AE89" s="41">
        <v>0</v>
      </c>
      <c r="AF89" s="41">
        <v>0</v>
      </c>
      <c r="AG89" s="41">
        <v>0</v>
      </c>
      <c r="AH89" s="41">
        <v>0</v>
      </c>
      <c r="AI89" s="41">
        <v>0</v>
      </c>
      <c r="AJ89" s="41">
        <v>0</v>
      </c>
      <c r="AK89" s="41">
        <v>0</v>
      </c>
      <c r="AL89" s="41">
        <v>0</v>
      </c>
      <c r="AM89" s="41">
        <v>0</v>
      </c>
      <c r="AN89" s="41">
        <v>0</v>
      </c>
      <c r="AO89" s="41">
        <v>0</v>
      </c>
      <c r="AP89" s="41">
        <v>0</v>
      </c>
      <c r="AQ89" s="41">
        <v>0</v>
      </c>
      <c r="AR89" s="41">
        <v>0</v>
      </c>
      <c r="AS89" s="41">
        <v>0</v>
      </c>
      <c r="AT89" s="41">
        <v>0</v>
      </c>
      <c r="AU89" s="41">
        <v>6148.9311400780789</v>
      </c>
      <c r="AV89" s="41">
        <v>7026.094234324336</v>
      </c>
      <c r="AW89" s="41">
        <v>7636.763719612045</v>
      </c>
      <c r="AX89" s="41">
        <v>7907.6530161907021</v>
      </c>
      <c r="AY89" s="41">
        <v>8043.01749714584</v>
      </c>
      <c r="AZ89" s="41">
        <v>7904.9119456173366</v>
      </c>
      <c r="BA89" s="41">
        <v>7580.6159594069823</v>
      </c>
      <c r="BB89" s="41">
        <v>7295.5917666918031</v>
      </c>
      <c r="BC89" s="41">
        <v>7150.8830993891006</v>
      </c>
      <c r="BD89" s="41">
        <v>6885.7205529977027</v>
      </c>
      <c r="BE89" s="41">
        <v>6756.1522086324394</v>
      </c>
      <c r="BF89" s="41">
        <v>6681.9139082551937</v>
      </c>
      <c r="BG89" s="41">
        <v>6230.3207511301734</v>
      </c>
      <c r="BH89" s="41">
        <v>444.71007626170245</v>
      </c>
      <c r="BI89" s="41">
        <v>454.77697451384023</v>
      </c>
      <c r="BJ89" s="41">
        <v>409.1583988876954</v>
      </c>
      <c r="BK89" s="41">
        <v>373.1065006433044</v>
      </c>
      <c r="BL89" s="41">
        <v>394.05177737422872</v>
      </c>
      <c r="BM89" s="41">
        <v>425.80580653806777</v>
      </c>
      <c r="BN89" s="41">
        <v>428.79568209354971</v>
      </c>
      <c r="BO89" s="41">
        <v>456.79810990020104</v>
      </c>
      <c r="BP89" s="41">
        <v>455.29602162094238</v>
      </c>
      <c r="BQ89" s="41">
        <v>479.86160691199763</v>
      </c>
      <c r="BR89" s="41">
        <v>476.61879456783106</v>
      </c>
      <c r="BS89" s="41">
        <v>475.2252577642297</v>
      </c>
      <c r="BT89" s="41">
        <v>474.413098470303</v>
      </c>
      <c r="BU89" s="41">
        <v>478.83585016515531</v>
      </c>
      <c r="BV89" s="41">
        <v>482.48007564769222</v>
      </c>
      <c r="BW89" s="41">
        <v>481.2730852295835</v>
      </c>
    </row>
    <row r="90" spans="1:75" s="40" customFormat="1" x14ac:dyDescent="0.2">
      <c r="A90" s="42"/>
      <c r="B90" s="105" t="s">
        <v>187</v>
      </c>
      <c r="C90" s="42"/>
      <c r="D90" s="106">
        <v>0</v>
      </c>
      <c r="E90" s="106">
        <v>0</v>
      </c>
      <c r="F90" s="106">
        <v>0</v>
      </c>
      <c r="G90" s="106">
        <v>0</v>
      </c>
      <c r="H90" s="106">
        <v>0</v>
      </c>
      <c r="I90" s="106">
        <v>0</v>
      </c>
      <c r="J90" s="106">
        <v>0</v>
      </c>
      <c r="K90" s="106">
        <v>0</v>
      </c>
      <c r="L90" s="106">
        <v>0</v>
      </c>
      <c r="M90" s="106">
        <v>0</v>
      </c>
      <c r="N90" s="106">
        <v>0</v>
      </c>
      <c r="O90" s="106">
        <v>0</v>
      </c>
      <c r="P90" s="106">
        <v>0</v>
      </c>
      <c r="Q90" s="106">
        <v>0</v>
      </c>
      <c r="R90" s="106">
        <v>0</v>
      </c>
      <c r="S90" s="106">
        <v>0</v>
      </c>
      <c r="T90" s="106">
        <v>0</v>
      </c>
      <c r="U90" s="106">
        <v>0</v>
      </c>
      <c r="V90" s="106">
        <v>0</v>
      </c>
      <c r="W90" s="106">
        <v>0</v>
      </c>
      <c r="X90" s="106">
        <v>0</v>
      </c>
      <c r="Y90" s="106">
        <v>0</v>
      </c>
      <c r="Z90" s="106">
        <v>0</v>
      </c>
      <c r="AA90" s="106">
        <v>0</v>
      </c>
      <c r="AB90" s="106">
        <v>0</v>
      </c>
      <c r="AC90" s="106">
        <v>0</v>
      </c>
      <c r="AD90" s="106">
        <v>0</v>
      </c>
      <c r="AE90" s="106">
        <v>0</v>
      </c>
      <c r="AF90" s="106">
        <v>0</v>
      </c>
      <c r="AG90" s="106">
        <v>0</v>
      </c>
      <c r="AH90" s="106">
        <v>0</v>
      </c>
      <c r="AI90" s="106">
        <v>0</v>
      </c>
      <c r="AJ90" s="106">
        <v>0</v>
      </c>
      <c r="AK90" s="106">
        <v>0</v>
      </c>
      <c r="AL90" s="106">
        <v>0</v>
      </c>
      <c r="AM90" s="106">
        <v>0</v>
      </c>
      <c r="AN90" s="106">
        <v>0</v>
      </c>
      <c r="AO90" s="106">
        <v>0</v>
      </c>
      <c r="AP90" s="106">
        <v>0</v>
      </c>
      <c r="AQ90" s="106">
        <v>0</v>
      </c>
      <c r="AR90" s="106">
        <v>0</v>
      </c>
      <c r="AS90" s="106">
        <v>0</v>
      </c>
      <c r="AT90" s="106">
        <v>0</v>
      </c>
      <c r="AU90" s="106">
        <v>556.21331436511605</v>
      </c>
      <c r="AV90" s="106">
        <v>370.58056556596932</v>
      </c>
      <c r="AW90" s="106">
        <v>286.29431666456742</v>
      </c>
      <c r="AX90" s="106">
        <v>288.60317730438936</v>
      </c>
      <c r="AY90" s="106">
        <v>289.44626100695592</v>
      </c>
      <c r="AZ90" s="106">
        <v>282.16781735638864</v>
      </c>
      <c r="BA90" s="106">
        <v>287.14520488006497</v>
      </c>
      <c r="BB90" s="106">
        <v>300.95731738990139</v>
      </c>
      <c r="BC90" s="106">
        <v>346.61226889974972</v>
      </c>
      <c r="BD90" s="106">
        <v>382.65758523590961</v>
      </c>
      <c r="BE90" s="106">
        <v>419.37838362155878</v>
      </c>
      <c r="BF90" s="106">
        <v>313.00695747782015</v>
      </c>
      <c r="BG90" s="106">
        <v>351.76012167212696</v>
      </c>
      <c r="BH90" s="106">
        <v>136.21854927193837</v>
      </c>
      <c r="BI90" s="106">
        <v>162.19456506977775</v>
      </c>
      <c r="BJ90" s="106">
        <v>154.60931888769036</v>
      </c>
      <c r="BK90" s="106">
        <v>133.72296908742993</v>
      </c>
      <c r="BL90" s="106">
        <v>119.9102813937767</v>
      </c>
      <c r="BM90" s="106">
        <v>127.18019375047231</v>
      </c>
      <c r="BN90" s="106">
        <v>135.46392789781058</v>
      </c>
      <c r="BO90" s="106">
        <v>99.662940654380435</v>
      </c>
      <c r="BP90" s="106">
        <v>99.479689200121697</v>
      </c>
      <c r="BQ90" s="106">
        <v>0</v>
      </c>
      <c r="BR90" s="106">
        <v>0</v>
      </c>
      <c r="BS90" s="106">
        <v>0</v>
      </c>
      <c r="BT90" s="106">
        <v>0</v>
      </c>
      <c r="BU90" s="106">
        <v>0</v>
      </c>
      <c r="BV90" s="106">
        <v>0</v>
      </c>
      <c r="BW90" s="106">
        <v>0</v>
      </c>
    </row>
    <row r="91" spans="1:75" s="15" customFormat="1" ht="13.5" thickBot="1" x14ac:dyDescent="0.25">
      <c r="A91" s="107"/>
      <c r="B91" s="172" t="s">
        <v>375</v>
      </c>
      <c r="C91" s="114"/>
      <c r="D91" s="173">
        <v>0</v>
      </c>
      <c r="E91" s="173">
        <v>0</v>
      </c>
      <c r="F91" s="173">
        <v>0</v>
      </c>
      <c r="G91" s="173">
        <v>0</v>
      </c>
      <c r="H91" s="173">
        <v>0</v>
      </c>
      <c r="I91" s="173">
        <v>0</v>
      </c>
      <c r="J91" s="173">
        <v>0</v>
      </c>
      <c r="K91" s="173">
        <v>0</v>
      </c>
      <c r="L91" s="173">
        <v>0</v>
      </c>
      <c r="M91" s="173">
        <v>0</v>
      </c>
      <c r="N91" s="173">
        <v>0</v>
      </c>
      <c r="O91" s="173">
        <v>0</v>
      </c>
      <c r="P91" s="173">
        <v>0</v>
      </c>
      <c r="Q91" s="173">
        <v>0</v>
      </c>
      <c r="R91" s="173">
        <v>0</v>
      </c>
      <c r="S91" s="173">
        <v>0</v>
      </c>
      <c r="T91" s="173">
        <v>0</v>
      </c>
      <c r="U91" s="173">
        <v>0</v>
      </c>
      <c r="V91" s="173">
        <v>0</v>
      </c>
      <c r="W91" s="173">
        <v>0</v>
      </c>
      <c r="X91" s="173">
        <v>0</v>
      </c>
      <c r="Y91" s="173">
        <v>0</v>
      </c>
      <c r="Z91" s="173">
        <v>0</v>
      </c>
      <c r="AA91" s="173">
        <v>0</v>
      </c>
      <c r="AB91" s="173">
        <v>0</v>
      </c>
      <c r="AC91" s="173">
        <v>0</v>
      </c>
      <c r="AD91" s="173">
        <v>0</v>
      </c>
      <c r="AE91" s="173">
        <v>0</v>
      </c>
      <c r="AF91" s="173">
        <v>0</v>
      </c>
      <c r="AG91" s="173">
        <v>0</v>
      </c>
      <c r="AH91" s="173">
        <v>0</v>
      </c>
      <c r="AI91" s="173">
        <v>0</v>
      </c>
      <c r="AJ91" s="173">
        <v>0</v>
      </c>
      <c r="AK91" s="173">
        <v>0</v>
      </c>
      <c r="AL91" s="173">
        <v>0</v>
      </c>
      <c r="AM91" s="173">
        <v>0</v>
      </c>
      <c r="AN91" s="173">
        <v>0</v>
      </c>
      <c r="AO91" s="173">
        <v>0</v>
      </c>
      <c r="AP91" s="173">
        <v>0</v>
      </c>
      <c r="AQ91" s="173">
        <v>0</v>
      </c>
      <c r="AR91" s="173">
        <v>0</v>
      </c>
      <c r="AS91" s="173">
        <v>0</v>
      </c>
      <c r="AT91" s="173">
        <v>0</v>
      </c>
      <c r="AU91" s="173">
        <v>0</v>
      </c>
      <c r="AV91" s="173">
        <v>0</v>
      </c>
      <c r="AW91" s="173">
        <v>0</v>
      </c>
      <c r="AX91" s="173">
        <v>0</v>
      </c>
      <c r="AY91" s="173">
        <v>0</v>
      </c>
      <c r="AZ91" s="173">
        <v>0</v>
      </c>
      <c r="BA91" s="173">
        <v>0</v>
      </c>
      <c r="BB91" s="173">
        <v>0</v>
      </c>
      <c r="BC91" s="173">
        <v>0</v>
      </c>
      <c r="BD91" s="173">
        <v>0</v>
      </c>
      <c r="BE91" s="173">
        <v>0</v>
      </c>
      <c r="BF91" s="173">
        <v>1.2836782143592325</v>
      </c>
      <c r="BG91" s="173">
        <v>1.5826258077679283</v>
      </c>
      <c r="BH91" s="173">
        <v>1.6951177520714222</v>
      </c>
      <c r="BI91" s="173">
        <v>1.6410318737131084</v>
      </c>
      <c r="BJ91" s="173">
        <v>1.8799831146541581</v>
      </c>
      <c r="BK91" s="173">
        <v>2.4178381484350089</v>
      </c>
      <c r="BL91" s="173">
        <v>2.7974870906666642</v>
      </c>
      <c r="BM91" s="173">
        <v>3.1503059655355452</v>
      </c>
      <c r="BN91" s="173">
        <v>2.5254843093526693</v>
      </c>
      <c r="BO91" s="173">
        <v>0.91628478525574308</v>
      </c>
      <c r="BP91" s="173">
        <v>1.1607281156940614</v>
      </c>
      <c r="BQ91" s="173">
        <v>17.099966620799997</v>
      </c>
      <c r="BR91" s="173">
        <v>0</v>
      </c>
      <c r="BS91" s="173">
        <v>0</v>
      </c>
      <c r="BT91" s="173">
        <v>0</v>
      </c>
      <c r="BU91" s="173">
        <v>0</v>
      </c>
      <c r="BV91" s="173">
        <v>0</v>
      </c>
      <c r="BW91" s="173">
        <v>0</v>
      </c>
    </row>
    <row r="92" spans="1:75" x14ac:dyDescent="0.2">
      <c r="B92" s="75"/>
      <c r="BT92" s="78"/>
      <c r="BU92" s="78"/>
    </row>
    <row r="93" spans="1:75" x14ac:dyDescent="0.2">
      <c r="B93" s="75"/>
    </row>
    <row r="94" spans="1:75" x14ac:dyDescent="0.2">
      <c r="B94" s="75"/>
    </row>
    <row r="97" spans="72:73" x14ac:dyDescent="0.2">
      <c r="BT97" s="79"/>
      <c r="BU97" s="79"/>
    </row>
  </sheetData>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2"/>
  <sheetViews>
    <sheetView zoomScaleNormal="100" workbookViewId="0">
      <pane xSplit="3" ySplit="4" topLeftCell="BN5" activePane="bottomRight" state="frozen"/>
      <selection pane="topRight"/>
      <selection pane="bottomLeft"/>
      <selection pane="bottomRight"/>
    </sheetView>
  </sheetViews>
  <sheetFormatPr defaultRowHeight="12.75" x14ac:dyDescent="0.2"/>
  <cols>
    <col min="1" max="1" width="16" style="80" customWidth="1"/>
    <col min="2" max="2" width="75.7109375" style="80" customWidth="1"/>
    <col min="3" max="3" width="12.7109375" style="80" customWidth="1"/>
    <col min="4" max="73" width="10.7109375" style="81" customWidth="1"/>
    <col min="74" max="74" width="10.7109375" style="80" customWidth="1"/>
    <col min="75" max="75" width="10.85546875" style="80" customWidth="1"/>
    <col min="76" max="16384" width="9.140625" style="80"/>
  </cols>
  <sheetData>
    <row r="1" spans="1:75" s="174" customFormat="1" ht="13.5" thickBot="1" x14ac:dyDescent="0.25">
      <c r="B1" s="377" t="s">
        <v>20</v>
      </c>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row>
    <row r="2" spans="1:75" s="174" customFormat="1" ht="13.5" thickTop="1" x14ac:dyDescent="0.2">
      <c r="A2" s="176" t="s">
        <v>195</v>
      </c>
      <c r="B2" s="177" t="s">
        <v>376</v>
      </c>
      <c r="C2" s="178"/>
      <c r="D2" s="179" t="s">
        <v>21</v>
      </c>
      <c r="E2" s="179" t="s">
        <v>22</v>
      </c>
      <c r="F2" s="179" t="s">
        <v>23</v>
      </c>
      <c r="G2" s="179" t="s">
        <v>24</v>
      </c>
      <c r="H2" s="179" t="s">
        <v>25</v>
      </c>
      <c r="I2" s="179" t="s">
        <v>26</v>
      </c>
      <c r="J2" s="179" t="s">
        <v>27</v>
      </c>
      <c r="K2" s="179" t="s">
        <v>28</v>
      </c>
      <c r="L2" s="179" t="s">
        <v>29</v>
      </c>
      <c r="M2" s="179" t="s">
        <v>30</v>
      </c>
      <c r="N2" s="179" t="s">
        <v>31</v>
      </c>
      <c r="O2" s="179" t="s">
        <v>32</v>
      </c>
      <c r="P2" s="179" t="s">
        <v>33</v>
      </c>
      <c r="Q2" s="179" t="s">
        <v>34</v>
      </c>
      <c r="R2" s="179" t="s">
        <v>35</v>
      </c>
      <c r="S2" s="179" t="s">
        <v>36</v>
      </c>
      <c r="T2" s="179" t="s">
        <v>37</v>
      </c>
      <c r="U2" s="179" t="s">
        <v>38</v>
      </c>
      <c r="V2" s="179" t="s">
        <v>39</v>
      </c>
      <c r="W2" s="179" t="s">
        <v>40</v>
      </c>
      <c r="X2" s="179" t="s">
        <v>41</v>
      </c>
      <c r="Y2" s="179" t="s">
        <v>42</v>
      </c>
      <c r="Z2" s="179" t="s">
        <v>43</v>
      </c>
      <c r="AA2" s="179" t="s">
        <v>44</v>
      </c>
      <c r="AB2" s="179" t="s">
        <v>45</v>
      </c>
      <c r="AC2" s="179" t="s">
        <v>46</v>
      </c>
      <c r="AD2" s="179" t="s">
        <v>47</v>
      </c>
      <c r="AE2" s="179" t="s">
        <v>48</v>
      </c>
      <c r="AF2" s="179" t="s">
        <v>49</v>
      </c>
      <c r="AG2" s="179" t="s">
        <v>50</v>
      </c>
      <c r="AH2" s="179" t="s">
        <v>51</v>
      </c>
      <c r="AI2" s="179" t="s">
        <v>52</v>
      </c>
      <c r="AJ2" s="179" t="s">
        <v>53</v>
      </c>
      <c r="AK2" s="179" t="s">
        <v>54</v>
      </c>
      <c r="AL2" s="179" t="s">
        <v>55</v>
      </c>
      <c r="AM2" s="179" t="s">
        <v>56</v>
      </c>
      <c r="AN2" s="179" t="s">
        <v>57</v>
      </c>
      <c r="AO2" s="179" t="s">
        <v>58</v>
      </c>
      <c r="AP2" s="179" t="s">
        <v>59</v>
      </c>
      <c r="AQ2" s="179" t="s">
        <v>60</v>
      </c>
      <c r="AR2" s="179" t="s">
        <v>61</v>
      </c>
      <c r="AS2" s="179" t="s">
        <v>62</v>
      </c>
      <c r="AT2" s="179" t="s">
        <v>63</v>
      </c>
      <c r="AU2" s="179" t="s">
        <v>64</v>
      </c>
      <c r="AV2" s="179" t="s">
        <v>65</v>
      </c>
      <c r="AW2" s="179" t="s">
        <v>66</v>
      </c>
      <c r="AX2" s="179" t="s">
        <v>67</v>
      </c>
      <c r="AY2" s="179" t="s">
        <v>68</v>
      </c>
      <c r="AZ2" s="179" t="s">
        <v>69</v>
      </c>
      <c r="BA2" s="179" t="s">
        <v>70</v>
      </c>
      <c r="BB2" s="179" t="s">
        <v>71</v>
      </c>
      <c r="BC2" s="179" t="s">
        <v>72</v>
      </c>
      <c r="BD2" s="179" t="s">
        <v>73</v>
      </c>
      <c r="BE2" s="179" t="s">
        <v>74</v>
      </c>
      <c r="BF2" s="179" t="s">
        <v>75</v>
      </c>
      <c r="BG2" s="179" t="s">
        <v>76</v>
      </c>
      <c r="BH2" s="179" t="s">
        <v>77</v>
      </c>
      <c r="BI2" s="179" t="s">
        <v>78</v>
      </c>
      <c r="BJ2" s="179" t="s">
        <v>79</v>
      </c>
      <c r="BK2" s="179" t="s">
        <v>80</v>
      </c>
      <c r="BL2" s="179" t="s">
        <v>81</v>
      </c>
      <c r="BM2" s="179" t="s">
        <v>82</v>
      </c>
      <c r="BN2" s="179" t="s">
        <v>83</v>
      </c>
      <c r="BO2" s="179" t="s">
        <v>84</v>
      </c>
      <c r="BP2" s="179" t="s">
        <v>85</v>
      </c>
      <c r="BQ2" s="179" t="s">
        <v>86</v>
      </c>
      <c r="BR2" s="179" t="s">
        <v>87</v>
      </c>
      <c r="BS2" s="179" t="s">
        <v>88</v>
      </c>
      <c r="BT2" s="179" t="s">
        <v>89</v>
      </c>
      <c r="BU2" s="180" t="s">
        <v>90</v>
      </c>
      <c r="BV2" s="180" t="s">
        <v>100</v>
      </c>
      <c r="BW2" s="180" t="s">
        <v>120</v>
      </c>
    </row>
    <row r="3" spans="1:75" s="183" customFormat="1" x14ac:dyDescent="0.2">
      <c r="A3" s="181"/>
      <c r="B3" s="182"/>
      <c r="D3" s="184" t="s">
        <v>91</v>
      </c>
      <c r="E3" s="184" t="s">
        <v>91</v>
      </c>
      <c r="F3" s="184" t="s">
        <v>91</v>
      </c>
      <c r="G3" s="184" t="s">
        <v>91</v>
      </c>
      <c r="H3" s="184" t="s">
        <v>91</v>
      </c>
      <c r="I3" s="184" t="s">
        <v>91</v>
      </c>
      <c r="J3" s="184" t="s">
        <v>91</v>
      </c>
      <c r="K3" s="184" t="s">
        <v>91</v>
      </c>
      <c r="L3" s="184" t="s">
        <v>91</v>
      </c>
      <c r="M3" s="184" t="s">
        <v>91</v>
      </c>
      <c r="N3" s="184" t="s">
        <v>91</v>
      </c>
      <c r="O3" s="184" t="s">
        <v>91</v>
      </c>
      <c r="P3" s="184" t="s">
        <v>91</v>
      </c>
      <c r="Q3" s="184" t="s">
        <v>91</v>
      </c>
      <c r="R3" s="184" t="s">
        <v>91</v>
      </c>
      <c r="S3" s="184" t="s">
        <v>91</v>
      </c>
      <c r="T3" s="184" t="s">
        <v>91</v>
      </c>
      <c r="U3" s="184" t="s">
        <v>91</v>
      </c>
      <c r="V3" s="184" t="s">
        <v>91</v>
      </c>
      <c r="W3" s="184" t="s">
        <v>91</v>
      </c>
      <c r="X3" s="184" t="s">
        <v>91</v>
      </c>
      <c r="Y3" s="184" t="s">
        <v>91</v>
      </c>
      <c r="Z3" s="184" t="s">
        <v>91</v>
      </c>
      <c r="AA3" s="184" t="s">
        <v>91</v>
      </c>
      <c r="AB3" s="184" t="s">
        <v>91</v>
      </c>
      <c r="AC3" s="184" t="s">
        <v>91</v>
      </c>
      <c r="AD3" s="184" t="s">
        <v>91</v>
      </c>
      <c r="AE3" s="184" t="s">
        <v>91</v>
      </c>
      <c r="AF3" s="184" t="s">
        <v>91</v>
      </c>
      <c r="AG3" s="184" t="s">
        <v>91</v>
      </c>
      <c r="AH3" s="184" t="s">
        <v>91</v>
      </c>
      <c r="AI3" s="184" t="s">
        <v>91</v>
      </c>
      <c r="AJ3" s="184" t="s">
        <v>91</v>
      </c>
      <c r="AK3" s="184" t="s">
        <v>91</v>
      </c>
      <c r="AL3" s="184" t="s">
        <v>91</v>
      </c>
      <c r="AM3" s="184" t="s">
        <v>91</v>
      </c>
      <c r="AN3" s="184" t="s">
        <v>91</v>
      </c>
      <c r="AO3" s="184" t="s">
        <v>91</v>
      </c>
      <c r="AP3" s="184" t="s">
        <v>91</v>
      </c>
      <c r="AQ3" s="184" t="s">
        <v>91</v>
      </c>
      <c r="AR3" s="184" t="s">
        <v>91</v>
      </c>
      <c r="AS3" s="184" t="s">
        <v>91</v>
      </c>
      <c r="AT3" s="184" t="s">
        <v>91</v>
      </c>
      <c r="AU3" s="184" t="s">
        <v>91</v>
      </c>
      <c r="AV3" s="184" t="s">
        <v>91</v>
      </c>
      <c r="AW3" s="184" t="s">
        <v>91</v>
      </c>
      <c r="AX3" s="184" t="s">
        <v>91</v>
      </c>
      <c r="AY3" s="184" t="s">
        <v>91</v>
      </c>
      <c r="AZ3" s="184" t="s">
        <v>91</v>
      </c>
      <c r="BA3" s="184" t="s">
        <v>91</v>
      </c>
      <c r="BB3" s="184" t="s">
        <v>91</v>
      </c>
      <c r="BC3" s="184" t="s">
        <v>91</v>
      </c>
      <c r="BD3" s="184" t="s">
        <v>91</v>
      </c>
      <c r="BE3" s="184" t="s">
        <v>91</v>
      </c>
      <c r="BF3" s="184" t="s">
        <v>91</v>
      </c>
      <c r="BG3" s="184" t="s">
        <v>91</v>
      </c>
      <c r="BH3" s="184" t="s">
        <v>91</v>
      </c>
      <c r="BI3" s="184" t="s">
        <v>91</v>
      </c>
      <c r="BJ3" s="184" t="s">
        <v>91</v>
      </c>
      <c r="BK3" s="184" t="s">
        <v>91</v>
      </c>
      <c r="BL3" s="184" t="s">
        <v>91</v>
      </c>
      <c r="BM3" s="184" t="s">
        <v>91</v>
      </c>
      <c r="BN3" s="184" t="s">
        <v>91</v>
      </c>
      <c r="BO3" s="184" t="s">
        <v>91</v>
      </c>
      <c r="BP3" s="26" t="s">
        <v>91</v>
      </c>
      <c r="BQ3" s="184" t="s">
        <v>91</v>
      </c>
      <c r="BR3" s="184" t="s">
        <v>121</v>
      </c>
      <c r="BS3" s="184" t="s">
        <v>121</v>
      </c>
      <c r="BT3" s="184" t="s">
        <v>121</v>
      </c>
      <c r="BU3" s="184" t="s">
        <v>121</v>
      </c>
      <c r="BV3" s="184" t="s">
        <v>121</v>
      </c>
      <c r="BW3" s="184" t="s">
        <v>121</v>
      </c>
    </row>
    <row r="4" spans="1:75" s="174" customFormat="1" x14ac:dyDescent="0.2">
      <c r="A4" s="185"/>
      <c r="B4" s="14"/>
      <c r="C4" s="185"/>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row>
    <row r="5" spans="1:75" s="174" customFormat="1" x14ac:dyDescent="0.2">
      <c r="A5" s="187"/>
      <c r="B5" s="174" t="s">
        <v>122</v>
      </c>
      <c r="C5" s="187"/>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9">
        <v>0</v>
      </c>
      <c r="BR5" s="189">
        <v>0</v>
      </c>
      <c r="BS5" s="189">
        <v>0</v>
      </c>
      <c r="BT5" s="189">
        <v>0</v>
      </c>
      <c r="BU5" s="189">
        <v>0</v>
      </c>
      <c r="BV5" s="189">
        <v>0</v>
      </c>
      <c r="BW5" s="189">
        <v>0</v>
      </c>
    </row>
    <row r="6" spans="1:75" s="174" customFormat="1" ht="12.95" customHeight="1" x14ac:dyDescent="0.2">
      <c r="B6" s="174" t="s">
        <v>124</v>
      </c>
      <c r="D6" s="189">
        <v>0</v>
      </c>
      <c r="E6" s="189">
        <v>0</v>
      </c>
      <c r="F6" s="189">
        <v>0</v>
      </c>
      <c r="G6" s="189">
        <v>0</v>
      </c>
      <c r="H6" s="189">
        <v>0</v>
      </c>
      <c r="I6" s="189">
        <v>0</v>
      </c>
      <c r="J6" s="189">
        <v>0</v>
      </c>
      <c r="K6" s="189">
        <v>0</v>
      </c>
      <c r="L6" s="189">
        <v>0</v>
      </c>
      <c r="M6" s="189">
        <v>0</v>
      </c>
      <c r="N6" s="189">
        <v>0</v>
      </c>
      <c r="O6" s="189">
        <v>0</v>
      </c>
      <c r="P6" s="189">
        <v>0</v>
      </c>
      <c r="Q6" s="189">
        <v>0</v>
      </c>
      <c r="R6" s="189">
        <v>0</v>
      </c>
      <c r="S6" s="189">
        <v>0</v>
      </c>
      <c r="T6" s="189">
        <v>0</v>
      </c>
      <c r="U6" s="189">
        <v>0</v>
      </c>
      <c r="V6" s="189">
        <v>0</v>
      </c>
      <c r="W6" s="189">
        <v>0</v>
      </c>
      <c r="X6" s="189">
        <v>0</v>
      </c>
      <c r="Y6" s="189">
        <v>0</v>
      </c>
      <c r="Z6" s="189">
        <v>0</v>
      </c>
      <c r="AA6" s="189">
        <v>0</v>
      </c>
      <c r="AB6" s="189">
        <v>0</v>
      </c>
      <c r="AC6" s="189">
        <v>0</v>
      </c>
      <c r="AD6" s="189">
        <v>0</v>
      </c>
      <c r="AE6" s="189">
        <v>0</v>
      </c>
      <c r="AF6" s="189">
        <v>0</v>
      </c>
      <c r="AG6" s="189">
        <v>0</v>
      </c>
      <c r="AH6" s="189">
        <v>0</v>
      </c>
      <c r="AI6" s="189">
        <v>0</v>
      </c>
      <c r="AJ6" s="189">
        <v>0</v>
      </c>
      <c r="AK6" s="189">
        <v>0</v>
      </c>
      <c r="AL6" s="189">
        <v>0</v>
      </c>
      <c r="AM6" s="189">
        <v>0</v>
      </c>
      <c r="AN6" s="189">
        <v>0</v>
      </c>
      <c r="AO6" s="189">
        <v>0</v>
      </c>
      <c r="AP6" s="189">
        <v>0</v>
      </c>
      <c r="AQ6" s="189">
        <v>0</v>
      </c>
      <c r="AR6" s="189">
        <v>0</v>
      </c>
      <c r="AS6" s="189">
        <v>0</v>
      </c>
      <c r="AT6" s="189">
        <v>0</v>
      </c>
      <c r="AU6" s="189">
        <v>0</v>
      </c>
      <c r="AV6" s="189">
        <v>0</v>
      </c>
      <c r="AW6" s="189">
        <v>0</v>
      </c>
      <c r="AX6" s="189">
        <v>0</v>
      </c>
      <c r="AY6" s="189">
        <v>1268</v>
      </c>
      <c r="AZ6" s="189">
        <v>1298</v>
      </c>
      <c r="BA6" s="189">
        <v>1365</v>
      </c>
      <c r="BB6" s="189">
        <v>1404</v>
      </c>
      <c r="BC6" s="189">
        <v>1434</v>
      </c>
      <c r="BD6" s="189">
        <v>1464</v>
      </c>
      <c r="BE6" s="189">
        <v>1495</v>
      </c>
      <c r="BF6" s="189">
        <v>1510</v>
      </c>
      <c r="BG6" s="189">
        <v>1547</v>
      </c>
      <c r="BH6" s="189">
        <v>1589</v>
      </c>
      <c r="BI6" s="189">
        <v>1629</v>
      </c>
      <c r="BJ6" s="189">
        <v>1666</v>
      </c>
      <c r="BK6" s="189">
        <v>1700</v>
      </c>
      <c r="BL6" s="189">
        <v>1737</v>
      </c>
      <c r="BM6" s="189">
        <v>1776</v>
      </c>
      <c r="BN6" s="189">
        <v>1782</v>
      </c>
      <c r="BO6" s="189">
        <v>1756</v>
      </c>
      <c r="BP6" s="189">
        <v>1710</v>
      </c>
      <c r="BQ6" s="189">
        <v>1642</v>
      </c>
      <c r="BR6" s="189">
        <v>1623</v>
      </c>
      <c r="BS6" s="189">
        <v>1614</v>
      </c>
      <c r="BT6" s="189">
        <v>1612</v>
      </c>
      <c r="BU6" s="189">
        <v>1616</v>
      </c>
      <c r="BV6" s="189">
        <v>1624</v>
      </c>
      <c r="BW6" s="189">
        <v>1637</v>
      </c>
    </row>
    <row r="7" spans="1:75" s="174" customFormat="1" ht="12.95" customHeight="1" x14ac:dyDescent="0.2">
      <c r="B7" s="190" t="s">
        <v>377</v>
      </c>
      <c r="D7" s="191">
        <v>0</v>
      </c>
      <c r="E7" s="191">
        <v>0</v>
      </c>
      <c r="F7" s="191">
        <v>0</v>
      </c>
      <c r="G7" s="191">
        <v>0</v>
      </c>
      <c r="H7" s="191">
        <v>0</v>
      </c>
      <c r="I7" s="191">
        <v>0</v>
      </c>
      <c r="J7" s="191">
        <v>0</v>
      </c>
      <c r="K7" s="191">
        <v>0</v>
      </c>
      <c r="L7" s="191">
        <v>0</v>
      </c>
      <c r="M7" s="191">
        <v>0</v>
      </c>
      <c r="N7" s="191">
        <v>0</v>
      </c>
      <c r="O7" s="191">
        <v>0</v>
      </c>
      <c r="P7" s="191">
        <v>0</v>
      </c>
      <c r="Q7" s="191">
        <v>0</v>
      </c>
      <c r="R7" s="191">
        <v>0</v>
      </c>
      <c r="S7" s="191">
        <v>0</v>
      </c>
      <c r="T7" s="191">
        <v>0</v>
      </c>
      <c r="U7" s="191">
        <v>0</v>
      </c>
      <c r="V7" s="191">
        <v>0</v>
      </c>
      <c r="W7" s="191">
        <v>0</v>
      </c>
      <c r="X7" s="191">
        <v>0</v>
      </c>
      <c r="Y7" s="191">
        <v>0</v>
      </c>
      <c r="Z7" s="191">
        <v>0</v>
      </c>
      <c r="AA7" s="191">
        <v>0</v>
      </c>
      <c r="AB7" s="191">
        <v>0</v>
      </c>
      <c r="AC7" s="191">
        <v>143</v>
      </c>
      <c r="AD7" s="191">
        <v>170</v>
      </c>
      <c r="AE7" s="191">
        <v>193</v>
      </c>
      <c r="AF7" s="191">
        <v>217</v>
      </c>
      <c r="AG7" s="191">
        <v>243</v>
      </c>
      <c r="AH7" s="191">
        <v>264</v>
      </c>
      <c r="AI7" s="191">
        <v>278</v>
      </c>
      <c r="AJ7" s="191">
        <v>314</v>
      </c>
      <c r="AK7" s="191">
        <v>350</v>
      </c>
      <c r="AL7" s="191">
        <v>388</v>
      </c>
      <c r="AM7" s="191">
        <v>441</v>
      </c>
      <c r="AN7" s="191">
        <v>507</v>
      </c>
      <c r="AO7" s="191">
        <v>562</v>
      </c>
      <c r="AP7" s="191">
        <v>611</v>
      </c>
      <c r="AQ7" s="191">
        <v>677</v>
      </c>
      <c r="AR7" s="191">
        <v>737</v>
      </c>
      <c r="AS7" s="191">
        <v>798</v>
      </c>
      <c r="AT7" s="191">
        <v>875</v>
      </c>
      <c r="AU7" s="191">
        <v>988</v>
      </c>
      <c r="AV7" s="191">
        <v>890</v>
      </c>
      <c r="AW7" s="191">
        <v>962</v>
      </c>
      <c r="AX7" s="191">
        <v>1046</v>
      </c>
      <c r="AY7" s="191">
        <v>1115</v>
      </c>
      <c r="AZ7" s="191">
        <v>1152</v>
      </c>
      <c r="BA7" s="191">
        <v>1207</v>
      </c>
      <c r="BB7" s="191">
        <v>1238</v>
      </c>
      <c r="BC7" s="191">
        <v>1256</v>
      </c>
      <c r="BD7" s="191">
        <v>1276</v>
      </c>
      <c r="BE7" s="191">
        <v>1296</v>
      </c>
      <c r="BF7" s="191">
        <v>1304</v>
      </c>
      <c r="BG7" s="191">
        <v>1343</v>
      </c>
      <c r="BH7" s="191">
        <v>1400</v>
      </c>
      <c r="BI7" s="191">
        <v>1445</v>
      </c>
      <c r="BJ7" s="191">
        <v>1489</v>
      </c>
      <c r="BK7" s="191">
        <v>1528</v>
      </c>
      <c r="BL7" s="191">
        <v>1568</v>
      </c>
      <c r="BM7" s="191">
        <v>1607</v>
      </c>
      <c r="BN7" s="191">
        <v>1619</v>
      </c>
      <c r="BO7" s="191">
        <v>1597</v>
      </c>
      <c r="BP7" s="191">
        <v>1553</v>
      </c>
      <c r="BQ7" s="191">
        <v>1491</v>
      </c>
      <c r="BR7" s="191">
        <v>1468</v>
      </c>
      <c r="BS7" s="191">
        <v>1458</v>
      </c>
      <c r="BT7" s="191">
        <v>1455</v>
      </c>
      <c r="BU7" s="191">
        <v>1456</v>
      </c>
      <c r="BV7" s="191">
        <v>1464</v>
      </c>
      <c r="BW7" s="191">
        <v>1474</v>
      </c>
    </row>
    <row r="8" spans="1:75" s="174" customFormat="1" ht="12.95" customHeight="1" x14ac:dyDescent="0.2">
      <c r="B8" s="190" t="s">
        <v>378</v>
      </c>
      <c r="D8" s="191">
        <v>0</v>
      </c>
      <c r="E8" s="191">
        <v>0</v>
      </c>
      <c r="F8" s="191">
        <v>0</v>
      </c>
      <c r="G8" s="191">
        <v>0</v>
      </c>
      <c r="H8" s="191">
        <v>0</v>
      </c>
      <c r="I8" s="191">
        <v>0</v>
      </c>
      <c r="J8" s="191">
        <v>0</v>
      </c>
      <c r="K8" s="191">
        <v>0</v>
      </c>
      <c r="L8" s="191">
        <v>0</v>
      </c>
      <c r="M8" s="191">
        <v>0</v>
      </c>
      <c r="N8" s="191">
        <v>0</v>
      </c>
      <c r="O8" s="191">
        <v>0</v>
      </c>
      <c r="P8" s="191">
        <v>0</v>
      </c>
      <c r="Q8" s="191">
        <v>0</v>
      </c>
      <c r="R8" s="191">
        <v>0</v>
      </c>
      <c r="S8" s="191">
        <v>0</v>
      </c>
      <c r="T8" s="191">
        <v>0</v>
      </c>
      <c r="U8" s="191">
        <v>0</v>
      </c>
      <c r="V8" s="191">
        <v>0</v>
      </c>
      <c r="W8" s="191">
        <v>0</v>
      </c>
      <c r="X8" s="191">
        <v>0</v>
      </c>
      <c r="Y8" s="191">
        <v>0</v>
      </c>
      <c r="Z8" s="191">
        <v>0</v>
      </c>
      <c r="AA8" s="191">
        <v>0</v>
      </c>
      <c r="AB8" s="191">
        <v>0</v>
      </c>
      <c r="AC8" s="191">
        <v>0</v>
      </c>
      <c r="AD8" s="191">
        <v>0</v>
      </c>
      <c r="AE8" s="191">
        <v>0</v>
      </c>
      <c r="AF8" s="191">
        <v>0</v>
      </c>
      <c r="AG8" s="191">
        <v>0</v>
      </c>
      <c r="AH8" s="191">
        <v>0</v>
      </c>
      <c r="AI8" s="191">
        <v>0</v>
      </c>
      <c r="AJ8" s="191">
        <v>0</v>
      </c>
      <c r="AK8" s="191">
        <v>0</v>
      </c>
      <c r="AL8" s="191">
        <v>0</v>
      </c>
      <c r="AM8" s="191">
        <v>0</v>
      </c>
      <c r="AN8" s="191">
        <v>0</v>
      </c>
      <c r="AO8" s="191">
        <v>0</v>
      </c>
      <c r="AP8" s="191">
        <v>0</v>
      </c>
      <c r="AQ8" s="191">
        <v>0</v>
      </c>
      <c r="AR8" s="191">
        <v>0</v>
      </c>
      <c r="AS8" s="191">
        <v>0</v>
      </c>
      <c r="AT8" s="191">
        <v>0</v>
      </c>
      <c r="AU8" s="191">
        <v>0</v>
      </c>
      <c r="AV8" s="191">
        <v>0</v>
      </c>
      <c r="AW8" s="191">
        <v>0</v>
      </c>
      <c r="AX8" s="191">
        <v>0</v>
      </c>
      <c r="AY8" s="191">
        <v>153</v>
      </c>
      <c r="AZ8" s="191">
        <v>146</v>
      </c>
      <c r="BA8" s="191">
        <v>158</v>
      </c>
      <c r="BB8" s="191">
        <v>166</v>
      </c>
      <c r="BC8" s="191">
        <v>178</v>
      </c>
      <c r="BD8" s="191">
        <v>188</v>
      </c>
      <c r="BE8" s="191">
        <v>199</v>
      </c>
      <c r="BF8" s="191">
        <v>206</v>
      </c>
      <c r="BG8" s="191">
        <v>204</v>
      </c>
      <c r="BH8" s="191">
        <v>189</v>
      </c>
      <c r="BI8" s="191">
        <v>184</v>
      </c>
      <c r="BJ8" s="191">
        <v>177</v>
      </c>
      <c r="BK8" s="191">
        <v>172</v>
      </c>
      <c r="BL8" s="191">
        <v>169</v>
      </c>
      <c r="BM8" s="191">
        <v>169</v>
      </c>
      <c r="BN8" s="191">
        <v>163</v>
      </c>
      <c r="BO8" s="191">
        <v>160</v>
      </c>
      <c r="BP8" s="191">
        <v>158</v>
      </c>
      <c r="BQ8" s="191">
        <v>151</v>
      </c>
      <c r="BR8" s="191">
        <v>156</v>
      </c>
      <c r="BS8" s="191">
        <v>156</v>
      </c>
      <c r="BT8" s="191">
        <v>157</v>
      </c>
      <c r="BU8" s="191">
        <v>160</v>
      </c>
      <c r="BV8" s="191">
        <v>160</v>
      </c>
      <c r="BW8" s="191">
        <v>163</v>
      </c>
    </row>
    <row r="9" spans="1:75" s="174" customFormat="1" ht="12.95" customHeight="1" x14ac:dyDescent="0.2">
      <c r="B9" s="174" t="s">
        <v>8</v>
      </c>
      <c r="D9" s="189">
        <v>0</v>
      </c>
      <c r="E9" s="189">
        <v>0</v>
      </c>
      <c r="F9" s="189">
        <v>0</v>
      </c>
      <c r="G9" s="189">
        <v>0</v>
      </c>
      <c r="H9" s="189">
        <v>0</v>
      </c>
      <c r="I9" s="189">
        <v>0</v>
      </c>
      <c r="J9" s="189">
        <v>0</v>
      </c>
      <c r="K9" s="189">
        <v>0</v>
      </c>
      <c r="L9" s="189">
        <v>0</v>
      </c>
      <c r="M9" s="189">
        <v>0</v>
      </c>
      <c r="N9" s="189">
        <v>0</v>
      </c>
      <c r="O9" s="189">
        <v>0</v>
      </c>
      <c r="P9" s="189">
        <v>0</v>
      </c>
      <c r="Q9" s="189">
        <v>0</v>
      </c>
      <c r="R9" s="189">
        <v>0</v>
      </c>
      <c r="S9" s="189">
        <v>0</v>
      </c>
      <c r="T9" s="189">
        <v>0</v>
      </c>
      <c r="U9" s="189">
        <v>0</v>
      </c>
      <c r="V9" s="189">
        <v>0</v>
      </c>
      <c r="W9" s="189">
        <v>0</v>
      </c>
      <c r="X9" s="189">
        <v>0</v>
      </c>
      <c r="Y9" s="189">
        <v>0</v>
      </c>
      <c r="Z9" s="189">
        <v>0</v>
      </c>
      <c r="AA9" s="189">
        <v>0</v>
      </c>
      <c r="AB9" s="189">
        <v>0</v>
      </c>
      <c r="AC9" s="189">
        <v>0</v>
      </c>
      <c r="AD9" s="189">
        <v>0</v>
      </c>
      <c r="AE9" s="189">
        <v>0</v>
      </c>
      <c r="AF9" s="189">
        <v>0</v>
      </c>
      <c r="AG9" s="189">
        <v>0</v>
      </c>
      <c r="AH9" s="189">
        <v>469</v>
      </c>
      <c r="AI9" s="189">
        <v>463</v>
      </c>
      <c r="AJ9" s="189">
        <v>446</v>
      </c>
      <c r="AK9" s="189">
        <v>429</v>
      </c>
      <c r="AL9" s="189">
        <v>422</v>
      </c>
      <c r="AM9" s="189">
        <v>416</v>
      </c>
      <c r="AN9" s="189">
        <v>410</v>
      </c>
      <c r="AO9" s="189">
        <v>394</v>
      </c>
      <c r="AP9" s="189">
        <v>385</v>
      </c>
      <c r="AQ9" s="189">
        <v>376</v>
      </c>
      <c r="AR9" s="189">
        <v>384</v>
      </c>
      <c r="AS9" s="189">
        <v>381</v>
      </c>
      <c r="AT9" s="189">
        <v>362</v>
      </c>
      <c r="AU9" s="189">
        <v>354</v>
      </c>
      <c r="AV9" s="189">
        <v>349</v>
      </c>
      <c r="AW9" s="189">
        <v>343</v>
      </c>
      <c r="AX9" s="189">
        <v>332</v>
      </c>
      <c r="AY9" s="189">
        <v>322</v>
      </c>
      <c r="AZ9" s="189">
        <v>309</v>
      </c>
      <c r="BA9" s="189">
        <v>291</v>
      </c>
      <c r="BB9" s="189">
        <v>280</v>
      </c>
      <c r="BC9" s="189">
        <v>270</v>
      </c>
      <c r="BD9" s="189">
        <v>263</v>
      </c>
      <c r="BE9" s="189">
        <v>243</v>
      </c>
      <c r="BF9" s="189">
        <v>256</v>
      </c>
      <c r="BG9" s="189">
        <v>230</v>
      </c>
      <c r="BH9" s="189">
        <v>206</v>
      </c>
      <c r="BI9" s="189">
        <v>186</v>
      </c>
      <c r="BJ9" s="189">
        <v>168</v>
      </c>
      <c r="BK9" s="189">
        <v>148</v>
      </c>
      <c r="BL9" s="189">
        <v>131</v>
      </c>
      <c r="BM9" s="189">
        <v>119</v>
      </c>
      <c r="BN9" s="189">
        <v>112</v>
      </c>
      <c r="BO9" s="189">
        <v>106</v>
      </c>
      <c r="BP9" s="189">
        <v>102</v>
      </c>
      <c r="BQ9" s="189">
        <v>98</v>
      </c>
      <c r="BR9" s="189">
        <v>92</v>
      </c>
      <c r="BS9" s="189">
        <v>86</v>
      </c>
      <c r="BT9" s="189">
        <v>84</v>
      </c>
      <c r="BU9" s="189">
        <v>73</v>
      </c>
      <c r="BV9" s="189">
        <v>72</v>
      </c>
      <c r="BW9" s="189">
        <v>76</v>
      </c>
    </row>
    <row r="10" spans="1:75" s="174" customFormat="1" ht="26.25" customHeight="1" x14ac:dyDescent="0.2">
      <c r="B10" s="174" t="s">
        <v>125</v>
      </c>
      <c r="D10" s="189">
        <v>0</v>
      </c>
      <c r="E10" s="189">
        <v>0</v>
      </c>
      <c r="F10" s="189">
        <v>0</v>
      </c>
      <c r="G10" s="189">
        <v>0</v>
      </c>
      <c r="H10" s="189">
        <v>0</v>
      </c>
      <c r="I10" s="189">
        <v>0</v>
      </c>
      <c r="J10" s="189">
        <v>0</v>
      </c>
      <c r="K10" s="189">
        <v>0</v>
      </c>
      <c r="L10" s="189">
        <v>0</v>
      </c>
      <c r="M10" s="189">
        <v>0</v>
      </c>
      <c r="N10" s="189">
        <v>0</v>
      </c>
      <c r="O10" s="189">
        <v>0</v>
      </c>
      <c r="P10" s="189">
        <v>0</v>
      </c>
      <c r="Q10" s="189">
        <v>0</v>
      </c>
      <c r="R10" s="189">
        <v>0</v>
      </c>
      <c r="S10" s="189">
        <v>0</v>
      </c>
      <c r="T10" s="189">
        <v>0</v>
      </c>
      <c r="U10" s="189">
        <v>0</v>
      </c>
      <c r="V10" s="189">
        <v>0</v>
      </c>
      <c r="W10" s="189">
        <v>0</v>
      </c>
      <c r="X10" s="189">
        <v>0</v>
      </c>
      <c r="Y10" s="189">
        <v>0</v>
      </c>
      <c r="Z10" s="189">
        <v>0</v>
      </c>
      <c r="AA10" s="189">
        <v>0</v>
      </c>
      <c r="AB10" s="189">
        <v>0</v>
      </c>
      <c r="AC10" s="189">
        <v>0</v>
      </c>
      <c r="AD10" s="189">
        <v>0</v>
      </c>
      <c r="AE10" s="189">
        <v>0</v>
      </c>
      <c r="AF10" s="189">
        <v>0</v>
      </c>
      <c r="AG10" s="189">
        <v>0</v>
      </c>
      <c r="AH10" s="189">
        <v>0</v>
      </c>
      <c r="AI10" s="189">
        <v>0</v>
      </c>
      <c r="AJ10" s="189">
        <v>0</v>
      </c>
      <c r="AK10" s="189">
        <v>0</v>
      </c>
      <c r="AL10" s="189">
        <v>0</v>
      </c>
      <c r="AM10" s="189">
        <v>0</v>
      </c>
      <c r="AN10" s="189">
        <v>0</v>
      </c>
      <c r="AO10" s="189">
        <v>0</v>
      </c>
      <c r="AP10" s="189">
        <v>0</v>
      </c>
      <c r="AQ10" s="189">
        <v>0</v>
      </c>
      <c r="AR10" s="189">
        <v>0</v>
      </c>
      <c r="AS10" s="189">
        <v>0</v>
      </c>
      <c r="AT10" s="189">
        <v>0</v>
      </c>
      <c r="AU10" s="189">
        <v>0</v>
      </c>
      <c r="AV10" s="189">
        <v>0</v>
      </c>
      <c r="AW10" s="189">
        <v>0</v>
      </c>
      <c r="AX10" s="189">
        <v>0</v>
      </c>
      <c r="AY10" s="189">
        <v>0</v>
      </c>
      <c r="AZ10" s="189">
        <v>0</v>
      </c>
      <c r="BA10" s="189">
        <v>0</v>
      </c>
      <c r="BB10" s="189">
        <v>0</v>
      </c>
      <c r="BC10" s="189">
        <v>448</v>
      </c>
      <c r="BD10" s="189">
        <v>459</v>
      </c>
      <c r="BE10" s="189">
        <v>493</v>
      </c>
      <c r="BF10" s="189">
        <v>541</v>
      </c>
      <c r="BG10" s="189">
        <v>632</v>
      </c>
      <c r="BH10" s="189">
        <v>702</v>
      </c>
      <c r="BI10" s="189">
        <v>754</v>
      </c>
      <c r="BJ10" s="189">
        <v>803</v>
      </c>
      <c r="BK10" s="189">
        <v>852</v>
      </c>
      <c r="BL10" s="189">
        <v>907</v>
      </c>
      <c r="BM10" s="189">
        <v>961</v>
      </c>
      <c r="BN10" s="189">
        <v>1004</v>
      </c>
      <c r="BO10" s="189">
        <v>1032</v>
      </c>
      <c r="BP10" s="189">
        <v>1056</v>
      </c>
      <c r="BQ10" s="189">
        <v>1071</v>
      </c>
      <c r="BR10" s="189">
        <v>1151</v>
      </c>
      <c r="BS10" s="189">
        <v>1196</v>
      </c>
      <c r="BT10" s="189">
        <v>1235</v>
      </c>
      <c r="BU10" s="189">
        <v>1265</v>
      </c>
      <c r="BV10" s="189">
        <v>1291</v>
      </c>
      <c r="BW10" s="189">
        <v>1307</v>
      </c>
    </row>
    <row r="11" spans="1:75" s="174" customFormat="1" ht="12.95" customHeight="1" x14ac:dyDescent="0.2">
      <c r="B11" s="190" t="s">
        <v>377</v>
      </c>
      <c r="D11" s="191">
        <v>0</v>
      </c>
      <c r="E11" s="191">
        <v>0</v>
      </c>
      <c r="F11" s="191">
        <v>0</v>
      </c>
      <c r="G11" s="191">
        <v>0</v>
      </c>
      <c r="H11" s="191">
        <v>0</v>
      </c>
      <c r="I11" s="191">
        <v>0</v>
      </c>
      <c r="J11" s="191">
        <v>0</v>
      </c>
      <c r="K11" s="191">
        <v>0</v>
      </c>
      <c r="L11" s="191">
        <v>0</v>
      </c>
      <c r="M11" s="191">
        <v>0</v>
      </c>
      <c r="N11" s="191">
        <v>0</v>
      </c>
      <c r="O11" s="191">
        <v>0</v>
      </c>
      <c r="P11" s="191">
        <v>0</v>
      </c>
      <c r="Q11" s="191">
        <v>0</v>
      </c>
      <c r="R11" s="191">
        <v>0</v>
      </c>
      <c r="S11" s="191">
        <v>0</v>
      </c>
      <c r="T11" s="191">
        <v>0</v>
      </c>
      <c r="U11" s="191">
        <v>0</v>
      </c>
      <c r="V11" s="191">
        <v>0</v>
      </c>
      <c r="W11" s="191">
        <v>0</v>
      </c>
      <c r="X11" s="191">
        <v>0</v>
      </c>
      <c r="Y11" s="191">
        <v>0</v>
      </c>
      <c r="Z11" s="191">
        <v>0</v>
      </c>
      <c r="AA11" s="191">
        <v>0</v>
      </c>
      <c r="AB11" s="191">
        <v>0</v>
      </c>
      <c r="AC11" s="191">
        <v>0</v>
      </c>
      <c r="AD11" s="191">
        <v>0</v>
      </c>
      <c r="AE11" s="191">
        <v>0</v>
      </c>
      <c r="AF11" s="191">
        <v>0</v>
      </c>
      <c r="AG11" s="191">
        <v>0</v>
      </c>
      <c r="AH11" s="191">
        <v>6</v>
      </c>
      <c r="AI11" s="191">
        <v>6</v>
      </c>
      <c r="AJ11" s="191">
        <v>7</v>
      </c>
      <c r="AK11" s="191">
        <v>7</v>
      </c>
      <c r="AL11" s="191">
        <v>8</v>
      </c>
      <c r="AM11" s="191">
        <v>9</v>
      </c>
      <c r="AN11" s="191">
        <v>10</v>
      </c>
      <c r="AO11" s="191">
        <v>10</v>
      </c>
      <c r="AP11" s="191">
        <v>33</v>
      </c>
      <c r="AQ11" s="191">
        <v>76</v>
      </c>
      <c r="AR11" s="191">
        <v>104</v>
      </c>
      <c r="AS11" s="191">
        <v>118</v>
      </c>
      <c r="AT11" s="191">
        <v>130</v>
      </c>
      <c r="AU11" s="191">
        <v>152</v>
      </c>
      <c r="AV11" s="191">
        <v>182</v>
      </c>
      <c r="AW11" s="191">
        <v>220</v>
      </c>
      <c r="AX11" s="191">
        <v>263</v>
      </c>
      <c r="AY11" s="191">
        <v>326</v>
      </c>
      <c r="AZ11" s="191">
        <v>343</v>
      </c>
      <c r="BA11" s="191">
        <v>367</v>
      </c>
      <c r="BB11" s="191">
        <v>373</v>
      </c>
      <c r="BC11" s="191">
        <v>378</v>
      </c>
      <c r="BD11" s="191">
        <v>384</v>
      </c>
      <c r="BE11" s="191">
        <v>386</v>
      </c>
      <c r="BF11" s="191">
        <v>395</v>
      </c>
      <c r="BG11" s="191">
        <v>406</v>
      </c>
      <c r="BH11" s="191">
        <v>429</v>
      </c>
      <c r="BI11" s="191">
        <v>446</v>
      </c>
      <c r="BJ11" s="191">
        <v>458</v>
      </c>
      <c r="BK11" s="191">
        <v>471</v>
      </c>
      <c r="BL11" s="191">
        <v>492</v>
      </c>
      <c r="BM11" s="191">
        <v>521</v>
      </c>
      <c r="BN11" s="191">
        <v>553</v>
      </c>
      <c r="BO11" s="191">
        <v>584</v>
      </c>
      <c r="BP11" s="191">
        <v>618</v>
      </c>
      <c r="BQ11" s="191">
        <v>653</v>
      </c>
      <c r="BR11" s="191">
        <v>688</v>
      </c>
      <c r="BS11" s="191">
        <v>733</v>
      </c>
      <c r="BT11" s="191">
        <v>765</v>
      </c>
      <c r="BU11" s="191">
        <v>792</v>
      </c>
      <c r="BV11" s="191">
        <v>820</v>
      </c>
      <c r="BW11" s="191">
        <v>842</v>
      </c>
    </row>
    <row r="12" spans="1:75" s="174" customFormat="1" ht="12.75" customHeight="1" x14ac:dyDescent="0.2">
      <c r="B12" s="190" t="s">
        <v>378</v>
      </c>
      <c r="D12" s="191">
        <v>0</v>
      </c>
      <c r="E12" s="191">
        <v>0</v>
      </c>
      <c r="F12" s="191">
        <v>0</v>
      </c>
      <c r="G12" s="191">
        <v>0</v>
      </c>
      <c r="H12" s="191">
        <v>0</v>
      </c>
      <c r="I12" s="191">
        <v>0</v>
      </c>
      <c r="J12" s="191">
        <v>0</v>
      </c>
      <c r="K12" s="191">
        <v>0</v>
      </c>
      <c r="L12" s="191">
        <v>0</v>
      </c>
      <c r="M12" s="191">
        <v>0</v>
      </c>
      <c r="N12" s="191">
        <v>0</v>
      </c>
      <c r="O12" s="191">
        <v>0</v>
      </c>
      <c r="P12" s="191">
        <v>0</v>
      </c>
      <c r="Q12" s="191">
        <v>0</v>
      </c>
      <c r="R12" s="191">
        <v>0</v>
      </c>
      <c r="S12" s="191">
        <v>0</v>
      </c>
      <c r="T12" s="191">
        <v>0</v>
      </c>
      <c r="U12" s="191">
        <v>0</v>
      </c>
      <c r="V12" s="191">
        <v>0</v>
      </c>
      <c r="W12" s="191">
        <v>0</v>
      </c>
      <c r="X12" s="191">
        <v>0</v>
      </c>
      <c r="Y12" s="191">
        <v>0</v>
      </c>
      <c r="Z12" s="191">
        <v>0</v>
      </c>
      <c r="AA12" s="191">
        <v>0</v>
      </c>
      <c r="AB12" s="191">
        <v>0</v>
      </c>
      <c r="AC12" s="191">
        <v>0</v>
      </c>
      <c r="AD12" s="191">
        <v>0</v>
      </c>
      <c r="AE12" s="191">
        <v>0</v>
      </c>
      <c r="AF12" s="191">
        <v>0</v>
      </c>
      <c r="AG12" s="191">
        <v>0</v>
      </c>
      <c r="AH12" s="191">
        <v>0</v>
      </c>
      <c r="AI12" s="191">
        <v>0</v>
      </c>
      <c r="AJ12" s="191">
        <v>0</v>
      </c>
      <c r="AK12" s="191">
        <v>0</v>
      </c>
      <c r="AL12" s="191">
        <v>0</v>
      </c>
      <c r="AM12" s="191">
        <v>0</v>
      </c>
      <c r="AN12" s="191">
        <v>0</v>
      </c>
      <c r="AO12" s="191">
        <v>0</v>
      </c>
      <c r="AP12" s="191">
        <v>0</v>
      </c>
      <c r="AQ12" s="191">
        <v>0</v>
      </c>
      <c r="AR12" s="191">
        <v>0</v>
      </c>
      <c r="AS12" s="191">
        <v>0</v>
      </c>
      <c r="AT12" s="191">
        <v>0</v>
      </c>
      <c r="AU12" s="191">
        <v>0</v>
      </c>
      <c r="AV12" s="191">
        <v>0</v>
      </c>
      <c r="AW12" s="191">
        <v>0</v>
      </c>
      <c r="AX12" s="191">
        <v>0</v>
      </c>
      <c r="AY12" s="191">
        <v>0</v>
      </c>
      <c r="AZ12" s="191">
        <v>0</v>
      </c>
      <c r="BA12" s="191">
        <v>0</v>
      </c>
      <c r="BB12" s="191">
        <v>0</v>
      </c>
      <c r="BC12" s="191">
        <v>0</v>
      </c>
      <c r="BD12" s="191">
        <v>0</v>
      </c>
      <c r="BE12" s="191">
        <v>0</v>
      </c>
      <c r="BF12" s="191">
        <v>0</v>
      </c>
      <c r="BG12" s="191">
        <v>226</v>
      </c>
      <c r="BH12" s="191">
        <v>273</v>
      </c>
      <c r="BI12" s="191">
        <v>308</v>
      </c>
      <c r="BJ12" s="191">
        <v>345</v>
      </c>
      <c r="BK12" s="191">
        <v>381</v>
      </c>
      <c r="BL12" s="191">
        <v>414</v>
      </c>
      <c r="BM12" s="191">
        <v>439</v>
      </c>
      <c r="BN12" s="191">
        <v>451</v>
      </c>
      <c r="BO12" s="191">
        <v>448</v>
      </c>
      <c r="BP12" s="191">
        <v>438</v>
      </c>
      <c r="BQ12" s="191">
        <v>418</v>
      </c>
      <c r="BR12" s="191">
        <v>463</v>
      </c>
      <c r="BS12" s="191">
        <v>464</v>
      </c>
      <c r="BT12" s="191">
        <v>470</v>
      </c>
      <c r="BU12" s="191">
        <v>473</v>
      </c>
      <c r="BV12" s="191">
        <v>471</v>
      </c>
      <c r="BW12" s="191">
        <v>465</v>
      </c>
    </row>
    <row r="13" spans="1:75" s="174" customFormat="1" x14ac:dyDescent="0.2">
      <c r="B13" s="192" t="s">
        <v>126</v>
      </c>
      <c r="D13" s="191">
        <v>0</v>
      </c>
      <c r="E13" s="191">
        <v>0</v>
      </c>
      <c r="F13" s="191">
        <v>0</v>
      </c>
      <c r="G13" s="191">
        <v>0</v>
      </c>
      <c r="H13" s="191">
        <v>0</v>
      </c>
      <c r="I13" s="191">
        <v>0</v>
      </c>
      <c r="J13" s="191">
        <v>0</v>
      </c>
      <c r="K13" s="191">
        <v>0</v>
      </c>
      <c r="L13" s="191">
        <v>0</v>
      </c>
      <c r="M13" s="191">
        <v>0</v>
      </c>
      <c r="N13" s="191">
        <v>0</v>
      </c>
      <c r="O13" s="191">
        <v>0</v>
      </c>
      <c r="P13" s="191">
        <v>0</v>
      </c>
      <c r="Q13" s="191">
        <v>0</v>
      </c>
      <c r="R13" s="191">
        <v>0</v>
      </c>
      <c r="S13" s="191">
        <v>0</v>
      </c>
      <c r="T13" s="191">
        <v>0</v>
      </c>
      <c r="U13" s="191">
        <v>0</v>
      </c>
      <c r="V13" s="191">
        <v>0</v>
      </c>
      <c r="W13" s="191">
        <v>0</v>
      </c>
      <c r="X13" s="191">
        <v>0</v>
      </c>
      <c r="Y13" s="191">
        <v>0</v>
      </c>
      <c r="Z13" s="191">
        <v>0</v>
      </c>
      <c r="AA13" s="191">
        <v>0</v>
      </c>
      <c r="AB13" s="191">
        <v>0</v>
      </c>
      <c r="AC13" s="191">
        <v>0</v>
      </c>
      <c r="AD13" s="191">
        <v>0</v>
      </c>
      <c r="AE13" s="191">
        <v>0</v>
      </c>
      <c r="AF13" s="191">
        <v>0</v>
      </c>
      <c r="AG13" s="191">
        <v>0</v>
      </c>
      <c r="AH13" s="191">
        <v>7244</v>
      </c>
      <c r="AI13" s="191">
        <v>7250</v>
      </c>
      <c r="AJ13" s="191">
        <v>7230</v>
      </c>
      <c r="AK13" s="191">
        <v>7174</v>
      </c>
      <c r="AL13" s="191">
        <v>7091</v>
      </c>
      <c r="AM13" s="191">
        <v>6983</v>
      </c>
      <c r="AN13" s="191">
        <v>6924</v>
      </c>
      <c r="AO13" s="191">
        <v>6868</v>
      </c>
      <c r="AP13" s="191">
        <v>6816</v>
      </c>
      <c r="AQ13" s="191">
        <v>6768</v>
      </c>
      <c r="AR13" s="191">
        <v>6752</v>
      </c>
      <c r="AS13" s="191">
        <v>6745</v>
      </c>
      <c r="AT13" s="191">
        <v>6780</v>
      </c>
      <c r="AU13" s="191">
        <v>6854</v>
      </c>
      <c r="AV13" s="191">
        <v>6795</v>
      </c>
      <c r="AW13" s="191">
        <v>6849</v>
      </c>
      <c r="AX13" s="191">
        <v>6905</v>
      </c>
      <c r="AY13" s="191">
        <v>6943</v>
      </c>
      <c r="AZ13" s="191">
        <v>6970</v>
      </c>
      <c r="BA13" s="191">
        <v>7008</v>
      </c>
      <c r="BB13" s="191">
        <v>7021</v>
      </c>
      <c r="BC13" s="191">
        <v>7025</v>
      </c>
      <c r="BD13" s="191">
        <v>7012</v>
      </c>
      <c r="BE13" s="191">
        <v>6991</v>
      </c>
      <c r="BF13" s="191">
        <v>7042</v>
      </c>
      <c r="BG13" s="191" t="s">
        <v>123</v>
      </c>
      <c r="BH13" s="191" t="s">
        <v>123</v>
      </c>
      <c r="BI13" s="191" t="s">
        <v>123</v>
      </c>
      <c r="BJ13" s="191" t="s">
        <v>123</v>
      </c>
      <c r="BK13" s="191" t="s">
        <v>123</v>
      </c>
      <c r="BL13" s="191" t="s">
        <v>123</v>
      </c>
      <c r="BM13" s="191" t="s">
        <v>123</v>
      </c>
      <c r="BN13" s="191" t="s">
        <v>123</v>
      </c>
      <c r="BO13" s="191" t="s">
        <v>123</v>
      </c>
      <c r="BP13" s="191" t="s">
        <v>123</v>
      </c>
      <c r="BQ13" s="191" t="s">
        <v>123</v>
      </c>
      <c r="BR13" s="191" t="s">
        <v>123</v>
      </c>
      <c r="BS13" s="191" t="s">
        <v>123</v>
      </c>
      <c r="BT13" s="191" t="s">
        <v>123</v>
      </c>
      <c r="BU13" s="191" t="s">
        <v>123</v>
      </c>
      <c r="BV13" s="191" t="s">
        <v>123</v>
      </c>
      <c r="BW13" s="191" t="s">
        <v>123</v>
      </c>
    </row>
    <row r="14" spans="1:75" s="174" customFormat="1" ht="12.95" customHeight="1" x14ac:dyDescent="0.2">
      <c r="B14" s="190" t="s">
        <v>379</v>
      </c>
      <c r="D14" s="191">
        <v>0</v>
      </c>
      <c r="E14" s="191">
        <v>0</v>
      </c>
      <c r="F14" s="191">
        <v>0</v>
      </c>
      <c r="G14" s="191">
        <v>0</v>
      </c>
      <c r="H14" s="191">
        <v>0</v>
      </c>
      <c r="I14" s="191">
        <v>0</v>
      </c>
      <c r="J14" s="191">
        <v>0</v>
      </c>
      <c r="K14" s="191">
        <v>0</v>
      </c>
      <c r="L14" s="191">
        <v>0</v>
      </c>
      <c r="M14" s="191">
        <v>0</v>
      </c>
      <c r="N14" s="191">
        <v>0</v>
      </c>
      <c r="O14" s="191">
        <v>0</v>
      </c>
      <c r="P14" s="191">
        <v>0</v>
      </c>
      <c r="Q14" s="191">
        <v>0</v>
      </c>
      <c r="R14" s="191">
        <v>0</v>
      </c>
      <c r="S14" s="191">
        <v>0</v>
      </c>
      <c r="T14" s="191">
        <v>0</v>
      </c>
      <c r="U14" s="191">
        <v>0</v>
      </c>
      <c r="V14" s="191">
        <v>0</v>
      </c>
      <c r="W14" s="191">
        <v>0</v>
      </c>
      <c r="X14" s="191">
        <v>0</v>
      </c>
      <c r="Y14" s="191">
        <v>0</v>
      </c>
      <c r="Z14" s="191">
        <v>0</v>
      </c>
      <c r="AA14" s="191">
        <v>0</v>
      </c>
      <c r="AB14" s="191">
        <v>0</v>
      </c>
      <c r="AC14" s="191">
        <v>0</v>
      </c>
      <c r="AD14" s="191">
        <v>0</v>
      </c>
      <c r="AE14" s="191">
        <v>0</v>
      </c>
      <c r="AF14" s="191">
        <v>0</v>
      </c>
      <c r="AG14" s="191">
        <v>0</v>
      </c>
      <c r="AH14" s="191">
        <v>13589</v>
      </c>
      <c r="AI14" s="191">
        <v>13438</v>
      </c>
      <c r="AJ14" s="191">
        <v>13273</v>
      </c>
      <c r="AK14" s="191">
        <v>13079</v>
      </c>
      <c r="AL14" s="191">
        <v>12856</v>
      </c>
      <c r="AM14" s="191">
        <v>12584</v>
      </c>
      <c r="AN14" s="191">
        <v>12449</v>
      </c>
      <c r="AO14" s="191">
        <v>12325</v>
      </c>
      <c r="AP14" s="191">
        <v>12217</v>
      </c>
      <c r="AQ14" s="191">
        <v>12141</v>
      </c>
      <c r="AR14" s="191">
        <v>12124</v>
      </c>
      <c r="AS14" s="191">
        <v>12137</v>
      </c>
      <c r="AT14" s="191">
        <v>12227</v>
      </c>
      <c r="AU14" s="191">
        <v>12405</v>
      </c>
      <c r="AV14" s="191">
        <v>12285</v>
      </c>
      <c r="AW14" s="191">
        <v>12414</v>
      </c>
      <c r="AX14" s="191">
        <v>12543</v>
      </c>
      <c r="AY14" s="191">
        <v>12579</v>
      </c>
      <c r="AZ14" s="191">
        <v>12625</v>
      </c>
      <c r="BA14" s="191">
        <v>12729</v>
      </c>
      <c r="BB14" s="191">
        <v>12716</v>
      </c>
      <c r="BC14" s="191">
        <v>12689</v>
      </c>
      <c r="BD14" s="191">
        <v>12656</v>
      </c>
      <c r="BE14" s="191">
        <v>12600</v>
      </c>
      <c r="BF14" s="191">
        <v>12622</v>
      </c>
      <c r="BG14" s="191" t="s">
        <v>123</v>
      </c>
      <c r="BH14" s="191" t="s">
        <v>123</v>
      </c>
      <c r="BI14" s="191" t="s">
        <v>123</v>
      </c>
      <c r="BJ14" s="191" t="s">
        <v>123</v>
      </c>
      <c r="BK14" s="191" t="s">
        <v>123</v>
      </c>
      <c r="BL14" s="191" t="s">
        <v>123</v>
      </c>
      <c r="BM14" s="191" t="s">
        <v>123</v>
      </c>
      <c r="BN14" s="191" t="s">
        <v>123</v>
      </c>
      <c r="BO14" s="191" t="s">
        <v>123</v>
      </c>
      <c r="BP14" s="191" t="s">
        <v>123</v>
      </c>
      <c r="BQ14" s="191" t="s">
        <v>123</v>
      </c>
      <c r="BR14" s="191" t="s">
        <v>123</v>
      </c>
      <c r="BS14" s="191" t="s">
        <v>123</v>
      </c>
      <c r="BT14" s="191" t="s">
        <v>123</v>
      </c>
      <c r="BU14" s="191" t="s">
        <v>123</v>
      </c>
      <c r="BV14" s="191" t="s">
        <v>123</v>
      </c>
      <c r="BW14" s="191" t="s">
        <v>123</v>
      </c>
    </row>
    <row r="15" spans="1:75" s="174" customFormat="1" ht="26.25" customHeight="1" x14ac:dyDescent="0.2">
      <c r="B15" s="174" t="s">
        <v>127</v>
      </c>
      <c r="D15" s="189">
        <v>0</v>
      </c>
      <c r="E15" s="189">
        <v>0</v>
      </c>
      <c r="F15" s="189">
        <v>0</v>
      </c>
      <c r="G15" s="189">
        <v>0</v>
      </c>
      <c r="H15" s="189">
        <v>0</v>
      </c>
      <c r="I15" s="189">
        <v>0</v>
      </c>
      <c r="J15" s="189">
        <v>0</v>
      </c>
      <c r="K15" s="189">
        <v>0</v>
      </c>
      <c r="L15" s="189">
        <v>0</v>
      </c>
      <c r="M15" s="189">
        <v>0</v>
      </c>
      <c r="N15" s="189">
        <v>0</v>
      </c>
      <c r="O15" s="189">
        <v>0</v>
      </c>
      <c r="P15" s="189">
        <v>0</v>
      </c>
      <c r="Q15" s="189">
        <v>0</v>
      </c>
      <c r="R15" s="189">
        <v>0</v>
      </c>
      <c r="S15" s="189">
        <v>0</v>
      </c>
      <c r="T15" s="189">
        <v>0</v>
      </c>
      <c r="U15" s="189">
        <v>0</v>
      </c>
      <c r="V15" s="189">
        <v>0</v>
      </c>
      <c r="W15" s="189">
        <v>0</v>
      </c>
      <c r="X15" s="189">
        <v>0</v>
      </c>
      <c r="Y15" s="189">
        <v>0</v>
      </c>
      <c r="Z15" s="189">
        <v>0</v>
      </c>
      <c r="AA15" s="189">
        <v>0</v>
      </c>
      <c r="AB15" s="189">
        <v>8050</v>
      </c>
      <c r="AC15" s="189">
        <v>7980</v>
      </c>
      <c r="AD15" s="189">
        <v>9190</v>
      </c>
      <c r="AE15" s="189">
        <v>10</v>
      </c>
      <c r="AF15" s="189">
        <v>0</v>
      </c>
      <c r="AG15" s="189">
        <v>9800</v>
      </c>
      <c r="AH15" s="189">
        <v>10100</v>
      </c>
      <c r="AI15" s="189">
        <v>10100</v>
      </c>
      <c r="AJ15" s="189">
        <v>10300</v>
      </c>
      <c r="AK15" s="189">
        <v>10700</v>
      </c>
      <c r="AL15" s="189">
        <v>10800</v>
      </c>
      <c r="AM15" s="189">
        <v>10900</v>
      </c>
      <c r="AN15" s="189">
        <v>11100</v>
      </c>
      <c r="AO15" s="189">
        <v>11200</v>
      </c>
      <c r="AP15" s="189">
        <v>11500</v>
      </c>
      <c r="AQ15" s="189">
        <v>11587</v>
      </c>
      <c r="AR15" s="189">
        <v>11761</v>
      </c>
      <c r="AS15" s="189">
        <v>12077</v>
      </c>
      <c r="AT15" s="189">
        <v>12170</v>
      </c>
      <c r="AU15" s="189">
        <v>12500</v>
      </c>
      <c r="AV15" s="189">
        <v>12776</v>
      </c>
      <c r="AW15" s="189">
        <v>13601</v>
      </c>
      <c r="AX15" s="189">
        <v>13591</v>
      </c>
      <c r="AY15" s="189">
        <v>13894</v>
      </c>
      <c r="AZ15" s="189">
        <v>14405</v>
      </c>
      <c r="BA15" s="189">
        <v>13904</v>
      </c>
      <c r="BB15" s="189">
        <v>14048</v>
      </c>
      <c r="BC15" s="189">
        <v>13430</v>
      </c>
      <c r="BD15" s="189">
        <v>13518</v>
      </c>
      <c r="BE15" s="189">
        <v>13649</v>
      </c>
      <c r="BF15" s="189">
        <v>13721</v>
      </c>
      <c r="BG15" s="189">
        <v>14086</v>
      </c>
      <c r="BH15" s="189">
        <v>14223</v>
      </c>
      <c r="BI15" s="189">
        <v>14299</v>
      </c>
      <c r="BJ15" s="189">
        <v>14507</v>
      </c>
      <c r="BK15" s="189">
        <v>14731</v>
      </c>
      <c r="BL15" s="189">
        <v>14918</v>
      </c>
      <c r="BM15" s="189">
        <v>15370</v>
      </c>
      <c r="BN15" s="189">
        <v>15466</v>
      </c>
      <c r="BO15" s="189">
        <v>15547</v>
      </c>
      <c r="BP15" s="189">
        <v>15586</v>
      </c>
      <c r="BQ15" s="189">
        <v>15468</v>
      </c>
      <c r="BR15" s="189">
        <v>15445</v>
      </c>
      <c r="BS15" s="189">
        <v>15406</v>
      </c>
      <c r="BT15" s="189">
        <v>15301</v>
      </c>
      <c r="BU15" s="189">
        <v>15156</v>
      </c>
      <c r="BV15" s="189">
        <v>14973</v>
      </c>
      <c r="BW15" s="189">
        <v>14801</v>
      </c>
    </row>
    <row r="16" spans="1:75" s="174" customFormat="1" ht="12.95" customHeight="1" x14ac:dyDescent="0.2">
      <c r="B16" s="193" t="s">
        <v>128</v>
      </c>
      <c r="D16" s="189">
        <v>0</v>
      </c>
      <c r="E16" s="189">
        <v>0</v>
      </c>
      <c r="F16" s="189">
        <v>0</v>
      </c>
      <c r="G16" s="189">
        <v>0</v>
      </c>
      <c r="H16" s="189">
        <v>0</v>
      </c>
      <c r="I16" s="189">
        <v>0</v>
      </c>
      <c r="J16" s="189">
        <v>0</v>
      </c>
      <c r="K16" s="189">
        <v>0</v>
      </c>
      <c r="L16" s="189">
        <v>0</v>
      </c>
      <c r="M16" s="189">
        <v>0</v>
      </c>
      <c r="N16" s="189">
        <v>0</v>
      </c>
      <c r="O16" s="189">
        <v>0</v>
      </c>
      <c r="P16" s="189">
        <v>0</v>
      </c>
      <c r="Q16" s="189">
        <v>0</v>
      </c>
      <c r="R16" s="189">
        <v>0</v>
      </c>
      <c r="S16" s="189">
        <v>0</v>
      </c>
      <c r="T16" s="189">
        <v>0</v>
      </c>
      <c r="U16" s="189">
        <v>0</v>
      </c>
      <c r="V16" s="189">
        <v>0</v>
      </c>
      <c r="W16" s="189">
        <v>0</v>
      </c>
      <c r="X16" s="189">
        <v>0</v>
      </c>
      <c r="Y16" s="189">
        <v>0</v>
      </c>
      <c r="Z16" s="189">
        <v>0</v>
      </c>
      <c r="AA16" s="189">
        <v>0</v>
      </c>
      <c r="AB16" s="189">
        <v>0</v>
      </c>
      <c r="AC16" s="189">
        <v>7720</v>
      </c>
      <c r="AD16" s="189">
        <v>8850</v>
      </c>
      <c r="AE16" s="189">
        <v>10</v>
      </c>
      <c r="AF16" s="189">
        <v>0</v>
      </c>
      <c r="AG16" s="189">
        <v>0</v>
      </c>
      <c r="AH16" s="189">
        <v>9600</v>
      </c>
      <c r="AI16" s="189">
        <v>9600</v>
      </c>
      <c r="AJ16" s="189">
        <v>9800</v>
      </c>
      <c r="AK16" s="189">
        <v>10100</v>
      </c>
      <c r="AL16" s="189">
        <v>10200</v>
      </c>
      <c r="AM16" s="189">
        <v>10300</v>
      </c>
      <c r="AN16" s="189">
        <v>10500</v>
      </c>
      <c r="AO16" s="189">
        <v>10500</v>
      </c>
      <c r="AP16" s="189">
        <v>10700</v>
      </c>
      <c r="AQ16" s="189">
        <v>10700</v>
      </c>
      <c r="AR16" s="189">
        <v>10900</v>
      </c>
      <c r="AS16" s="189">
        <v>11200</v>
      </c>
      <c r="AT16" s="189">
        <v>11236</v>
      </c>
      <c r="AU16" s="189">
        <v>11432</v>
      </c>
      <c r="AV16" s="189">
        <v>11511</v>
      </c>
      <c r="AW16" s="189">
        <v>12209</v>
      </c>
      <c r="AX16" s="189">
        <v>12331</v>
      </c>
      <c r="AY16" s="189">
        <v>12418</v>
      </c>
      <c r="AZ16" s="189">
        <v>12861</v>
      </c>
      <c r="BA16" s="189">
        <v>12326</v>
      </c>
      <c r="BB16" s="189">
        <v>12442</v>
      </c>
      <c r="BC16" s="189">
        <v>11818</v>
      </c>
      <c r="BD16" s="189">
        <v>11896</v>
      </c>
      <c r="BE16" s="189">
        <v>12014</v>
      </c>
      <c r="BF16" s="189">
        <v>12002</v>
      </c>
      <c r="BG16" s="189">
        <v>12232</v>
      </c>
      <c r="BH16" s="189">
        <v>12302</v>
      </c>
      <c r="BI16" s="189">
        <v>12387</v>
      </c>
      <c r="BJ16" s="189">
        <v>12586</v>
      </c>
      <c r="BK16" s="189">
        <v>12728</v>
      </c>
      <c r="BL16" s="189">
        <v>11754</v>
      </c>
      <c r="BM16" s="189">
        <v>12123</v>
      </c>
      <c r="BN16" s="189">
        <v>12239</v>
      </c>
      <c r="BO16" s="189">
        <v>12335</v>
      </c>
      <c r="BP16" s="189">
        <v>12346</v>
      </c>
      <c r="BQ16" s="189">
        <v>12253</v>
      </c>
      <c r="BR16" s="189">
        <v>12312</v>
      </c>
      <c r="BS16" s="189">
        <v>12352</v>
      </c>
      <c r="BT16" s="189">
        <v>12352</v>
      </c>
      <c r="BU16" s="189">
        <v>12352</v>
      </c>
      <c r="BV16" s="189">
        <v>12297</v>
      </c>
      <c r="BW16" s="189">
        <v>12163</v>
      </c>
    </row>
    <row r="17" spans="2:75" s="174" customFormat="1" ht="12.95" customHeight="1" x14ac:dyDescent="0.2">
      <c r="B17" s="193" t="s">
        <v>129</v>
      </c>
      <c r="D17" s="189">
        <v>0</v>
      </c>
      <c r="E17" s="189">
        <v>0</v>
      </c>
      <c r="F17" s="189">
        <v>0</v>
      </c>
      <c r="G17" s="189">
        <v>0</v>
      </c>
      <c r="H17" s="189">
        <v>0</v>
      </c>
      <c r="I17" s="189">
        <v>0</v>
      </c>
      <c r="J17" s="189">
        <v>0</v>
      </c>
      <c r="K17" s="189">
        <v>0</v>
      </c>
      <c r="L17" s="189">
        <v>0</v>
      </c>
      <c r="M17" s="189">
        <v>0</v>
      </c>
      <c r="N17" s="189">
        <v>0</v>
      </c>
      <c r="O17" s="189">
        <v>0</v>
      </c>
      <c r="P17" s="189">
        <v>0</v>
      </c>
      <c r="Q17" s="189">
        <v>0</v>
      </c>
      <c r="R17" s="189">
        <v>0</v>
      </c>
      <c r="S17" s="189">
        <v>0</v>
      </c>
      <c r="T17" s="189">
        <v>0</v>
      </c>
      <c r="U17" s="189">
        <v>0</v>
      </c>
      <c r="V17" s="189">
        <v>0</v>
      </c>
      <c r="W17" s="189">
        <v>0</v>
      </c>
      <c r="X17" s="189">
        <v>0</v>
      </c>
      <c r="Y17" s="189">
        <v>0</v>
      </c>
      <c r="Z17" s="189">
        <v>0</v>
      </c>
      <c r="AA17" s="189">
        <v>0</v>
      </c>
      <c r="AB17" s="189">
        <v>8050</v>
      </c>
      <c r="AC17" s="189">
        <v>260</v>
      </c>
      <c r="AD17" s="189">
        <v>340</v>
      </c>
      <c r="AE17" s="189">
        <v>0</v>
      </c>
      <c r="AF17" s="189">
        <v>0</v>
      </c>
      <c r="AG17" s="189">
        <v>9800</v>
      </c>
      <c r="AH17" s="189">
        <v>500</v>
      </c>
      <c r="AI17" s="189">
        <v>500</v>
      </c>
      <c r="AJ17" s="189">
        <v>500</v>
      </c>
      <c r="AK17" s="189">
        <v>600</v>
      </c>
      <c r="AL17" s="189">
        <v>600</v>
      </c>
      <c r="AM17" s="189">
        <v>600</v>
      </c>
      <c r="AN17" s="189">
        <v>600</v>
      </c>
      <c r="AO17" s="189">
        <v>700</v>
      </c>
      <c r="AP17" s="189">
        <v>800</v>
      </c>
      <c r="AQ17" s="189">
        <v>887</v>
      </c>
      <c r="AR17" s="189">
        <v>861</v>
      </c>
      <c r="AS17" s="189">
        <v>877</v>
      </c>
      <c r="AT17" s="189">
        <v>934</v>
      </c>
      <c r="AU17" s="189">
        <v>1067</v>
      </c>
      <c r="AV17" s="189">
        <v>1265</v>
      </c>
      <c r="AW17" s="189">
        <v>1392</v>
      </c>
      <c r="AX17" s="189">
        <v>1260</v>
      </c>
      <c r="AY17" s="189">
        <v>1476</v>
      </c>
      <c r="AZ17" s="189">
        <v>1544</v>
      </c>
      <c r="BA17" s="189">
        <v>1578</v>
      </c>
      <c r="BB17" s="189">
        <v>1607</v>
      </c>
      <c r="BC17" s="189">
        <v>1612</v>
      </c>
      <c r="BD17" s="189">
        <v>1622</v>
      </c>
      <c r="BE17" s="189">
        <v>1635</v>
      </c>
      <c r="BF17" s="189">
        <v>1719</v>
      </c>
      <c r="BG17" s="189">
        <v>1854</v>
      </c>
      <c r="BH17" s="189">
        <v>1921</v>
      </c>
      <c r="BI17" s="189">
        <v>1912</v>
      </c>
      <c r="BJ17" s="189">
        <v>1920</v>
      </c>
      <c r="BK17" s="189">
        <v>2003</v>
      </c>
      <c r="BL17" s="189">
        <v>3164</v>
      </c>
      <c r="BM17" s="189">
        <v>3246</v>
      </c>
      <c r="BN17" s="189">
        <v>3227</v>
      </c>
      <c r="BO17" s="189">
        <v>3212</v>
      </c>
      <c r="BP17" s="189">
        <v>3240</v>
      </c>
      <c r="BQ17" s="189">
        <v>3215</v>
      </c>
      <c r="BR17" s="189">
        <v>3133</v>
      </c>
      <c r="BS17" s="189">
        <v>3054</v>
      </c>
      <c r="BT17" s="189">
        <v>2949</v>
      </c>
      <c r="BU17" s="189">
        <v>2804</v>
      </c>
      <c r="BV17" s="189">
        <v>2676</v>
      </c>
      <c r="BW17" s="189">
        <v>2638</v>
      </c>
    </row>
    <row r="18" spans="2:75" s="174" customFormat="1" x14ac:dyDescent="0.2">
      <c r="B18" s="174" t="s">
        <v>10</v>
      </c>
      <c r="D18" s="189">
        <v>0</v>
      </c>
      <c r="E18" s="189">
        <v>0</v>
      </c>
      <c r="F18" s="189">
        <v>0</v>
      </c>
      <c r="G18" s="189">
        <v>0</v>
      </c>
      <c r="H18" s="189">
        <v>0</v>
      </c>
      <c r="I18" s="189">
        <v>0</v>
      </c>
      <c r="J18" s="189">
        <v>0</v>
      </c>
      <c r="K18" s="189">
        <v>0</v>
      </c>
      <c r="L18" s="189">
        <v>0</v>
      </c>
      <c r="M18" s="189">
        <v>0</v>
      </c>
      <c r="N18" s="189">
        <v>0</v>
      </c>
      <c r="O18" s="189">
        <v>0</v>
      </c>
      <c r="P18" s="189">
        <v>0</v>
      </c>
      <c r="Q18" s="189">
        <v>0</v>
      </c>
      <c r="R18" s="189">
        <v>0</v>
      </c>
      <c r="S18" s="189">
        <v>0</v>
      </c>
      <c r="T18" s="189">
        <v>0</v>
      </c>
      <c r="U18" s="189">
        <v>0</v>
      </c>
      <c r="V18" s="189">
        <v>0</v>
      </c>
      <c r="W18" s="189">
        <v>0</v>
      </c>
      <c r="X18" s="189">
        <v>0</v>
      </c>
      <c r="Y18" s="189">
        <v>0</v>
      </c>
      <c r="Z18" s="189">
        <v>0</v>
      </c>
      <c r="AA18" s="189">
        <v>0</v>
      </c>
      <c r="AB18" s="189">
        <v>0</v>
      </c>
      <c r="AC18" s="189">
        <v>0</v>
      </c>
      <c r="AD18" s="189">
        <v>0</v>
      </c>
      <c r="AE18" s="189">
        <v>0</v>
      </c>
      <c r="AF18" s="189">
        <v>0</v>
      </c>
      <c r="AG18" s="189">
        <v>0</v>
      </c>
      <c r="AH18" s="189">
        <v>5460</v>
      </c>
      <c r="AI18" s="189">
        <v>5396</v>
      </c>
      <c r="AJ18" s="189">
        <v>5800</v>
      </c>
      <c r="AK18" s="189">
        <v>6555</v>
      </c>
      <c r="AL18" s="189">
        <v>6950</v>
      </c>
      <c r="AM18" s="189">
        <v>7020</v>
      </c>
      <c r="AN18" s="189">
        <v>7230</v>
      </c>
      <c r="AO18" s="189">
        <v>7020</v>
      </c>
      <c r="AP18" s="189">
        <v>7050</v>
      </c>
      <c r="AQ18" s="189">
        <v>6875</v>
      </c>
      <c r="AR18" s="189">
        <v>5143</v>
      </c>
      <c r="AS18" s="189">
        <v>5201</v>
      </c>
      <c r="AT18" s="189">
        <v>6726</v>
      </c>
      <c r="AU18" s="189">
        <v>6367</v>
      </c>
      <c r="AV18" s="189">
        <v>6704</v>
      </c>
      <c r="AW18" s="189">
        <v>5466</v>
      </c>
      <c r="AX18" s="189">
        <v>5615</v>
      </c>
      <c r="AY18" s="189">
        <v>5690</v>
      </c>
      <c r="AZ18" s="189">
        <v>5618</v>
      </c>
      <c r="BA18" s="189">
        <v>5479</v>
      </c>
      <c r="BB18" s="189">
        <v>5306</v>
      </c>
      <c r="BC18" s="189">
        <v>5051</v>
      </c>
      <c r="BD18" s="189">
        <v>4761</v>
      </c>
      <c r="BE18" s="189">
        <v>4664</v>
      </c>
      <c r="BF18" s="189">
        <v>4625</v>
      </c>
      <c r="BG18" s="189">
        <v>4693</v>
      </c>
      <c r="BH18" s="189">
        <v>4915</v>
      </c>
      <c r="BI18" s="189">
        <v>5029</v>
      </c>
      <c r="BJ18" s="189">
        <v>5080</v>
      </c>
      <c r="BK18" s="189">
        <v>5068</v>
      </c>
      <c r="BL18" s="189">
        <v>5158</v>
      </c>
      <c r="BM18" s="189">
        <v>5571</v>
      </c>
      <c r="BN18" s="189">
        <v>5805</v>
      </c>
      <c r="BO18" s="189">
        <v>5874</v>
      </c>
      <c r="BP18" s="189">
        <v>5911</v>
      </c>
      <c r="BQ18" s="189">
        <v>0</v>
      </c>
      <c r="BR18" s="189">
        <v>0</v>
      </c>
      <c r="BS18" s="189">
        <v>0</v>
      </c>
      <c r="BT18" s="189">
        <v>0</v>
      </c>
      <c r="BU18" s="189">
        <v>0</v>
      </c>
      <c r="BV18" s="189">
        <v>0</v>
      </c>
      <c r="BW18" s="189">
        <v>0</v>
      </c>
    </row>
    <row r="19" spans="2:75" s="174" customFormat="1" ht="12.95" customHeight="1" x14ac:dyDescent="0.2">
      <c r="B19" s="174" t="s">
        <v>132</v>
      </c>
      <c r="D19" s="189">
        <v>0</v>
      </c>
      <c r="E19" s="189">
        <v>0</v>
      </c>
      <c r="F19" s="189">
        <v>0</v>
      </c>
      <c r="G19" s="189">
        <v>0</v>
      </c>
      <c r="H19" s="189">
        <v>0</v>
      </c>
      <c r="I19" s="189">
        <v>0</v>
      </c>
      <c r="J19" s="189">
        <v>0</v>
      </c>
      <c r="K19" s="189">
        <v>0</v>
      </c>
      <c r="L19" s="189">
        <v>0</v>
      </c>
      <c r="M19" s="189">
        <v>0</v>
      </c>
      <c r="N19" s="189">
        <v>0</v>
      </c>
      <c r="O19" s="189">
        <v>0</v>
      </c>
      <c r="P19" s="189">
        <v>0</v>
      </c>
      <c r="Q19" s="189">
        <v>0</v>
      </c>
      <c r="R19" s="189">
        <v>0</v>
      </c>
      <c r="S19" s="189">
        <v>0</v>
      </c>
      <c r="T19" s="189">
        <v>0</v>
      </c>
      <c r="U19" s="189">
        <v>0</v>
      </c>
      <c r="V19" s="189">
        <v>0</v>
      </c>
      <c r="W19" s="189">
        <v>0</v>
      </c>
      <c r="X19" s="189">
        <v>0</v>
      </c>
      <c r="Y19" s="189">
        <v>0</v>
      </c>
      <c r="Z19" s="189">
        <v>0</v>
      </c>
      <c r="AA19" s="189">
        <v>0</v>
      </c>
      <c r="AB19" s="189">
        <v>0</v>
      </c>
      <c r="AC19" s="189">
        <v>0</v>
      </c>
      <c r="AD19" s="189">
        <v>0</v>
      </c>
      <c r="AE19" s="189">
        <v>0</v>
      </c>
      <c r="AF19" s="189">
        <v>0</v>
      </c>
      <c r="AG19" s="189">
        <v>0</v>
      </c>
      <c r="AH19" s="189">
        <v>0</v>
      </c>
      <c r="AI19" s="189">
        <v>0</v>
      </c>
      <c r="AJ19" s="189">
        <v>0</v>
      </c>
      <c r="AK19" s="189">
        <v>0</v>
      </c>
      <c r="AL19" s="189">
        <v>0</v>
      </c>
      <c r="AM19" s="189">
        <v>0</v>
      </c>
      <c r="AN19" s="189">
        <v>0</v>
      </c>
      <c r="AO19" s="189">
        <v>0</v>
      </c>
      <c r="AP19" s="189">
        <v>0</v>
      </c>
      <c r="AQ19" s="189">
        <v>0</v>
      </c>
      <c r="AR19" s="189">
        <v>0</v>
      </c>
      <c r="AS19" s="189">
        <v>0</v>
      </c>
      <c r="AT19" s="189">
        <v>0</v>
      </c>
      <c r="AU19" s="189">
        <v>0</v>
      </c>
      <c r="AV19" s="189">
        <v>1045</v>
      </c>
      <c r="AW19" s="189">
        <v>1286</v>
      </c>
      <c r="AX19" s="189">
        <v>1466</v>
      </c>
      <c r="AY19" s="189">
        <v>1669</v>
      </c>
      <c r="AZ19" s="189">
        <v>1846</v>
      </c>
      <c r="BA19" s="189">
        <v>2004</v>
      </c>
      <c r="BB19" s="189">
        <v>2092</v>
      </c>
      <c r="BC19" s="189">
        <v>2165</v>
      </c>
      <c r="BD19" s="189">
        <v>2255</v>
      </c>
      <c r="BE19" s="189">
        <v>2368</v>
      </c>
      <c r="BF19" s="189">
        <v>2490</v>
      </c>
      <c r="BG19" s="189">
        <v>2607</v>
      </c>
      <c r="BH19" s="189">
        <v>2701</v>
      </c>
      <c r="BI19" s="189">
        <v>2777</v>
      </c>
      <c r="BJ19" s="189">
        <v>2852</v>
      </c>
      <c r="BK19" s="189">
        <v>2941</v>
      </c>
      <c r="BL19" s="189">
        <v>3034</v>
      </c>
      <c r="BM19" s="189">
        <v>3133</v>
      </c>
      <c r="BN19" s="189">
        <v>3205</v>
      </c>
      <c r="BO19" s="189">
        <v>3253</v>
      </c>
      <c r="BP19" s="189">
        <v>3307</v>
      </c>
      <c r="BQ19" s="189">
        <v>3348</v>
      </c>
      <c r="BR19" s="189">
        <v>3168</v>
      </c>
      <c r="BS19" s="189">
        <v>2886</v>
      </c>
      <c r="BT19" s="189">
        <v>2230</v>
      </c>
      <c r="BU19" s="189">
        <v>1413</v>
      </c>
      <c r="BV19" s="189">
        <v>1137</v>
      </c>
      <c r="BW19" s="189">
        <v>1084</v>
      </c>
    </row>
    <row r="20" spans="2:75" s="174" customFormat="1" ht="12.95" customHeight="1" x14ac:dyDescent="0.2">
      <c r="B20" s="190" t="s">
        <v>377</v>
      </c>
      <c r="D20" s="191">
        <v>0</v>
      </c>
      <c r="E20" s="191">
        <v>0</v>
      </c>
      <c r="F20" s="191">
        <v>0</v>
      </c>
      <c r="G20" s="191">
        <v>0</v>
      </c>
      <c r="H20" s="191">
        <v>0</v>
      </c>
      <c r="I20" s="191">
        <v>0</v>
      </c>
      <c r="J20" s="191">
        <v>0</v>
      </c>
      <c r="K20" s="191">
        <v>0</v>
      </c>
      <c r="L20" s="191">
        <v>0</v>
      </c>
      <c r="M20" s="191">
        <v>0</v>
      </c>
      <c r="N20" s="191">
        <v>0</v>
      </c>
      <c r="O20" s="191">
        <v>0</v>
      </c>
      <c r="P20" s="191">
        <v>0</v>
      </c>
      <c r="Q20" s="191">
        <v>0</v>
      </c>
      <c r="R20" s="191">
        <v>0</v>
      </c>
      <c r="S20" s="191">
        <v>0</v>
      </c>
      <c r="T20" s="191">
        <v>0</v>
      </c>
      <c r="U20" s="191">
        <v>0</v>
      </c>
      <c r="V20" s="191">
        <v>0</v>
      </c>
      <c r="W20" s="191">
        <v>0</v>
      </c>
      <c r="X20" s="191">
        <v>0</v>
      </c>
      <c r="Y20" s="191">
        <v>0</v>
      </c>
      <c r="Z20" s="191">
        <v>0</v>
      </c>
      <c r="AA20" s="191">
        <v>0</v>
      </c>
      <c r="AB20" s="191">
        <v>0</v>
      </c>
      <c r="AC20" s="191">
        <v>0</v>
      </c>
      <c r="AD20" s="191">
        <v>0</v>
      </c>
      <c r="AE20" s="191">
        <v>0</v>
      </c>
      <c r="AF20" s="191">
        <v>0</v>
      </c>
      <c r="AG20" s="191">
        <v>0</v>
      </c>
      <c r="AH20" s="191">
        <v>0</v>
      </c>
      <c r="AI20" s="191">
        <v>0</v>
      </c>
      <c r="AJ20" s="191">
        <v>0</v>
      </c>
      <c r="AK20" s="191">
        <v>0</v>
      </c>
      <c r="AL20" s="191">
        <v>0</v>
      </c>
      <c r="AM20" s="191">
        <v>0</v>
      </c>
      <c r="AN20" s="191">
        <v>0</v>
      </c>
      <c r="AO20" s="191">
        <v>0</v>
      </c>
      <c r="AP20" s="191">
        <v>0</v>
      </c>
      <c r="AQ20" s="191">
        <v>0</v>
      </c>
      <c r="AR20" s="191">
        <v>0</v>
      </c>
      <c r="AS20" s="191">
        <v>0</v>
      </c>
      <c r="AT20" s="191">
        <v>0</v>
      </c>
      <c r="AU20" s="191">
        <v>0</v>
      </c>
      <c r="AV20" s="191">
        <v>983</v>
      </c>
      <c r="AW20" s="191">
        <v>1281</v>
      </c>
      <c r="AX20" s="191">
        <v>1455</v>
      </c>
      <c r="AY20" s="191">
        <v>1655</v>
      </c>
      <c r="AZ20" s="191">
        <v>1835</v>
      </c>
      <c r="BA20" s="191">
        <v>1995</v>
      </c>
      <c r="BB20" s="191">
        <v>2080</v>
      </c>
      <c r="BC20" s="191">
        <v>2150</v>
      </c>
      <c r="BD20" s="191">
        <v>2239</v>
      </c>
      <c r="BE20" s="191">
        <v>2350</v>
      </c>
      <c r="BF20" s="191">
        <v>2471</v>
      </c>
      <c r="BG20" s="191">
        <v>2588</v>
      </c>
      <c r="BH20" s="191">
        <v>2682</v>
      </c>
      <c r="BI20" s="191">
        <v>2757</v>
      </c>
      <c r="BJ20" s="191">
        <v>2830</v>
      </c>
      <c r="BK20" s="191">
        <v>2918</v>
      </c>
      <c r="BL20" s="191">
        <v>3009</v>
      </c>
      <c r="BM20" s="191">
        <v>3106</v>
      </c>
      <c r="BN20" s="191">
        <v>3177</v>
      </c>
      <c r="BO20" s="191">
        <v>3224</v>
      </c>
      <c r="BP20" s="191">
        <v>3278</v>
      </c>
      <c r="BQ20" s="191">
        <v>3315</v>
      </c>
      <c r="BR20" s="191">
        <v>3133</v>
      </c>
      <c r="BS20" s="191">
        <v>2849</v>
      </c>
      <c r="BT20" s="191">
        <v>2196</v>
      </c>
      <c r="BU20" s="191">
        <v>1383</v>
      </c>
      <c r="BV20" s="191">
        <v>1109</v>
      </c>
      <c r="BW20" s="191">
        <v>1054</v>
      </c>
    </row>
    <row r="21" spans="2:75" s="174" customFormat="1" ht="12.95" customHeight="1" x14ac:dyDescent="0.2">
      <c r="B21" s="190" t="s">
        <v>378</v>
      </c>
      <c r="D21" s="191">
        <v>0</v>
      </c>
      <c r="E21" s="191">
        <v>0</v>
      </c>
      <c r="F21" s="191">
        <v>0</v>
      </c>
      <c r="G21" s="191">
        <v>0</v>
      </c>
      <c r="H21" s="191">
        <v>0</v>
      </c>
      <c r="I21" s="191">
        <v>0</v>
      </c>
      <c r="J21" s="191">
        <v>0</v>
      </c>
      <c r="K21" s="191">
        <v>0</v>
      </c>
      <c r="L21" s="191">
        <v>0</v>
      </c>
      <c r="M21" s="191">
        <v>0</v>
      </c>
      <c r="N21" s="191">
        <v>0</v>
      </c>
      <c r="O21" s="191">
        <v>0</v>
      </c>
      <c r="P21" s="191">
        <v>0</v>
      </c>
      <c r="Q21" s="191">
        <v>0</v>
      </c>
      <c r="R21" s="191">
        <v>0</v>
      </c>
      <c r="S21" s="191">
        <v>0</v>
      </c>
      <c r="T21" s="191">
        <v>0</v>
      </c>
      <c r="U21" s="191">
        <v>0</v>
      </c>
      <c r="V21" s="191">
        <v>0</v>
      </c>
      <c r="W21" s="191">
        <v>0</v>
      </c>
      <c r="X21" s="191">
        <v>0</v>
      </c>
      <c r="Y21" s="191">
        <v>0</v>
      </c>
      <c r="Z21" s="191">
        <v>0</v>
      </c>
      <c r="AA21" s="191">
        <v>0</v>
      </c>
      <c r="AB21" s="191">
        <v>0</v>
      </c>
      <c r="AC21" s="191">
        <v>0</v>
      </c>
      <c r="AD21" s="191">
        <v>0</v>
      </c>
      <c r="AE21" s="191">
        <v>0</v>
      </c>
      <c r="AF21" s="191">
        <v>0</v>
      </c>
      <c r="AG21" s="191">
        <v>0</v>
      </c>
      <c r="AH21" s="191">
        <v>0</v>
      </c>
      <c r="AI21" s="191">
        <v>0</v>
      </c>
      <c r="AJ21" s="191">
        <v>0</v>
      </c>
      <c r="AK21" s="191">
        <v>0</v>
      </c>
      <c r="AL21" s="191">
        <v>0</v>
      </c>
      <c r="AM21" s="191">
        <v>0</v>
      </c>
      <c r="AN21" s="191">
        <v>0</v>
      </c>
      <c r="AO21" s="191">
        <v>0</v>
      </c>
      <c r="AP21" s="191">
        <v>0</v>
      </c>
      <c r="AQ21" s="191">
        <v>0</v>
      </c>
      <c r="AR21" s="191">
        <v>0</v>
      </c>
      <c r="AS21" s="191">
        <v>0</v>
      </c>
      <c r="AT21" s="191">
        <v>0</v>
      </c>
      <c r="AU21" s="191">
        <v>0</v>
      </c>
      <c r="AV21" s="191">
        <v>62</v>
      </c>
      <c r="AW21" s="191">
        <v>5</v>
      </c>
      <c r="AX21" s="191">
        <v>11</v>
      </c>
      <c r="AY21" s="191">
        <v>14</v>
      </c>
      <c r="AZ21" s="191">
        <v>11</v>
      </c>
      <c r="BA21" s="191">
        <v>9</v>
      </c>
      <c r="BB21" s="191">
        <v>12</v>
      </c>
      <c r="BC21" s="191">
        <v>15</v>
      </c>
      <c r="BD21" s="191">
        <v>16</v>
      </c>
      <c r="BE21" s="191">
        <v>18</v>
      </c>
      <c r="BF21" s="191">
        <v>19</v>
      </c>
      <c r="BG21" s="191">
        <v>19</v>
      </c>
      <c r="BH21" s="191">
        <v>19</v>
      </c>
      <c r="BI21" s="191">
        <v>20</v>
      </c>
      <c r="BJ21" s="191">
        <v>22</v>
      </c>
      <c r="BK21" s="191">
        <v>23</v>
      </c>
      <c r="BL21" s="191">
        <v>24</v>
      </c>
      <c r="BM21" s="191">
        <v>27</v>
      </c>
      <c r="BN21" s="191">
        <v>28</v>
      </c>
      <c r="BO21" s="191">
        <v>29</v>
      </c>
      <c r="BP21" s="191">
        <v>29</v>
      </c>
      <c r="BQ21" s="191">
        <v>34</v>
      </c>
      <c r="BR21" s="191">
        <v>35</v>
      </c>
      <c r="BS21" s="191">
        <v>37</v>
      </c>
      <c r="BT21" s="191">
        <v>34</v>
      </c>
      <c r="BU21" s="191">
        <v>29</v>
      </c>
      <c r="BV21" s="191">
        <v>28</v>
      </c>
      <c r="BW21" s="191">
        <v>30</v>
      </c>
    </row>
    <row r="22" spans="2:75" s="174" customFormat="1" ht="26.25" customHeight="1" x14ac:dyDescent="0.2">
      <c r="B22" s="174" t="s">
        <v>133</v>
      </c>
      <c r="D22" s="189">
        <v>0</v>
      </c>
      <c r="E22" s="189">
        <v>0</v>
      </c>
      <c r="F22" s="189">
        <v>0</v>
      </c>
      <c r="G22" s="189">
        <v>0</v>
      </c>
      <c r="H22" s="189">
        <v>0</v>
      </c>
      <c r="I22" s="189">
        <v>0</v>
      </c>
      <c r="J22" s="189">
        <v>0</v>
      </c>
      <c r="K22" s="189">
        <v>0</v>
      </c>
      <c r="L22" s="189">
        <v>0</v>
      </c>
      <c r="M22" s="189">
        <v>0</v>
      </c>
      <c r="N22" s="189">
        <v>0</v>
      </c>
      <c r="O22" s="189">
        <v>0</v>
      </c>
      <c r="P22" s="189">
        <v>0</v>
      </c>
      <c r="Q22" s="189">
        <v>0</v>
      </c>
      <c r="R22" s="189">
        <v>0</v>
      </c>
      <c r="S22" s="189">
        <v>0</v>
      </c>
      <c r="T22" s="189">
        <v>0</v>
      </c>
      <c r="U22" s="189">
        <v>0</v>
      </c>
      <c r="V22" s="189">
        <v>0</v>
      </c>
      <c r="W22" s="189">
        <v>0</v>
      </c>
      <c r="X22" s="189">
        <v>0</v>
      </c>
      <c r="Y22" s="189">
        <v>0</v>
      </c>
      <c r="Z22" s="189">
        <v>0</v>
      </c>
      <c r="AA22" s="189">
        <v>0</v>
      </c>
      <c r="AB22" s="189">
        <v>0</v>
      </c>
      <c r="AC22" s="189">
        <v>0</v>
      </c>
      <c r="AD22" s="189">
        <v>0</v>
      </c>
      <c r="AE22" s="189">
        <v>0</v>
      </c>
      <c r="AF22" s="189">
        <v>0</v>
      </c>
      <c r="AG22" s="189">
        <v>0</v>
      </c>
      <c r="AH22" s="189">
        <v>0</v>
      </c>
      <c r="AI22" s="189">
        <v>0</v>
      </c>
      <c r="AJ22" s="189">
        <v>0</v>
      </c>
      <c r="AK22" s="189">
        <v>0</v>
      </c>
      <c r="AL22" s="189">
        <v>0</v>
      </c>
      <c r="AM22" s="189">
        <v>0</v>
      </c>
      <c r="AN22" s="189">
        <v>0</v>
      </c>
      <c r="AO22" s="189">
        <v>0</v>
      </c>
      <c r="AP22" s="189">
        <v>0</v>
      </c>
      <c r="AQ22" s="189">
        <v>0</v>
      </c>
      <c r="AR22" s="189">
        <v>0</v>
      </c>
      <c r="AS22" s="189">
        <v>0</v>
      </c>
      <c r="AT22" s="189">
        <v>0</v>
      </c>
      <c r="AU22" s="189">
        <v>0</v>
      </c>
      <c r="AV22" s="189">
        <v>1</v>
      </c>
      <c r="AW22" s="189">
        <v>3</v>
      </c>
      <c r="AX22" s="189">
        <v>5</v>
      </c>
      <c r="AY22" s="189">
        <v>7</v>
      </c>
      <c r="AZ22" s="189">
        <v>11</v>
      </c>
      <c r="BA22" s="189">
        <v>14</v>
      </c>
      <c r="BB22" s="189">
        <v>16</v>
      </c>
      <c r="BC22" s="189">
        <v>13</v>
      </c>
      <c r="BD22" s="189">
        <v>0</v>
      </c>
      <c r="BE22" s="189">
        <v>0</v>
      </c>
      <c r="BF22" s="189">
        <v>0</v>
      </c>
      <c r="BG22" s="189">
        <v>0</v>
      </c>
      <c r="BH22" s="189">
        <v>0</v>
      </c>
      <c r="BI22" s="189">
        <v>0</v>
      </c>
      <c r="BJ22" s="189">
        <v>0</v>
      </c>
      <c r="BK22" s="189">
        <v>0</v>
      </c>
      <c r="BL22" s="189">
        <v>0</v>
      </c>
      <c r="BM22" s="189">
        <v>0</v>
      </c>
      <c r="BN22" s="189">
        <v>0</v>
      </c>
      <c r="BO22" s="189">
        <v>0</v>
      </c>
      <c r="BP22" s="189">
        <v>0</v>
      </c>
      <c r="BQ22" s="189">
        <v>0</v>
      </c>
      <c r="BR22" s="189">
        <v>0</v>
      </c>
      <c r="BS22" s="189">
        <v>0</v>
      </c>
      <c r="BT22" s="189">
        <v>0</v>
      </c>
      <c r="BU22" s="189">
        <v>0</v>
      </c>
      <c r="BV22" s="189">
        <v>0</v>
      </c>
      <c r="BW22" s="189">
        <v>0</v>
      </c>
    </row>
    <row r="23" spans="2:75" s="174" customFormat="1" x14ac:dyDescent="0.2">
      <c r="B23" s="174" t="s">
        <v>136</v>
      </c>
      <c r="D23" s="189">
        <v>0</v>
      </c>
      <c r="E23" s="189">
        <v>0</v>
      </c>
      <c r="F23" s="189">
        <v>0</v>
      </c>
      <c r="G23" s="189">
        <v>0</v>
      </c>
      <c r="H23" s="189">
        <v>0</v>
      </c>
      <c r="I23" s="189">
        <v>0</v>
      </c>
      <c r="J23" s="189">
        <v>0</v>
      </c>
      <c r="K23" s="189">
        <v>0</v>
      </c>
      <c r="L23" s="189">
        <v>0</v>
      </c>
      <c r="M23" s="189">
        <v>0</v>
      </c>
      <c r="N23" s="189">
        <v>0</v>
      </c>
      <c r="O23" s="189">
        <v>0</v>
      </c>
      <c r="P23" s="189">
        <v>0</v>
      </c>
      <c r="Q23" s="189">
        <v>0</v>
      </c>
      <c r="R23" s="189">
        <v>0</v>
      </c>
      <c r="S23" s="189">
        <v>0</v>
      </c>
      <c r="T23" s="189">
        <v>0</v>
      </c>
      <c r="U23" s="189">
        <v>0</v>
      </c>
      <c r="V23" s="189">
        <v>0</v>
      </c>
      <c r="W23" s="189">
        <v>0</v>
      </c>
      <c r="X23" s="189">
        <v>0</v>
      </c>
      <c r="Y23" s="189">
        <v>0</v>
      </c>
      <c r="Z23" s="189">
        <v>0</v>
      </c>
      <c r="AA23" s="189">
        <v>0</v>
      </c>
      <c r="AB23" s="189">
        <v>0</v>
      </c>
      <c r="AC23" s="189">
        <v>0</v>
      </c>
      <c r="AD23" s="189">
        <v>0</v>
      </c>
      <c r="AE23" s="189">
        <v>0</v>
      </c>
      <c r="AF23" s="189">
        <v>0</v>
      </c>
      <c r="AG23" s="189">
        <v>0</v>
      </c>
      <c r="AH23" s="189">
        <v>0</v>
      </c>
      <c r="AI23" s="189">
        <v>0</v>
      </c>
      <c r="AJ23" s="189">
        <v>0</v>
      </c>
      <c r="AK23" s="189">
        <v>0</v>
      </c>
      <c r="AL23" s="189">
        <v>0</v>
      </c>
      <c r="AM23" s="189">
        <v>0</v>
      </c>
      <c r="AN23" s="189">
        <v>0</v>
      </c>
      <c r="AO23" s="189">
        <v>0</v>
      </c>
      <c r="AP23" s="189">
        <v>0</v>
      </c>
      <c r="AQ23" s="189">
        <v>0</v>
      </c>
      <c r="AR23" s="189">
        <v>0</v>
      </c>
      <c r="AS23" s="189">
        <v>0</v>
      </c>
      <c r="AT23" s="189">
        <v>0</v>
      </c>
      <c r="AU23" s="189">
        <v>0</v>
      </c>
      <c r="AV23" s="189">
        <v>0</v>
      </c>
      <c r="AW23" s="189">
        <v>0</v>
      </c>
      <c r="AX23" s="189">
        <v>0</v>
      </c>
      <c r="AY23" s="189">
        <v>0</v>
      </c>
      <c r="AZ23" s="189">
        <v>0</v>
      </c>
      <c r="BA23" s="189">
        <v>0</v>
      </c>
      <c r="BB23" s="189">
        <v>0</v>
      </c>
      <c r="BC23" s="189">
        <v>0</v>
      </c>
      <c r="BD23" s="189">
        <v>0</v>
      </c>
      <c r="BE23" s="189">
        <v>0</v>
      </c>
      <c r="BF23" s="189">
        <v>0</v>
      </c>
      <c r="BG23" s="189">
        <v>0</v>
      </c>
      <c r="BH23" s="189">
        <v>0</v>
      </c>
      <c r="BI23" s="189">
        <v>0</v>
      </c>
      <c r="BJ23" s="189">
        <v>0</v>
      </c>
      <c r="BK23" s="189">
        <v>0</v>
      </c>
      <c r="BL23" s="189">
        <v>136</v>
      </c>
      <c r="BM23" s="189">
        <v>391</v>
      </c>
      <c r="BN23" s="189">
        <v>579</v>
      </c>
      <c r="BO23" s="189">
        <v>811</v>
      </c>
      <c r="BP23" s="189">
        <v>1365</v>
      </c>
      <c r="BQ23" s="189">
        <v>1921</v>
      </c>
      <c r="BR23" s="189">
        <v>2246</v>
      </c>
      <c r="BS23" s="189">
        <v>2355</v>
      </c>
      <c r="BT23" s="189">
        <v>2428</v>
      </c>
      <c r="BU23" s="189">
        <v>2424</v>
      </c>
      <c r="BV23" s="189">
        <v>2408</v>
      </c>
      <c r="BW23" s="189">
        <v>2430</v>
      </c>
    </row>
    <row r="24" spans="2:75" s="174" customFormat="1" ht="12.95" customHeight="1" x14ac:dyDescent="0.2">
      <c r="B24" s="190" t="s">
        <v>380</v>
      </c>
      <c r="D24" s="189">
        <v>0</v>
      </c>
      <c r="E24" s="189">
        <v>0</v>
      </c>
      <c r="F24" s="189">
        <v>0</v>
      </c>
      <c r="G24" s="189">
        <v>0</v>
      </c>
      <c r="H24" s="189">
        <v>0</v>
      </c>
      <c r="I24" s="189">
        <v>0</v>
      </c>
      <c r="J24" s="189">
        <v>0</v>
      </c>
      <c r="K24" s="189">
        <v>0</v>
      </c>
      <c r="L24" s="189">
        <v>0</v>
      </c>
      <c r="M24" s="189">
        <v>0</v>
      </c>
      <c r="N24" s="189">
        <v>0</v>
      </c>
      <c r="O24" s="189">
        <v>0</v>
      </c>
      <c r="P24" s="189">
        <v>0</v>
      </c>
      <c r="Q24" s="189">
        <v>0</v>
      </c>
      <c r="R24" s="189">
        <v>0</v>
      </c>
      <c r="S24" s="189">
        <v>0</v>
      </c>
      <c r="T24" s="189">
        <v>0</v>
      </c>
      <c r="U24" s="189">
        <v>0</v>
      </c>
      <c r="V24" s="189">
        <v>0</v>
      </c>
      <c r="W24" s="189">
        <v>0</v>
      </c>
      <c r="X24" s="189">
        <v>0</v>
      </c>
      <c r="Y24" s="189">
        <v>0</v>
      </c>
      <c r="Z24" s="189">
        <v>0</v>
      </c>
      <c r="AA24" s="189">
        <v>0</v>
      </c>
      <c r="AB24" s="189">
        <v>0</v>
      </c>
      <c r="AC24" s="189">
        <v>0</v>
      </c>
      <c r="AD24" s="189">
        <v>0</v>
      </c>
      <c r="AE24" s="189">
        <v>0</v>
      </c>
      <c r="AF24" s="189">
        <v>0</v>
      </c>
      <c r="AG24" s="189">
        <v>0</v>
      </c>
      <c r="AH24" s="189">
        <v>0</v>
      </c>
      <c r="AI24" s="189">
        <v>0</v>
      </c>
      <c r="AJ24" s="189">
        <v>0</v>
      </c>
      <c r="AK24" s="189">
        <v>0</v>
      </c>
      <c r="AL24" s="189">
        <v>0</v>
      </c>
      <c r="AM24" s="189">
        <v>0</v>
      </c>
      <c r="AN24" s="189">
        <v>0</v>
      </c>
      <c r="AO24" s="189">
        <v>0</v>
      </c>
      <c r="AP24" s="189">
        <v>0</v>
      </c>
      <c r="AQ24" s="189">
        <v>0</v>
      </c>
      <c r="AR24" s="189">
        <v>0</v>
      </c>
      <c r="AS24" s="189">
        <v>0</v>
      </c>
      <c r="AT24" s="189">
        <v>0</v>
      </c>
      <c r="AU24" s="189">
        <v>0</v>
      </c>
      <c r="AV24" s="189">
        <v>0</v>
      </c>
      <c r="AW24" s="189">
        <v>0</v>
      </c>
      <c r="AX24" s="189">
        <v>0</v>
      </c>
      <c r="AY24" s="189">
        <v>0</v>
      </c>
      <c r="AZ24" s="189">
        <v>0</v>
      </c>
      <c r="BA24" s="189">
        <v>0</v>
      </c>
      <c r="BB24" s="189">
        <v>0</v>
      </c>
      <c r="BC24" s="189">
        <v>0</v>
      </c>
      <c r="BD24" s="189">
        <v>0</v>
      </c>
      <c r="BE24" s="189">
        <v>0</v>
      </c>
      <c r="BF24" s="189">
        <v>0</v>
      </c>
      <c r="BG24" s="189">
        <v>0</v>
      </c>
      <c r="BH24" s="189">
        <v>0</v>
      </c>
      <c r="BI24" s="189">
        <v>0</v>
      </c>
      <c r="BJ24" s="189">
        <v>0</v>
      </c>
      <c r="BK24" s="189">
        <v>0</v>
      </c>
      <c r="BL24" s="189">
        <v>59</v>
      </c>
      <c r="BM24" s="189">
        <v>145</v>
      </c>
      <c r="BN24" s="189">
        <v>199</v>
      </c>
      <c r="BO24" s="189">
        <v>262</v>
      </c>
      <c r="BP24" s="189">
        <v>364</v>
      </c>
      <c r="BQ24" s="189">
        <v>493</v>
      </c>
      <c r="BR24" s="189">
        <v>530</v>
      </c>
      <c r="BS24" s="189">
        <v>553</v>
      </c>
      <c r="BT24" s="189">
        <v>580</v>
      </c>
      <c r="BU24" s="189">
        <v>592</v>
      </c>
      <c r="BV24" s="189">
        <v>581</v>
      </c>
      <c r="BW24" s="189">
        <v>576</v>
      </c>
    </row>
    <row r="25" spans="2:75" s="174" customFormat="1" ht="12.95" customHeight="1" x14ac:dyDescent="0.2">
      <c r="B25" s="190" t="s">
        <v>381</v>
      </c>
      <c r="D25" s="189">
        <v>0</v>
      </c>
      <c r="E25" s="189">
        <v>0</v>
      </c>
      <c r="F25" s="189">
        <v>0</v>
      </c>
      <c r="G25" s="189">
        <v>0</v>
      </c>
      <c r="H25" s="189">
        <v>0</v>
      </c>
      <c r="I25" s="189">
        <v>0</v>
      </c>
      <c r="J25" s="189">
        <v>0</v>
      </c>
      <c r="K25" s="189">
        <v>0</v>
      </c>
      <c r="L25" s="189">
        <v>0</v>
      </c>
      <c r="M25" s="189">
        <v>0</v>
      </c>
      <c r="N25" s="189">
        <v>0</v>
      </c>
      <c r="O25" s="189">
        <v>0</v>
      </c>
      <c r="P25" s="189">
        <v>0</v>
      </c>
      <c r="Q25" s="189">
        <v>0</v>
      </c>
      <c r="R25" s="189">
        <v>0</v>
      </c>
      <c r="S25" s="189">
        <v>0</v>
      </c>
      <c r="T25" s="189">
        <v>0</v>
      </c>
      <c r="U25" s="189">
        <v>0</v>
      </c>
      <c r="V25" s="189">
        <v>0</v>
      </c>
      <c r="W25" s="189">
        <v>0</v>
      </c>
      <c r="X25" s="189">
        <v>0</v>
      </c>
      <c r="Y25" s="189">
        <v>0</v>
      </c>
      <c r="Z25" s="189">
        <v>0</v>
      </c>
      <c r="AA25" s="189">
        <v>0</v>
      </c>
      <c r="AB25" s="189">
        <v>0</v>
      </c>
      <c r="AC25" s="189">
        <v>0</v>
      </c>
      <c r="AD25" s="189">
        <v>0</v>
      </c>
      <c r="AE25" s="189">
        <v>0</v>
      </c>
      <c r="AF25" s="189">
        <v>0</v>
      </c>
      <c r="AG25" s="189">
        <v>0</v>
      </c>
      <c r="AH25" s="189">
        <v>0</v>
      </c>
      <c r="AI25" s="189">
        <v>0</v>
      </c>
      <c r="AJ25" s="189">
        <v>0</v>
      </c>
      <c r="AK25" s="189">
        <v>0</v>
      </c>
      <c r="AL25" s="189">
        <v>0</v>
      </c>
      <c r="AM25" s="189">
        <v>0</v>
      </c>
      <c r="AN25" s="189">
        <v>0</v>
      </c>
      <c r="AO25" s="189">
        <v>0</v>
      </c>
      <c r="AP25" s="189">
        <v>0</v>
      </c>
      <c r="AQ25" s="189">
        <v>0</v>
      </c>
      <c r="AR25" s="189">
        <v>0</v>
      </c>
      <c r="AS25" s="189">
        <v>0</v>
      </c>
      <c r="AT25" s="189">
        <v>0</v>
      </c>
      <c r="AU25" s="189">
        <v>0</v>
      </c>
      <c r="AV25" s="189">
        <v>0</v>
      </c>
      <c r="AW25" s="189">
        <v>0</v>
      </c>
      <c r="AX25" s="189">
        <v>0</v>
      </c>
      <c r="AY25" s="189">
        <v>0</v>
      </c>
      <c r="AZ25" s="189">
        <v>0</v>
      </c>
      <c r="BA25" s="189">
        <v>0</v>
      </c>
      <c r="BB25" s="189">
        <v>0</v>
      </c>
      <c r="BC25" s="189">
        <v>0</v>
      </c>
      <c r="BD25" s="189">
        <v>0</v>
      </c>
      <c r="BE25" s="189">
        <v>0</v>
      </c>
      <c r="BF25" s="189">
        <v>0</v>
      </c>
      <c r="BG25" s="189">
        <v>0</v>
      </c>
      <c r="BH25" s="189">
        <v>0</v>
      </c>
      <c r="BI25" s="189">
        <v>0</v>
      </c>
      <c r="BJ25" s="189">
        <v>0</v>
      </c>
      <c r="BK25" s="189">
        <v>0</v>
      </c>
      <c r="BL25" s="189">
        <v>6</v>
      </c>
      <c r="BM25" s="189">
        <v>22</v>
      </c>
      <c r="BN25" s="189">
        <v>38</v>
      </c>
      <c r="BO25" s="189">
        <v>59</v>
      </c>
      <c r="BP25" s="189">
        <v>103</v>
      </c>
      <c r="BQ25" s="189">
        <v>180</v>
      </c>
      <c r="BR25" s="189">
        <v>245</v>
      </c>
      <c r="BS25" s="189">
        <v>312</v>
      </c>
      <c r="BT25" s="189">
        <v>366</v>
      </c>
      <c r="BU25" s="189">
        <v>375</v>
      </c>
      <c r="BV25" s="189">
        <v>371</v>
      </c>
      <c r="BW25" s="189">
        <v>367</v>
      </c>
    </row>
    <row r="26" spans="2:75" s="174" customFormat="1" ht="12.95" customHeight="1" x14ac:dyDescent="0.2">
      <c r="B26" s="190" t="s">
        <v>382</v>
      </c>
      <c r="D26" s="189">
        <v>0</v>
      </c>
      <c r="E26" s="189">
        <v>0</v>
      </c>
      <c r="F26" s="189">
        <v>0</v>
      </c>
      <c r="G26" s="189">
        <v>0</v>
      </c>
      <c r="H26" s="189">
        <v>0</v>
      </c>
      <c r="I26" s="189">
        <v>0</v>
      </c>
      <c r="J26" s="189">
        <v>0</v>
      </c>
      <c r="K26" s="189">
        <v>0</v>
      </c>
      <c r="L26" s="189">
        <v>0</v>
      </c>
      <c r="M26" s="189">
        <v>0</v>
      </c>
      <c r="N26" s="189">
        <v>0</v>
      </c>
      <c r="O26" s="189">
        <v>0</v>
      </c>
      <c r="P26" s="189">
        <v>0</v>
      </c>
      <c r="Q26" s="189">
        <v>0</v>
      </c>
      <c r="R26" s="189">
        <v>0</v>
      </c>
      <c r="S26" s="189">
        <v>0</v>
      </c>
      <c r="T26" s="189">
        <v>0</v>
      </c>
      <c r="U26" s="189">
        <v>0</v>
      </c>
      <c r="V26" s="189">
        <v>0</v>
      </c>
      <c r="W26" s="189">
        <v>0</v>
      </c>
      <c r="X26" s="189">
        <v>0</v>
      </c>
      <c r="Y26" s="189">
        <v>0</v>
      </c>
      <c r="Z26" s="189">
        <v>0</v>
      </c>
      <c r="AA26" s="189">
        <v>0</v>
      </c>
      <c r="AB26" s="189">
        <v>0</v>
      </c>
      <c r="AC26" s="189">
        <v>0</v>
      </c>
      <c r="AD26" s="189">
        <v>0</v>
      </c>
      <c r="AE26" s="189">
        <v>0</v>
      </c>
      <c r="AF26" s="189">
        <v>0</v>
      </c>
      <c r="AG26" s="189">
        <v>0</v>
      </c>
      <c r="AH26" s="189">
        <v>0</v>
      </c>
      <c r="AI26" s="189">
        <v>0</v>
      </c>
      <c r="AJ26" s="189">
        <v>0</v>
      </c>
      <c r="AK26" s="189">
        <v>0</v>
      </c>
      <c r="AL26" s="189">
        <v>0</v>
      </c>
      <c r="AM26" s="189">
        <v>0</v>
      </c>
      <c r="AN26" s="189">
        <v>0</v>
      </c>
      <c r="AO26" s="189">
        <v>0</v>
      </c>
      <c r="AP26" s="189">
        <v>0</v>
      </c>
      <c r="AQ26" s="189">
        <v>0</v>
      </c>
      <c r="AR26" s="189">
        <v>0</v>
      </c>
      <c r="AS26" s="189">
        <v>0</v>
      </c>
      <c r="AT26" s="189">
        <v>0</v>
      </c>
      <c r="AU26" s="189">
        <v>0</v>
      </c>
      <c r="AV26" s="189">
        <v>0</v>
      </c>
      <c r="AW26" s="189">
        <v>0</v>
      </c>
      <c r="AX26" s="189">
        <v>0</v>
      </c>
      <c r="AY26" s="189">
        <v>0</v>
      </c>
      <c r="AZ26" s="189">
        <v>0</v>
      </c>
      <c r="BA26" s="189">
        <v>0</v>
      </c>
      <c r="BB26" s="189">
        <v>0</v>
      </c>
      <c r="BC26" s="189">
        <v>0</v>
      </c>
      <c r="BD26" s="189">
        <v>0</v>
      </c>
      <c r="BE26" s="189">
        <v>0</v>
      </c>
      <c r="BF26" s="189">
        <v>0</v>
      </c>
      <c r="BG26" s="189">
        <v>0</v>
      </c>
      <c r="BH26" s="189">
        <v>0</v>
      </c>
      <c r="BI26" s="189">
        <v>0</v>
      </c>
      <c r="BJ26" s="189">
        <v>0</v>
      </c>
      <c r="BK26" s="189">
        <v>0</v>
      </c>
      <c r="BL26" s="189">
        <v>56</v>
      </c>
      <c r="BM26" s="189">
        <v>168</v>
      </c>
      <c r="BN26" s="189">
        <v>275</v>
      </c>
      <c r="BO26" s="189">
        <v>424</v>
      </c>
      <c r="BP26" s="189">
        <v>784</v>
      </c>
      <c r="BQ26" s="189">
        <v>1117</v>
      </c>
      <c r="BR26" s="189">
        <v>1329</v>
      </c>
      <c r="BS26" s="189">
        <v>1340</v>
      </c>
      <c r="BT26" s="189">
        <v>1326</v>
      </c>
      <c r="BU26" s="189">
        <v>1296</v>
      </c>
      <c r="BV26" s="189">
        <v>1289</v>
      </c>
      <c r="BW26" s="189">
        <v>1314</v>
      </c>
    </row>
    <row r="27" spans="2:75" s="174" customFormat="1" ht="12.95" customHeight="1" x14ac:dyDescent="0.2">
      <c r="B27" s="190" t="s">
        <v>383</v>
      </c>
      <c r="D27" s="189">
        <v>0</v>
      </c>
      <c r="E27" s="189">
        <v>0</v>
      </c>
      <c r="F27" s="189">
        <v>0</v>
      </c>
      <c r="G27" s="189">
        <v>0</v>
      </c>
      <c r="H27" s="189">
        <v>0</v>
      </c>
      <c r="I27" s="189">
        <v>0</v>
      </c>
      <c r="J27" s="189">
        <v>0</v>
      </c>
      <c r="K27" s="189">
        <v>0</v>
      </c>
      <c r="L27" s="189">
        <v>0</v>
      </c>
      <c r="M27" s="189">
        <v>0</v>
      </c>
      <c r="N27" s="189">
        <v>0</v>
      </c>
      <c r="O27" s="189">
        <v>0</v>
      </c>
      <c r="P27" s="189">
        <v>0</v>
      </c>
      <c r="Q27" s="189">
        <v>0</v>
      </c>
      <c r="R27" s="189">
        <v>0</v>
      </c>
      <c r="S27" s="189">
        <v>0</v>
      </c>
      <c r="T27" s="189">
        <v>0</v>
      </c>
      <c r="U27" s="189">
        <v>0</v>
      </c>
      <c r="V27" s="189">
        <v>0</v>
      </c>
      <c r="W27" s="189">
        <v>0</v>
      </c>
      <c r="X27" s="189">
        <v>0</v>
      </c>
      <c r="Y27" s="189">
        <v>0</v>
      </c>
      <c r="Z27" s="189">
        <v>0</v>
      </c>
      <c r="AA27" s="189">
        <v>0</v>
      </c>
      <c r="AB27" s="189">
        <v>0</v>
      </c>
      <c r="AC27" s="189">
        <v>0</v>
      </c>
      <c r="AD27" s="189">
        <v>0</v>
      </c>
      <c r="AE27" s="189">
        <v>0</v>
      </c>
      <c r="AF27" s="189">
        <v>0</v>
      </c>
      <c r="AG27" s="189">
        <v>0</v>
      </c>
      <c r="AH27" s="189">
        <v>0</v>
      </c>
      <c r="AI27" s="189">
        <v>0</v>
      </c>
      <c r="AJ27" s="189">
        <v>0</v>
      </c>
      <c r="AK27" s="189">
        <v>0</v>
      </c>
      <c r="AL27" s="189">
        <v>0</v>
      </c>
      <c r="AM27" s="189">
        <v>0</v>
      </c>
      <c r="AN27" s="189">
        <v>0</v>
      </c>
      <c r="AO27" s="189">
        <v>0</v>
      </c>
      <c r="AP27" s="189">
        <v>0</v>
      </c>
      <c r="AQ27" s="189">
        <v>0</v>
      </c>
      <c r="AR27" s="189">
        <v>0</v>
      </c>
      <c r="AS27" s="189">
        <v>0</v>
      </c>
      <c r="AT27" s="189">
        <v>0</v>
      </c>
      <c r="AU27" s="189">
        <v>0</v>
      </c>
      <c r="AV27" s="189">
        <v>0</v>
      </c>
      <c r="AW27" s="189">
        <v>0</v>
      </c>
      <c r="AX27" s="189">
        <v>0</v>
      </c>
      <c r="AY27" s="189">
        <v>0</v>
      </c>
      <c r="AZ27" s="189">
        <v>0</v>
      </c>
      <c r="BA27" s="189">
        <v>0</v>
      </c>
      <c r="BB27" s="189">
        <v>0</v>
      </c>
      <c r="BC27" s="189">
        <v>0</v>
      </c>
      <c r="BD27" s="189">
        <v>0</v>
      </c>
      <c r="BE27" s="189">
        <v>0</v>
      </c>
      <c r="BF27" s="189">
        <v>0</v>
      </c>
      <c r="BG27" s="189">
        <v>0</v>
      </c>
      <c r="BH27" s="189">
        <v>0</v>
      </c>
      <c r="BI27" s="189">
        <v>0</v>
      </c>
      <c r="BJ27" s="189">
        <v>0</v>
      </c>
      <c r="BK27" s="189">
        <v>0</v>
      </c>
      <c r="BL27" s="189">
        <v>16</v>
      </c>
      <c r="BM27" s="189">
        <v>56</v>
      </c>
      <c r="BN27" s="189">
        <v>67</v>
      </c>
      <c r="BO27" s="189">
        <v>65</v>
      </c>
      <c r="BP27" s="189">
        <v>114</v>
      </c>
      <c r="BQ27" s="189">
        <v>131</v>
      </c>
      <c r="BR27" s="189">
        <v>143</v>
      </c>
      <c r="BS27" s="189">
        <v>149</v>
      </c>
      <c r="BT27" s="189">
        <v>156</v>
      </c>
      <c r="BU27" s="189">
        <v>162</v>
      </c>
      <c r="BV27" s="189">
        <v>168</v>
      </c>
      <c r="BW27" s="189">
        <v>173</v>
      </c>
    </row>
    <row r="28" spans="2:75" s="174" customFormat="1" ht="26.25" customHeight="1" x14ac:dyDescent="0.2">
      <c r="B28" s="174" t="s">
        <v>138</v>
      </c>
      <c r="D28" s="189">
        <v>0</v>
      </c>
      <c r="E28" s="189">
        <v>0</v>
      </c>
      <c r="F28" s="189">
        <v>0</v>
      </c>
      <c r="G28" s="189">
        <v>0</v>
      </c>
      <c r="H28" s="189">
        <v>0</v>
      </c>
      <c r="I28" s="189">
        <v>0</v>
      </c>
      <c r="J28" s="189">
        <v>0</v>
      </c>
      <c r="K28" s="189">
        <v>0</v>
      </c>
      <c r="L28" s="189">
        <v>0</v>
      </c>
      <c r="M28" s="189">
        <v>0</v>
      </c>
      <c r="N28" s="189">
        <v>0</v>
      </c>
      <c r="O28" s="189">
        <v>0</v>
      </c>
      <c r="P28" s="189">
        <v>0</v>
      </c>
      <c r="Q28" s="189">
        <v>0</v>
      </c>
      <c r="R28" s="189">
        <v>0</v>
      </c>
      <c r="S28" s="189">
        <v>0</v>
      </c>
      <c r="T28" s="189">
        <v>0</v>
      </c>
      <c r="U28" s="189">
        <v>0</v>
      </c>
      <c r="V28" s="189">
        <v>0</v>
      </c>
      <c r="W28" s="189">
        <v>0</v>
      </c>
      <c r="X28" s="189">
        <v>0</v>
      </c>
      <c r="Y28" s="189">
        <v>0</v>
      </c>
      <c r="Z28" s="189">
        <v>0</v>
      </c>
      <c r="AA28" s="189">
        <v>0</v>
      </c>
      <c r="AB28" s="189">
        <v>0</v>
      </c>
      <c r="AC28" s="189">
        <v>0</v>
      </c>
      <c r="AD28" s="189">
        <v>0</v>
      </c>
      <c r="AE28" s="189">
        <v>0</v>
      </c>
      <c r="AF28" s="189">
        <v>0</v>
      </c>
      <c r="AG28" s="189">
        <v>0</v>
      </c>
      <c r="AH28" s="189">
        <v>0</v>
      </c>
      <c r="AI28" s="189">
        <v>0</v>
      </c>
      <c r="AJ28" s="189">
        <v>96</v>
      </c>
      <c r="AK28" s="189">
        <v>124</v>
      </c>
      <c r="AL28" s="189">
        <v>165</v>
      </c>
      <c r="AM28" s="189">
        <v>195</v>
      </c>
      <c r="AN28" s="189">
        <v>201</v>
      </c>
      <c r="AO28" s="189">
        <v>200</v>
      </c>
      <c r="AP28" s="189">
        <v>210</v>
      </c>
      <c r="AQ28" s="189">
        <v>217</v>
      </c>
      <c r="AR28" s="189">
        <v>277</v>
      </c>
      <c r="AS28" s="189">
        <v>308</v>
      </c>
      <c r="AT28" s="189">
        <v>327</v>
      </c>
      <c r="AU28" s="189">
        <v>365</v>
      </c>
      <c r="AV28" s="189">
        <v>431</v>
      </c>
      <c r="AW28" s="189">
        <v>512</v>
      </c>
      <c r="AX28" s="189">
        <v>575</v>
      </c>
      <c r="AY28" s="189">
        <v>638</v>
      </c>
      <c r="AZ28" s="189">
        <v>714</v>
      </c>
      <c r="BA28" s="189">
        <v>758</v>
      </c>
      <c r="BB28" s="189">
        <v>782</v>
      </c>
      <c r="BC28" s="189">
        <v>537</v>
      </c>
      <c r="BD28" s="189">
        <v>0</v>
      </c>
      <c r="BE28" s="189">
        <v>0</v>
      </c>
      <c r="BF28" s="189">
        <v>0</v>
      </c>
      <c r="BG28" s="189">
        <v>0</v>
      </c>
      <c r="BH28" s="189">
        <v>0</v>
      </c>
      <c r="BI28" s="189">
        <v>0</v>
      </c>
      <c r="BJ28" s="189">
        <v>0</v>
      </c>
      <c r="BK28" s="189">
        <v>0</v>
      </c>
      <c r="BL28" s="189">
        <v>0</v>
      </c>
      <c r="BM28" s="189">
        <v>0</v>
      </c>
      <c r="BN28" s="189">
        <v>0</v>
      </c>
      <c r="BO28" s="189">
        <v>0</v>
      </c>
      <c r="BP28" s="189">
        <v>0</v>
      </c>
      <c r="BQ28" s="189">
        <v>0</v>
      </c>
      <c r="BR28" s="189">
        <v>0</v>
      </c>
      <c r="BS28" s="189">
        <v>0</v>
      </c>
      <c r="BT28" s="189">
        <v>0</v>
      </c>
      <c r="BU28" s="189">
        <v>0</v>
      </c>
      <c r="BV28" s="189">
        <v>0</v>
      </c>
      <c r="BW28" s="189">
        <v>0</v>
      </c>
    </row>
    <row r="29" spans="2:75" s="174" customFormat="1" ht="12.95" customHeight="1" x14ac:dyDescent="0.2">
      <c r="B29" s="174" t="s">
        <v>12</v>
      </c>
      <c r="D29" s="189">
        <v>0</v>
      </c>
      <c r="E29" s="189">
        <v>0</v>
      </c>
      <c r="F29" s="189">
        <v>0</v>
      </c>
      <c r="G29" s="189">
        <v>0</v>
      </c>
      <c r="H29" s="189">
        <v>0</v>
      </c>
      <c r="I29" s="189">
        <v>0</v>
      </c>
      <c r="J29" s="189">
        <v>0</v>
      </c>
      <c r="K29" s="189">
        <v>0</v>
      </c>
      <c r="L29" s="189">
        <v>0</v>
      </c>
      <c r="M29" s="189">
        <v>0</v>
      </c>
      <c r="N29" s="189">
        <v>0</v>
      </c>
      <c r="O29" s="189">
        <v>0</v>
      </c>
      <c r="P29" s="189">
        <v>0</v>
      </c>
      <c r="Q29" s="189">
        <v>0</v>
      </c>
      <c r="R29" s="189">
        <v>0</v>
      </c>
      <c r="S29" s="189">
        <v>0</v>
      </c>
      <c r="T29" s="189">
        <v>0</v>
      </c>
      <c r="U29" s="189">
        <v>0</v>
      </c>
      <c r="V29" s="189">
        <v>0</v>
      </c>
      <c r="W29" s="189">
        <v>0</v>
      </c>
      <c r="X29" s="189">
        <v>0</v>
      </c>
      <c r="Y29" s="189">
        <v>0</v>
      </c>
      <c r="Z29" s="189">
        <v>0</v>
      </c>
      <c r="AA29" s="189">
        <v>0</v>
      </c>
      <c r="AB29" s="189">
        <v>0</v>
      </c>
      <c r="AC29" s="189">
        <v>0</v>
      </c>
      <c r="AD29" s="189">
        <v>0</v>
      </c>
      <c r="AE29" s="189">
        <v>0</v>
      </c>
      <c r="AF29" s="189">
        <v>0</v>
      </c>
      <c r="AG29" s="189">
        <v>0</v>
      </c>
      <c r="AH29" s="189">
        <v>3408</v>
      </c>
      <c r="AI29" s="189">
        <v>3314</v>
      </c>
      <c r="AJ29" s="189">
        <v>3556</v>
      </c>
      <c r="AK29" s="189">
        <v>4151</v>
      </c>
      <c r="AL29" s="189">
        <v>4431</v>
      </c>
      <c r="AM29" s="189">
        <v>4750</v>
      </c>
      <c r="AN29" s="189">
        <v>4825</v>
      </c>
      <c r="AO29" s="189">
        <v>4860</v>
      </c>
      <c r="AP29" s="189">
        <v>4900</v>
      </c>
      <c r="AQ29" s="189">
        <v>4860</v>
      </c>
      <c r="AR29" s="189">
        <v>3996</v>
      </c>
      <c r="AS29" s="189">
        <v>3886</v>
      </c>
      <c r="AT29" s="189">
        <v>3950</v>
      </c>
      <c r="AU29" s="189">
        <v>4120</v>
      </c>
      <c r="AV29" s="189">
        <v>4380</v>
      </c>
      <c r="AW29" s="189">
        <v>4601</v>
      </c>
      <c r="AX29" s="189">
        <v>4692</v>
      </c>
      <c r="AY29" s="189">
        <v>4757</v>
      </c>
      <c r="AZ29" s="189">
        <v>4740</v>
      </c>
      <c r="BA29" s="189">
        <v>4588</v>
      </c>
      <c r="BB29" s="189">
        <v>4423</v>
      </c>
      <c r="BC29" s="189">
        <v>4187</v>
      </c>
      <c r="BD29" s="189">
        <v>3946</v>
      </c>
      <c r="BE29" s="189">
        <v>3846</v>
      </c>
      <c r="BF29" s="189">
        <v>3807</v>
      </c>
      <c r="BG29" s="189">
        <v>3812</v>
      </c>
      <c r="BH29" s="189">
        <v>3940</v>
      </c>
      <c r="BI29" s="189">
        <v>3986</v>
      </c>
      <c r="BJ29" s="189">
        <v>4021</v>
      </c>
      <c r="BK29" s="189">
        <v>4036</v>
      </c>
      <c r="BL29" s="189">
        <v>4166</v>
      </c>
      <c r="BM29" s="189">
        <v>4547</v>
      </c>
      <c r="BN29" s="189">
        <v>4798</v>
      </c>
      <c r="BO29" s="189">
        <v>4932</v>
      </c>
      <c r="BP29" s="189">
        <v>5053</v>
      </c>
      <c r="BQ29" s="189">
        <v>5026</v>
      </c>
      <c r="BR29" s="189">
        <v>4972</v>
      </c>
      <c r="BS29" s="189">
        <v>4973</v>
      </c>
      <c r="BT29" s="189">
        <v>4975</v>
      </c>
      <c r="BU29" s="189">
        <v>4983</v>
      </c>
      <c r="BV29" s="189">
        <v>4993</v>
      </c>
      <c r="BW29" s="189">
        <v>4964</v>
      </c>
    </row>
    <row r="30" spans="2:75" s="174" customFormat="1" ht="12.95" customHeight="1" x14ac:dyDescent="0.2">
      <c r="B30" s="193" t="s">
        <v>174</v>
      </c>
      <c r="D30" s="189">
        <v>0</v>
      </c>
      <c r="E30" s="189">
        <v>0</v>
      </c>
      <c r="F30" s="189">
        <v>0</v>
      </c>
      <c r="G30" s="189">
        <v>0</v>
      </c>
      <c r="H30" s="189">
        <v>0</v>
      </c>
      <c r="I30" s="189">
        <v>0</v>
      </c>
      <c r="J30" s="189">
        <v>0</v>
      </c>
      <c r="K30" s="189">
        <v>0</v>
      </c>
      <c r="L30" s="189">
        <v>0</v>
      </c>
      <c r="M30" s="189">
        <v>0</v>
      </c>
      <c r="N30" s="189">
        <v>0</v>
      </c>
      <c r="O30" s="189">
        <v>0</v>
      </c>
      <c r="P30" s="189">
        <v>0</v>
      </c>
      <c r="Q30" s="189">
        <v>0</v>
      </c>
      <c r="R30" s="189">
        <v>0</v>
      </c>
      <c r="S30" s="189">
        <v>0</v>
      </c>
      <c r="T30" s="189">
        <v>0</v>
      </c>
      <c r="U30" s="189">
        <v>0</v>
      </c>
      <c r="V30" s="189">
        <v>0</v>
      </c>
      <c r="W30" s="189">
        <v>0</v>
      </c>
      <c r="X30" s="189">
        <v>0</v>
      </c>
      <c r="Y30" s="189">
        <v>0</v>
      </c>
      <c r="Z30" s="189">
        <v>0</v>
      </c>
      <c r="AA30" s="189">
        <v>0</v>
      </c>
      <c r="AB30" s="189">
        <v>0</v>
      </c>
      <c r="AC30" s="189">
        <v>0</v>
      </c>
      <c r="AD30" s="189">
        <v>0</v>
      </c>
      <c r="AE30" s="189">
        <v>0</v>
      </c>
      <c r="AF30" s="189">
        <v>0</v>
      </c>
      <c r="AG30" s="189">
        <v>0</v>
      </c>
      <c r="AH30" s="189">
        <v>0</v>
      </c>
      <c r="AI30" s="189">
        <v>0</v>
      </c>
      <c r="AJ30" s="189">
        <v>0</v>
      </c>
      <c r="AK30" s="189">
        <v>0</v>
      </c>
      <c r="AL30" s="189">
        <v>0</v>
      </c>
      <c r="AM30" s="189">
        <v>0</v>
      </c>
      <c r="AN30" s="189">
        <v>0</v>
      </c>
      <c r="AO30" s="189">
        <v>0</v>
      </c>
      <c r="AP30" s="189">
        <v>0</v>
      </c>
      <c r="AQ30" s="189">
        <v>0</v>
      </c>
      <c r="AR30" s="189">
        <v>3292</v>
      </c>
      <c r="AS30" s="189">
        <v>3247</v>
      </c>
      <c r="AT30" s="189">
        <v>3324</v>
      </c>
      <c r="AU30" s="189">
        <v>3342</v>
      </c>
      <c r="AV30" s="189">
        <v>3429</v>
      </c>
      <c r="AW30" s="189">
        <v>3622</v>
      </c>
      <c r="AX30" s="189">
        <v>3745</v>
      </c>
      <c r="AY30" s="189">
        <v>3881</v>
      </c>
      <c r="AZ30" s="189">
        <v>3949</v>
      </c>
      <c r="BA30" s="189">
        <v>3962</v>
      </c>
      <c r="BB30" s="189">
        <v>3910</v>
      </c>
      <c r="BC30" s="189">
        <v>3762</v>
      </c>
      <c r="BD30" s="189">
        <v>3593</v>
      </c>
      <c r="BE30" s="189">
        <v>3538</v>
      </c>
      <c r="BF30" s="189">
        <v>3521</v>
      </c>
      <c r="BG30" s="189">
        <v>3529</v>
      </c>
      <c r="BH30" s="189">
        <v>3650</v>
      </c>
      <c r="BI30" s="189">
        <v>3686</v>
      </c>
      <c r="BJ30" s="189">
        <v>3707</v>
      </c>
      <c r="BK30" s="189">
        <v>3733</v>
      </c>
      <c r="BL30" s="189">
        <v>3796</v>
      </c>
      <c r="BM30" s="189">
        <v>3966</v>
      </c>
      <c r="BN30" s="189">
        <v>4155</v>
      </c>
      <c r="BO30" s="189">
        <v>4237</v>
      </c>
      <c r="BP30" s="189">
        <v>4309</v>
      </c>
      <c r="BQ30" s="189">
        <v>4365</v>
      </c>
      <c r="BR30" s="189">
        <v>4457</v>
      </c>
      <c r="BS30" s="189">
        <v>4534</v>
      </c>
      <c r="BT30" s="189">
        <v>4575</v>
      </c>
      <c r="BU30" s="189">
        <v>4584</v>
      </c>
      <c r="BV30" s="189">
        <v>4589</v>
      </c>
      <c r="BW30" s="189">
        <v>4560</v>
      </c>
    </row>
    <row r="31" spans="2:75" s="174" customFormat="1" ht="12.95" customHeight="1" x14ac:dyDescent="0.2">
      <c r="B31" s="193" t="s">
        <v>175</v>
      </c>
      <c r="D31" s="189">
        <v>0</v>
      </c>
      <c r="E31" s="189">
        <v>0</v>
      </c>
      <c r="F31" s="189">
        <v>0</v>
      </c>
      <c r="G31" s="189">
        <v>0</v>
      </c>
      <c r="H31" s="189">
        <v>0</v>
      </c>
      <c r="I31" s="189">
        <v>0</v>
      </c>
      <c r="J31" s="189">
        <v>0</v>
      </c>
      <c r="K31" s="189">
        <v>0</v>
      </c>
      <c r="L31" s="189">
        <v>0</v>
      </c>
      <c r="M31" s="189">
        <v>0</v>
      </c>
      <c r="N31" s="189">
        <v>0</v>
      </c>
      <c r="O31" s="189">
        <v>0</v>
      </c>
      <c r="P31" s="189">
        <v>0</v>
      </c>
      <c r="Q31" s="189">
        <v>0</v>
      </c>
      <c r="R31" s="189">
        <v>0</v>
      </c>
      <c r="S31" s="189">
        <v>0</v>
      </c>
      <c r="T31" s="189">
        <v>0</v>
      </c>
      <c r="U31" s="189">
        <v>0</v>
      </c>
      <c r="V31" s="189">
        <v>0</v>
      </c>
      <c r="W31" s="189">
        <v>0</v>
      </c>
      <c r="X31" s="189">
        <v>0</v>
      </c>
      <c r="Y31" s="189">
        <v>0</v>
      </c>
      <c r="Z31" s="189">
        <v>0</v>
      </c>
      <c r="AA31" s="189">
        <v>0</v>
      </c>
      <c r="AB31" s="189">
        <v>0</v>
      </c>
      <c r="AC31" s="189">
        <v>0</v>
      </c>
      <c r="AD31" s="189">
        <v>0</v>
      </c>
      <c r="AE31" s="189">
        <v>0</v>
      </c>
      <c r="AF31" s="189">
        <v>0</v>
      </c>
      <c r="AG31" s="189">
        <v>0</v>
      </c>
      <c r="AH31" s="189">
        <v>0</v>
      </c>
      <c r="AI31" s="189">
        <v>0</v>
      </c>
      <c r="AJ31" s="189">
        <v>0</v>
      </c>
      <c r="AK31" s="189">
        <v>0</v>
      </c>
      <c r="AL31" s="189">
        <v>0</v>
      </c>
      <c r="AM31" s="189">
        <v>0</v>
      </c>
      <c r="AN31" s="189">
        <v>0</v>
      </c>
      <c r="AO31" s="189">
        <v>0</v>
      </c>
      <c r="AP31" s="189">
        <v>0</v>
      </c>
      <c r="AQ31" s="189">
        <v>0</v>
      </c>
      <c r="AR31" s="189">
        <v>704</v>
      </c>
      <c r="AS31" s="189">
        <v>639</v>
      </c>
      <c r="AT31" s="189">
        <v>626</v>
      </c>
      <c r="AU31" s="189">
        <v>778</v>
      </c>
      <c r="AV31" s="189">
        <v>951</v>
      </c>
      <c r="AW31" s="189">
        <v>979</v>
      </c>
      <c r="AX31" s="189">
        <v>947</v>
      </c>
      <c r="AY31" s="189">
        <v>875</v>
      </c>
      <c r="AZ31" s="189">
        <v>791</v>
      </c>
      <c r="BA31" s="189">
        <v>626</v>
      </c>
      <c r="BB31" s="189">
        <v>514</v>
      </c>
      <c r="BC31" s="189">
        <v>425</v>
      </c>
      <c r="BD31" s="189">
        <v>354</v>
      </c>
      <c r="BE31" s="189">
        <v>308</v>
      </c>
      <c r="BF31" s="189">
        <v>285</v>
      </c>
      <c r="BG31" s="189">
        <v>284</v>
      </c>
      <c r="BH31" s="189">
        <v>290</v>
      </c>
      <c r="BI31" s="189">
        <v>300</v>
      </c>
      <c r="BJ31" s="189">
        <v>314</v>
      </c>
      <c r="BK31" s="189">
        <v>303</v>
      </c>
      <c r="BL31" s="189">
        <v>370</v>
      </c>
      <c r="BM31" s="189">
        <v>580</v>
      </c>
      <c r="BN31" s="189">
        <v>643</v>
      </c>
      <c r="BO31" s="189">
        <v>696</v>
      </c>
      <c r="BP31" s="189">
        <v>744</v>
      </c>
      <c r="BQ31" s="189">
        <v>661</v>
      </c>
      <c r="BR31" s="189">
        <v>515</v>
      </c>
      <c r="BS31" s="189">
        <v>439</v>
      </c>
      <c r="BT31" s="189">
        <v>400</v>
      </c>
      <c r="BU31" s="189">
        <v>398</v>
      </c>
      <c r="BV31" s="189">
        <v>404</v>
      </c>
      <c r="BW31" s="189">
        <v>404</v>
      </c>
    </row>
    <row r="32" spans="2:75" s="174" customFormat="1" x14ac:dyDescent="0.2">
      <c r="B32" s="174" t="s">
        <v>145</v>
      </c>
      <c r="D32" s="191">
        <v>0</v>
      </c>
      <c r="E32" s="191">
        <v>0</v>
      </c>
      <c r="F32" s="191">
        <v>0</v>
      </c>
      <c r="G32" s="191">
        <v>0</v>
      </c>
      <c r="H32" s="191">
        <v>0</v>
      </c>
      <c r="I32" s="191">
        <v>0</v>
      </c>
      <c r="J32" s="191">
        <v>0</v>
      </c>
      <c r="K32" s="191">
        <v>0</v>
      </c>
      <c r="L32" s="191">
        <v>0</v>
      </c>
      <c r="M32" s="191">
        <v>0</v>
      </c>
      <c r="N32" s="191">
        <v>0</v>
      </c>
      <c r="O32" s="191">
        <v>0</v>
      </c>
      <c r="P32" s="191">
        <v>0</v>
      </c>
      <c r="Q32" s="191">
        <v>0</v>
      </c>
      <c r="R32" s="191">
        <v>0</v>
      </c>
      <c r="S32" s="191">
        <v>0</v>
      </c>
      <c r="T32" s="191">
        <v>0</v>
      </c>
      <c r="U32" s="191">
        <v>0</v>
      </c>
      <c r="V32" s="191">
        <v>0</v>
      </c>
      <c r="W32" s="191">
        <v>0</v>
      </c>
      <c r="X32" s="191">
        <v>0</v>
      </c>
      <c r="Y32" s="191">
        <v>0</v>
      </c>
      <c r="Z32" s="191">
        <v>0</v>
      </c>
      <c r="AA32" s="191">
        <v>0</v>
      </c>
      <c r="AB32" s="191">
        <v>0</v>
      </c>
      <c r="AC32" s="191">
        <v>0</v>
      </c>
      <c r="AD32" s="191">
        <v>0</v>
      </c>
      <c r="AE32" s="191">
        <v>0</v>
      </c>
      <c r="AF32" s="191">
        <v>0</v>
      </c>
      <c r="AG32" s="191">
        <v>0</v>
      </c>
      <c r="AH32" s="191">
        <v>0</v>
      </c>
      <c r="AI32" s="191">
        <v>0</v>
      </c>
      <c r="AJ32" s="191">
        <v>0</v>
      </c>
      <c r="AK32" s="191">
        <v>0</v>
      </c>
      <c r="AL32" s="191">
        <v>0</v>
      </c>
      <c r="AM32" s="191">
        <v>0</v>
      </c>
      <c r="AN32" s="191">
        <v>0</v>
      </c>
      <c r="AO32" s="191">
        <v>0</v>
      </c>
      <c r="AP32" s="191">
        <v>0</v>
      </c>
      <c r="AQ32" s="191">
        <v>0</v>
      </c>
      <c r="AR32" s="191">
        <v>0</v>
      </c>
      <c r="AS32" s="191">
        <v>0</v>
      </c>
      <c r="AT32" s="191">
        <v>0</v>
      </c>
      <c r="AU32" s="191">
        <v>0</v>
      </c>
      <c r="AV32" s="191">
        <v>0</v>
      </c>
      <c r="AW32" s="191">
        <v>0</v>
      </c>
      <c r="AX32" s="191">
        <v>0</v>
      </c>
      <c r="AY32" s="191">
        <v>2490</v>
      </c>
      <c r="AZ32" s="191">
        <v>2455</v>
      </c>
      <c r="BA32" s="191">
        <v>2437</v>
      </c>
      <c r="BB32" s="191">
        <v>2371</v>
      </c>
      <c r="BC32" s="191">
        <v>2354</v>
      </c>
      <c r="BD32" s="191">
        <v>2391</v>
      </c>
      <c r="BE32" s="191">
        <v>2430</v>
      </c>
      <c r="BF32" s="191">
        <v>2483</v>
      </c>
      <c r="BG32" s="191">
        <v>2504</v>
      </c>
      <c r="BH32" s="191">
        <v>2510</v>
      </c>
      <c r="BI32" s="191">
        <v>2475</v>
      </c>
      <c r="BJ32" s="191">
        <v>2443</v>
      </c>
      <c r="BK32" s="191">
        <v>2415</v>
      </c>
      <c r="BL32" s="191">
        <v>2332</v>
      </c>
      <c r="BM32" s="191">
        <v>2031</v>
      </c>
      <c r="BN32" s="191">
        <v>1827</v>
      </c>
      <c r="BO32" s="191">
        <v>1577</v>
      </c>
      <c r="BP32" s="191">
        <v>965</v>
      </c>
      <c r="BQ32" s="191">
        <v>366</v>
      </c>
      <c r="BR32" s="191">
        <v>143</v>
      </c>
      <c r="BS32" s="191">
        <v>85</v>
      </c>
      <c r="BT32" s="191">
        <v>62</v>
      </c>
      <c r="BU32" s="191">
        <v>54</v>
      </c>
      <c r="BV32" s="191">
        <v>50</v>
      </c>
      <c r="BW32" s="191">
        <v>47</v>
      </c>
    </row>
    <row r="33" spans="2:75" s="174" customFormat="1" ht="12.95" customHeight="1" x14ac:dyDescent="0.2">
      <c r="B33" s="190" t="s">
        <v>377</v>
      </c>
      <c r="D33" s="191">
        <v>0</v>
      </c>
      <c r="E33" s="191">
        <v>0</v>
      </c>
      <c r="F33" s="191">
        <v>0</v>
      </c>
      <c r="G33" s="191">
        <v>0</v>
      </c>
      <c r="H33" s="191">
        <v>0</v>
      </c>
      <c r="I33" s="191">
        <v>0</v>
      </c>
      <c r="J33" s="191">
        <v>0</v>
      </c>
      <c r="K33" s="191">
        <v>0</v>
      </c>
      <c r="L33" s="191">
        <v>0</v>
      </c>
      <c r="M33" s="191">
        <v>0</v>
      </c>
      <c r="N33" s="191">
        <v>0</v>
      </c>
      <c r="O33" s="191">
        <v>0</v>
      </c>
      <c r="P33" s="191">
        <v>0</v>
      </c>
      <c r="Q33" s="191">
        <v>0</v>
      </c>
      <c r="R33" s="191">
        <v>0</v>
      </c>
      <c r="S33" s="191">
        <v>0</v>
      </c>
      <c r="T33" s="191">
        <v>0</v>
      </c>
      <c r="U33" s="191">
        <v>0</v>
      </c>
      <c r="V33" s="191">
        <v>0</v>
      </c>
      <c r="W33" s="191">
        <v>0</v>
      </c>
      <c r="X33" s="191">
        <v>0</v>
      </c>
      <c r="Y33" s="191">
        <v>0</v>
      </c>
      <c r="Z33" s="191">
        <v>0</v>
      </c>
      <c r="AA33" s="191">
        <v>0</v>
      </c>
      <c r="AB33" s="191">
        <v>0</v>
      </c>
      <c r="AC33" s="191">
        <v>0</v>
      </c>
      <c r="AD33" s="191">
        <v>0</v>
      </c>
      <c r="AE33" s="191">
        <v>0</v>
      </c>
      <c r="AF33" s="191">
        <v>0</v>
      </c>
      <c r="AG33" s="191">
        <v>0</v>
      </c>
      <c r="AH33" s="191">
        <v>0</v>
      </c>
      <c r="AI33" s="191">
        <v>0</v>
      </c>
      <c r="AJ33" s="191">
        <v>0</v>
      </c>
      <c r="AK33" s="191">
        <v>0</v>
      </c>
      <c r="AL33" s="191">
        <v>0</v>
      </c>
      <c r="AM33" s="191">
        <v>0</v>
      </c>
      <c r="AN33" s="191">
        <v>0</v>
      </c>
      <c r="AO33" s="191">
        <v>0</v>
      </c>
      <c r="AP33" s="191">
        <v>0</v>
      </c>
      <c r="AQ33" s="191">
        <v>0</v>
      </c>
      <c r="AR33" s="191">
        <v>0</v>
      </c>
      <c r="AS33" s="191">
        <v>0</v>
      </c>
      <c r="AT33" s="191">
        <v>0</v>
      </c>
      <c r="AU33" s="191">
        <v>0</v>
      </c>
      <c r="AV33" s="191">
        <v>0</v>
      </c>
      <c r="AW33" s="191">
        <v>0</v>
      </c>
      <c r="AX33" s="191">
        <v>0</v>
      </c>
      <c r="AY33" s="191">
        <v>1899</v>
      </c>
      <c r="AZ33" s="191">
        <v>1832</v>
      </c>
      <c r="BA33" s="191">
        <v>1765</v>
      </c>
      <c r="BB33" s="191">
        <v>1660</v>
      </c>
      <c r="BC33" s="191">
        <v>1595</v>
      </c>
      <c r="BD33" s="191">
        <v>1580</v>
      </c>
      <c r="BE33" s="191">
        <v>1574</v>
      </c>
      <c r="BF33" s="191">
        <v>1586</v>
      </c>
      <c r="BG33" s="191">
        <v>1570</v>
      </c>
      <c r="BH33" s="191">
        <v>1543</v>
      </c>
      <c r="BI33" s="191">
        <v>1500</v>
      </c>
      <c r="BJ33" s="191">
        <v>1456</v>
      </c>
      <c r="BK33" s="191">
        <v>1413</v>
      </c>
      <c r="BL33" s="191">
        <v>1346</v>
      </c>
      <c r="BM33" s="191">
        <v>1177</v>
      </c>
      <c r="BN33" s="191">
        <v>1054</v>
      </c>
      <c r="BO33" s="191">
        <v>909</v>
      </c>
      <c r="BP33" s="191">
        <v>566</v>
      </c>
      <c r="BQ33" s="191">
        <v>192</v>
      </c>
      <c r="BR33" s="191">
        <v>37</v>
      </c>
      <c r="BS33" s="191">
        <v>0</v>
      </c>
      <c r="BT33" s="191">
        <v>0</v>
      </c>
      <c r="BU33" s="191">
        <v>0</v>
      </c>
      <c r="BV33" s="191">
        <v>0</v>
      </c>
      <c r="BW33" s="191">
        <v>0</v>
      </c>
    </row>
    <row r="34" spans="2:75" s="174" customFormat="1" ht="12.95" customHeight="1" x14ac:dyDescent="0.2">
      <c r="B34" s="190" t="s">
        <v>383</v>
      </c>
      <c r="D34" s="191">
        <v>0</v>
      </c>
      <c r="E34" s="191">
        <v>0</v>
      </c>
      <c r="F34" s="191">
        <v>0</v>
      </c>
      <c r="G34" s="191">
        <v>0</v>
      </c>
      <c r="H34" s="191">
        <v>0</v>
      </c>
      <c r="I34" s="191">
        <v>0</v>
      </c>
      <c r="J34" s="191">
        <v>0</v>
      </c>
      <c r="K34" s="191">
        <v>0</v>
      </c>
      <c r="L34" s="191">
        <v>0</v>
      </c>
      <c r="M34" s="191">
        <v>0</v>
      </c>
      <c r="N34" s="191">
        <v>0</v>
      </c>
      <c r="O34" s="191">
        <v>0</v>
      </c>
      <c r="P34" s="191">
        <v>0</v>
      </c>
      <c r="Q34" s="191">
        <v>0</v>
      </c>
      <c r="R34" s="191">
        <v>0</v>
      </c>
      <c r="S34" s="191">
        <v>0</v>
      </c>
      <c r="T34" s="191">
        <v>0</v>
      </c>
      <c r="U34" s="191">
        <v>0</v>
      </c>
      <c r="V34" s="191">
        <v>0</v>
      </c>
      <c r="W34" s="191">
        <v>0</v>
      </c>
      <c r="X34" s="191">
        <v>0</v>
      </c>
      <c r="Y34" s="191">
        <v>0</v>
      </c>
      <c r="Z34" s="191">
        <v>0</v>
      </c>
      <c r="AA34" s="191">
        <v>0</v>
      </c>
      <c r="AB34" s="191">
        <v>0</v>
      </c>
      <c r="AC34" s="191">
        <v>0</v>
      </c>
      <c r="AD34" s="191">
        <v>0</v>
      </c>
      <c r="AE34" s="191">
        <v>0</v>
      </c>
      <c r="AF34" s="191">
        <v>0</v>
      </c>
      <c r="AG34" s="191">
        <v>0</v>
      </c>
      <c r="AH34" s="191">
        <v>0</v>
      </c>
      <c r="AI34" s="191">
        <v>0</v>
      </c>
      <c r="AJ34" s="191">
        <v>0</v>
      </c>
      <c r="AK34" s="191">
        <v>0</v>
      </c>
      <c r="AL34" s="191">
        <v>0</v>
      </c>
      <c r="AM34" s="191">
        <v>0</v>
      </c>
      <c r="AN34" s="191">
        <v>0</v>
      </c>
      <c r="AO34" s="191">
        <v>0</v>
      </c>
      <c r="AP34" s="191">
        <v>0</v>
      </c>
      <c r="AQ34" s="191">
        <v>0</v>
      </c>
      <c r="AR34" s="191">
        <v>0</v>
      </c>
      <c r="AS34" s="191">
        <v>0</v>
      </c>
      <c r="AT34" s="191">
        <v>0</v>
      </c>
      <c r="AU34" s="191">
        <v>0</v>
      </c>
      <c r="AV34" s="191">
        <v>0</v>
      </c>
      <c r="AW34" s="191">
        <v>0</v>
      </c>
      <c r="AX34" s="191">
        <v>0</v>
      </c>
      <c r="AY34" s="191">
        <v>590</v>
      </c>
      <c r="AZ34" s="191">
        <v>623</v>
      </c>
      <c r="BA34" s="191">
        <v>671</v>
      </c>
      <c r="BB34" s="191">
        <v>712</v>
      </c>
      <c r="BC34" s="191">
        <v>759</v>
      </c>
      <c r="BD34" s="191">
        <v>811</v>
      </c>
      <c r="BE34" s="191">
        <v>856</v>
      </c>
      <c r="BF34" s="191">
        <v>898</v>
      </c>
      <c r="BG34" s="191">
        <v>934</v>
      </c>
      <c r="BH34" s="191">
        <v>967</v>
      </c>
      <c r="BI34" s="191">
        <v>975</v>
      </c>
      <c r="BJ34" s="191">
        <v>987</v>
      </c>
      <c r="BK34" s="191">
        <v>1002</v>
      </c>
      <c r="BL34" s="191">
        <v>986</v>
      </c>
      <c r="BM34" s="191">
        <v>854</v>
      </c>
      <c r="BN34" s="191">
        <v>773</v>
      </c>
      <c r="BO34" s="191">
        <v>668</v>
      </c>
      <c r="BP34" s="191">
        <v>399</v>
      </c>
      <c r="BQ34" s="191">
        <v>174</v>
      </c>
      <c r="BR34" s="191">
        <v>106</v>
      </c>
      <c r="BS34" s="191">
        <v>85</v>
      </c>
      <c r="BT34" s="191">
        <v>62</v>
      </c>
      <c r="BU34" s="191">
        <v>54</v>
      </c>
      <c r="BV34" s="191">
        <v>50</v>
      </c>
      <c r="BW34" s="191">
        <v>47</v>
      </c>
    </row>
    <row r="35" spans="2:75" s="174" customFormat="1" ht="26.25" customHeight="1" x14ac:dyDescent="0.2">
      <c r="B35" s="192" t="s">
        <v>14</v>
      </c>
      <c r="D35" s="189">
        <v>0</v>
      </c>
      <c r="E35" s="189">
        <v>0</v>
      </c>
      <c r="F35" s="189">
        <v>0</v>
      </c>
      <c r="G35" s="189">
        <v>0</v>
      </c>
      <c r="H35" s="189">
        <v>0</v>
      </c>
      <c r="I35" s="189">
        <v>0</v>
      </c>
      <c r="J35" s="189">
        <v>0</v>
      </c>
      <c r="K35" s="189">
        <v>0</v>
      </c>
      <c r="L35" s="189">
        <v>0</v>
      </c>
      <c r="M35" s="189">
        <v>0</v>
      </c>
      <c r="N35" s="189">
        <v>0</v>
      </c>
      <c r="O35" s="189">
        <v>0</v>
      </c>
      <c r="P35" s="189">
        <v>0</v>
      </c>
      <c r="Q35" s="189">
        <v>0</v>
      </c>
      <c r="R35" s="189">
        <v>0</v>
      </c>
      <c r="S35" s="189">
        <v>0</v>
      </c>
      <c r="T35" s="189">
        <v>0</v>
      </c>
      <c r="U35" s="189">
        <v>0</v>
      </c>
      <c r="V35" s="189">
        <v>0</v>
      </c>
      <c r="W35" s="189">
        <v>0</v>
      </c>
      <c r="X35" s="189">
        <v>0</v>
      </c>
      <c r="Y35" s="189">
        <v>0</v>
      </c>
      <c r="Z35" s="189">
        <v>0</v>
      </c>
      <c r="AA35" s="189">
        <v>0</v>
      </c>
      <c r="AB35" s="189">
        <v>0</v>
      </c>
      <c r="AC35" s="189">
        <v>0</v>
      </c>
      <c r="AD35" s="189">
        <v>0</v>
      </c>
      <c r="AE35" s="189">
        <v>0</v>
      </c>
      <c r="AF35" s="189">
        <v>0</v>
      </c>
      <c r="AG35" s="189">
        <v>0</v>
      </c>
      <c r="AH35" s="189">
        <v>0</v>
      </c>
      <c r="AI35" s="189">
        <v>2838</v>
      </c>
      <c r="AJ35" s="189">
        <v>3010</v>
      </c>
      <c r="AK35" s="189">
        <v>3584</v>
      </c>
      <c r="AL35" s="189">
        <v>4157</v>
      </c>
      <c r="AM35" s="189">
        <v>4336</v>
      </c>
      <c r="AN35" s="189">
        <v>4541</v>
      </c>
      <c r="AO35" s="189">
        <v>4709</v>
      </c>
      <c r="AP35" s="189">
        <v>4710</v>
      </c>
      <c r="AQ35" s="189">
        <v>4517</v>
      </c>
      <c r="AR35" s="189">
        <v>4089</v>
      </c>
      <c r="AS35" s="189">
        <v>3977</v>
      </c>
      <c r="AT35" s="189">
        <v>4124</v>
      </c>
      <c r="AU35" s="189">
        <v>4593</v>
      </c>
      <c r="AV35" s="189">
        <v>5179</v>
      </c>
      <c r="AW35" s="189">
        <v>5512</v>
      </c>
      <c r="AX35" s="189">
        <v>5647</v>
      </c>
      <c r="AY35" s="189">
        <v>5657</v>
      </c>
      <c r="AZ35" s="189">
        <v>5514</v>
      </c>
      <c r="BA35" s="189">
        <v>3943</v>
      </c>
      <c r="BB35" s="189">
        <v>3834</v>
      </c>
      <c r="BC35" s="189">
        <v>3822</v>
      </c>
      <c r="BD35" s="189">
        <v>3901</v>
      </c>
      <c r="BE35" s="189">
        <v>3986</v>
      </c>
      <c r="BF35" s="189">
        <v>3989</v>
      </c>
      <c r="BG35" s="189">
        <v>3129</v>
      </c>
      <c r="BH35" s="189">
        <v>2187</v>
      </c>
      <c r="BI35" s="189">
        <v>2142</v>
      </c>
      <c r="BJ35" s="189">
        <v>2135</v>
      </c>
      <c r="BK35" s="189">
        <v>2117</v>
      </c>
      <c r="BL35" s="189">
        <v>2087</v>
      </c>
      <c r="BM35" s="189">
        <v>1935</v>
      </c>
      <c r="BN35" s="189">
        <v>1803</v>
      </c>
      <c r="BO35" s="189">
        <v>1619</v>
      </c>
      <c r="BP35" s="189">
        <v>1254</v>
      </c>
      <c r="BQ35" s="189">
        <v>939</v>
      </c>
      <c r="BR35" s="189">
        <v>818</v>
      </c>
      <c r="BS35" s="189">
        <v>768</v>
      </c>
      <c r="BT35" s="189">
        <v>720</v>
      </c>
      <c r="BU35" s="189">
        <v>708</v>
      </c>
      <c r="BV35" s="189">
        <v>717</v>
      </c>
      <c r="BW35" s="189">
        <v>719</v>
      </c>
    </row>
    <row r="36" spans="2:75" s="174" customFormat="1" ht="12.95" customHeight="1" x14ac:dyDescent="0.2">
      <c r="B36" s="192" t="s">
        <v>384</v>
      </c>
      <c r="D36" s="189">
        <v>0</v>
      </c>
      <c r="E36" s="189">
        <v>0</v>
      </c>
      <c r="F36" s="189">
        <v>0</v>
      </c>
      <c r="G36" s="189">
        <v>0</v>
      </c>
      <c r="H36" s="189">
        <v>0</v>
      </c>
      <c r="I36" s="189">
        <v>0</v>
      </c>
      <c r="J36" s="189">
        <v>0</v>
      </c>
      <c r="K36" s="189">
        <v>0</v>
      </c>
      <c r="L36" s="189">
        <v>0</v>
      </c>
      <c r="M36" s="189">
        <v>0</v>
      </c>
      <c r="N36" s="189">
        <v>0</v>
      </c>
      <c r="O36" s="189">
        <v>0</v>
      </c>
      <c r="P36" s="189">
        <v>0</v>
      </c>
      <c r="Q36" s="189">
        <v>0</v>
      </c>
      <c r="R36" s="189">
        <v>0</v>
      </c>
      <c r="S36" s="189">
        <v>0</v>
      </c>
      <c r="T36" s="189">
        <v>0</v>
      </c>
      <c r="U36" s="189">
        <v>0</v>
      </c>
      <c r="V36" s="189">
        <v>0</v>
      </c>
      <c r="W36" s="189">
        <v>0</v>
      </c>
      <c r="X36" s="189">
        <v>0</v>
      </c>
      <c r="Y36" s="189">
        <v>0</v>
      </c>
      <c r="Z36" s="189">
        <v>0</v>
      </c>
      <c r="AA36" s="189">
        <v>0</v>
      </c>
      <c r="AB36" s="189">
        <v>0</v>
      </c>
      <c r="AC36" s="189">
        <v>0</v>
      </c>
      <c r="AD36" s="189">
        <v>0</v>
      </c>
      <c r="AE36" s="189">
        <v>0</v>
      </c>
      <c r="AF36" s="189">
        <v>0</v>
      </c>
      <c r="AG36" s="189">
        <v>0</v>
      </c>
      <c r="AH36" s="189">
        <v>0</v>
      </c>
      <c r="AI36" s="189">
        <v>0</v>
      </c>
      <c r="AJ36" s="189">
        <v>0</v>
      </c>
      <c r="AK36" s="189">
        <v>0</v>
      </c>
      <c r="AL36" s="189">
        <v>0</v>
      </c>
      <c r="AM36" s="189">
        <v>0</v>
      </c>
      <c r="AN36" s="189">
        <v>0</v>
      </c>
      <c r="AO36" s="189">
        <v>0</v>
      </c>
      <c r="AP36" s="189">
        <v>0</v>
      </c>
      <c r="AQ36" s="189">
        <v>0</v>
      </c>
      <c r="AR36" s="189">
        <v>0</v>
      </c>
      <c r="AS36" s="189">
        <v>0</v>
      </c>
      <c r="AT36" s="189">
        <v>0</v>
      </c>
      <c r="AU36" s="189">
        <v>0</v>
      </c>
      <c r="AV36" s="189">
        <v>0</v>
      </c>
      <c r="AW36" s="189">
        <v>0</v>
      </c>
      <c r="AX36" s="189">
        <v>0</v>
      </c>
      <c r="AY36" s="189">
        <v>0</v>
      </c>
      <c r="AZ36" s="189">
        <v>0</v>
      </c>
      <c r="BA36" s="189">
        <v>0</v>
      </c>
      <c r="BB36" s="189">
        <v>0</v>
      </c>
      <c r="BC36" s="189">
        <v>0</v>
      </c>
      <c r="BD36" s="189">
        <v>0</v>
      </c>
      <c r="BE36" s="189">
        <v>0</v>
      </c>
      <c r="BF36" s="189">
        <v>0</v>
      </c>
      <c r="BG36" s="189">
        <v>0</v>
      </c>
      <c r="BH36" s="189">
        <v>0</v>
      </c>
      <c r="BI36" s="189">
        <v>0</v>
      </c>
      <c r="BJ36" s="189">
        <v>0</v>
      </c>
      <c r="BK36" s="189">
        <v>332</v>
      </c>
      <c r="BL36" s="189">
        <v>327</v>
      </c>
      <c r="BM36" s="189">
        <v>325</v>
      </c>
      <c r="BN36" s="189">
        <v>327</v>
      </c>
      <c r="BO36" s="189">
        <v>324</v>
      </c>
      <c r="BP36" s="189">
        <v>318</v>
      </c>
      <c r="BQ36" s="189">
        <v>313</v>
      </c>
      <c r="BR36" s="189">
        <v>309</v>
      </c>
      <c r="BS36" s="189">
        <v>305</v>
      </c>
      <c r="BT36" s="189">
        <v>301</v>
      </c>
      <c r="BU36" s="189">
        <v>297</v>
      </c>
      <c r="BV36" s="189">
        <v>293</v>
      </c>
      <c r="BW36" s="189">
        <v>290</v>
      </c>
    </row>
    <row r="37" spans="2:75" s="174" customFormat="1" ht="12.95" customHeight="1" x14ac:dyDescent="0.2">
      <c r="B37" s="192" t="s">
        <v>385</v>
      </c>
      <c r="D37" s="189">
        <v>0</v>
      </c>
      <c r="E37" s="189">
        <v>0</v>
      </c>
      <c r="F37" s="189">
        <v>0</v>
      </c>
      <c r="G37" s="189">
        <v>0</v>
      </c>
      <c r="H37" s="189">
        <v>0</v>
      </c>
      <c r="I37" s="189">
        <v>0</v>
      </c>
      <c r="J37" s="189">
        <v>0</v>
      </c>
      <c r="K37" s="189">
        <v>0</v>
      </c>
      <c r="L37" s="189">
        <v>0</v>
      </c>
      <c r="M37" s="189">
        <v>0</v>
      </c>
      <c r="N37" s="189">
        <v>0</v>
      </c>
      <c r="O37" s="189">
        <v>0</v>
      </c>
      <c r="P37" s="189">
        <v>0</v>
      </c>
      <c r="Q37" s="189">
        <v>0</v>
      </c>
      <c r="R37" s="189">
        <v>0</v>
      </c>
      <c r="S37" s="189">
        <v>0</v>
      </c>
      <c r="T37" s="189">
        <v>0</v>
      </c>
      <c r="U37" s="189">
        <v>0</v>
      </c>
      <c r="V37" s="189">
        <v>0</v>
      </c>
      <c r="W37" s="189">
        <v>0</v>
      </c>
      <c r="X37" s="189">
        <v>0</v>
      </c>
      <c r="Y37" s="189">
        <v>0</v>
      </c>
      <c r="Z37" s="189">
        <v>0</v>
      </c>
      <c r="AA37" s="189">
        <v>0</v>
      </c>
      <c r="AB37" s="189">
        <v>0</v>
      </c>
      <c r="AC37" s="189">
        <v>0</v>
      </c>
      <c r="AD37" s="189">
        <v>0</v>
      </c>
      <c r="AE37" s="189">
        <v>0</v>
      </c>
      <c r="AF37" s="189">
        <v>0</v>
      </c>
      <c r="AG37" s="189">
        <v>0</v>
      </c>
      <c r="AH37" s="189">
        <v>586</v>
      </c>
      <c r="AI37" s="189">
        <v>613</v>
      </c>
      <c r="AJ37" s="189">
        <v>643</v>
      </c>
      <c r="AK37" s="189">
        <v>710</v>
      </c>
      <c r="AL37" s="189">
        <v>754</v>
      </c>
      <c r="AM37" s="189">
        <v>796</v>
      </c>
      <c r="AN37" s="189">
        <v>861</v>
      </c>
      <c r="AO37" s="189">
        <v>921</v>
      </c>
      <c r="AP37" s="189">
        <v>974</v>
      </c>
      <c r="AQ37" s="189">
        <v>1067</v>
      </c>
      <c r="AR37" s="189">
        <v>1178</v>
      </c>
      <c r="AS37" s="189">
        <v>1300</v>
      </c>
      <c r="AT37" s="189">
        <v>1441</v>
      </c>
      <c r="AU37" s="189">
        <v>1623</v>
      </c>
      <c r="AV37" s="189">
        <v>1826</v>
      </c>
      <c r="AW37" s="189">
        <v>1990</v>
      </c>
      <c r="AX37" s="189">
        <v>2142</v>
      </c>
      <c r="AY37" s="189">
        <v>0</v>
      </c>
      <c r="AZ37" s="189">
        <v>0</v>
      </c>
      <c r="BA37" s="189">
        <v>0</v>
      </c>
      <c r="BB37" s="189">
        <v>0</v>
      </c>
      <c r="BC37" s="189">
        <v>0</v>
      </c>
      <c r="BD37" s="189">
        <v>0</v>
      </c>
      <c r="BE37" s="189">
        <v>0</v>
      </c>
      <c r="BF37" s="189">
        <v>0</v>
      </c>
      <c r="BG37" s="189">
        <v>0</v>
      </c>
      <c r="BH37" s="189">
        <v>0</v>
      </c>
      <c r="BI37" s="189">
        <v>0</v>
      </c>
      <c r="BJ37" s="189">
        <v>0</v>
      </c>
      <c r="BK37" s="189">
        <v>0</v>
      </c>
      <c r="BL37" s="189">
        <v>0</v>
      </c>
      <c r="BM37" s="189">
        <v>0</v>
      </c>
      <c r="BN37" s="189">
        <v>0</v>
      </c>
      <c r="BO37" s="189">
        <v>0</v>
      </c>
      <c r="BP37" s="189">
        <v>0</v>
      </c>
      <c r="BQ37" s="189">
        <v>0</v>
      </c>
      <c r="BR37" s="189">
        <v>0</v>
      </c>
      <c r="BS37" s="189">
        <v>0</v>
      </c>
      <c r="BT37" s="189">
        <v>0</v>
      </c>
      <c r="BU37" s="189">
        <v>0</v>
      </c>
      <c r="BV37" s="189">
        <v>0</v>
      </c>
      <c r="BW37" s="189">
        <v>0</v>
      </c>
    </row>
    <row r="38" spans="2:75" s="174" customFormat="1" ht="12.95" customHeight="1" x14ac:dyDescent="0.2">
      <c r="B38" s="190" t="s">
        <v>377</v>
      </c>
      <c r="D38" s="191">
        <v>0</v>
      </c>
      <c r="E38" s="191">
        <v>0</v>
      </c>
      <c r="F38" s="191">
        <v>0</v>
      </c>
      <c r="G38" s="191">
        <v>0</v>
      </c>
      <c r="H38" s="191">
        <v>0</v>
      </c>
      <c r="I38" s="191">
        <v>0</v>
      </c>
      <c r="J38" s="191">
        <v>0</v>
      </c>
      <c r="K38" s="191">
        <v>0</v>
      </c>
      <c r="L38" s="191">
        <v>0</v>
      </c>
      <c r="M38" s="191">
        <v>0</v>
      </c>
      <c r="N38" s="191">
        <v>0</v>
      </c>
      <c r="O38" s="191">
        <v>0</v>
      </c>
      <c r="P38" s="191">
        <v>0</v>
      </c>
      <c r="Q38" s="191">
        <v>0</v>
      </c>
      <c r="R38" s="191">
        <v>0</v>
      </c>
      <c r="S38" s="191">
        <v>0</v>
      </c>
      <c r="T38" s="191">
        <v>0</v>
      </c>
      <c r="U38" s="191">
        <v>0</v>
      </c>
      <c r="V38" s="191">
        <v>0</v>
      </c>
      <c r="W38" s="191">
        <v>0</v>
      </c>
      <c r="X38" s="191">
        <v>0</v>
      </c>
      <c r="Y38" s="191">
        <v>0</v>
      </c>
      <c r="Z38" s="191">
        <v>0</v>
      </c>
      <c r="AA38" s="191">
        <v>0</v>
      </c>
      <c r="AB38" s="191">
        <v>0</v>
      </c>
      <c r="AC38" s="191">
        <v>0</v>
      </c>
      <c r="AD38" s="191">
        <v>0</v>
      </c>
      <c r="AE38" s="191">
        <v>0</v>
      </c>
      <c r="AF38" s="191">
        <v>0</v>
      </c>
      <c r="AG38" s="191">
        <v>0</v>
      </c>
      <c r="AH38" s="191">
        <v>0</v>
      </c>
      <c r="AI38" s="191">
        <v>0</v>
      </c>
      <c r="AJ38" s="191">
        <v>0</v>
      </c>
      <c r="AK38" s="191">
        <v>0</v>
      </c>
      <c r="AL38" s="191">
        <v>0</v>
      </c>
      <c r="AM38" s="191">
        <v>0</v>
      </c>
      <c r="AN38" s="191">
        <v>813</v>
      </c>
      <c r="AO38" s="191">
        <v>864</v>
      </c>
      <c r="AP38" s="191">
        <v>900</v>
      </c>
      <c r="AQ38" s="191">
        <v>964</v>
      </c>
      <c r="AR38" s="191">
        <v>1030</v>
      </c>
      <c r="AS38" s="191">
        <v>1099</v>
      </c>
      <c r="AT38" s="191">
        <v>1181</v>
      </c>
      <c r="AU38" s="191">
        <v>1303</v>
      </c>
      <c r="AV38" s="191">
        <v>1439</v>
      </c>
      <c r="AW38" s="191">
        <v>1540</v>
      </c>
      <c r="AX38" s="191">
        <v>1624</v>
      </c>
      <c r="AY38" s="191">
        <v>0</v>
      </c>
      <c r="AZ38" s="191">
        <v>0</v>
      </c>
      <c r="BA38" s="191">
        <v>0</v>
      </c>
      <c r="BB38" s="191">
        <v>0</v>
      </c>
      <c r="BC38" s="191">
        <v>0</v>
      </c>
      <c r="BD38" s="191">
        <v>0</v>
      </c>
      <c r="BE38" s="191">
        <v>0</v>
      </c>
      <c r="BF38" s="191">
        <v>0</v>
      </c>
      <c r="BG38" s="191">
        <v>0</v>
      </c>
      <c r="BH38" s="191">
        <v>0</v>
      </c>
      <c r="BI38" s="191">
        <v>0</v>
      </c>
      <c r="BJ38" s="191">
        <v>0</v>
      </c>
      <c r="BK38" s="191">
        <v>0</v>
      </c>
      <c r="BL38" s="191">
        <v>0</v>
      </c>
      <c r="BM38" s="191">
        <v>0</v>
      </c>
      <c r="BN38" s="191">
        <v>0</v>
      </c>
      <c r="BO38" s="191">
        <v>0</v>
      </c>
      <c r="BP38" s="191">
        <v>0</v>
      </c>
      <c r="BQ38" s="191">
        <v>0</v>
      </c>
      <c r="BR38" s="191">
        <v>0</v>
      </c>
      <c r="BS38" s="191">
        <v>0</v>
      </c>
      <c r="BT38" s="191">
        <v>0</v>
      </c>
      <c r="BU38" s="191">
        <v>0</v>
      </c>
      <c r="BV38" s="191">
        <v>0</v>
      </c>
      <c r="BW38" s="191">
        <v>0</v>
      </c>
    </row>
    <row r="39" spans="2:75" s="174" customFormat="1" ht="12.95" customHeight="1" x14ac:dyDescent="0.2">
      <c r="B39" s="190" t="s">
        <v>383</v>
      </c>
      <c r="D39" s="191">
        <v>0</v>
      </c>
      <c r="E39" s="191">
        <v>0</v>
      </c>
      <c r="F39" s="191">
        <v>0</v>
      </c>
      <c r="G39" s="191">
        <v>0</v>
      </c>
      <c r="H39" s="191">
        <v>0</v>
      </c>
      <c r="I39" s="191">
        <v>0</v>
      </c>
      <c r="J39" s="191">
        <v>0</v>
      </c>
      <c r="K39" s="191">
        <v>0</v>
      </c>
      <c r="L39" s="191">
        <v>0</v>
      </c>
      <c r="M39" s="191">
        <v>0</v>
      </c>
      <c r="N39" s="191">
        <v>0</v>
      </c>
      <c r="O39" s="191">
        <v>0</v>
      </c>
      <c r="P39" s="191">
        <v>0</v>
      </c>
      <c r="Q39" s="191">
        <v>0</v>
      </c>
      <c r="R39" s="191">
        <v>0</v>
      </c>
      <c r="S39" s="191">
        <v>0</v>
      </c>
      <c r="T39" s="191">
        <v>0</v>
      </c>
      <c r="U39" s="191">
        <v>0</v>
      </c>
      <c r="V39" s="191">
        <v>0</v>
      </c>
      <c r="W39" s="191">
        <v>0</v>
      </c>
      <c r="X39" s="191">
        <v>0</v>
      </c>
      <c r="Y39" s="191">
        <v>0</v>
      </c>
      <c r="Z39" s="191">
        <v>0</v>
      </c>
      <c r="AA39" s="191">
        <v>0</v>
      </c>
      <c r="AB39" s="191">
        <v>0</v>
      </c>
      <c r="AC39" s="191">
        <v>0</v>
      </c>
      <c r="AD39" s="191">
        <v>0</v>
      </c>
      <c r="AE39" s="191">
        <v>0</v>
      </c>
      <c r="AF39" s="191">
        <v>0</v>
      </c>
      <c r="AG39" s="191">
        <v>0</v>
      </c>
      <c r="AH39" s="191">
        <v>0</v>
      </c>
      <c r="AI39" s="191">
        <v>0</v>
      </c>
      <c r="AJ39" s="191">
        <v>0</v>
      </c>
      <c r="AK39" s="191">
        <v>0</v>
      </c>
      <c r="AL39" s="191">
        <v>0</v>
      </c>
      <c r="AM39" s="191">
        <v>0</v>
      </c>
      <c r="AN39" s="191">
        <v>48</v>
      </c>
      <c r="AO39" s="191">
        <v>57</v>
      </c>
      <c r="AP39" s="191">
        <v>74</v>
      </c>
      <c r="AQ39" s="191">
        <v>103</v>
      </c>
      <c r="AR39" s="191">
        <v>148</v>
      </c>
      <c r="AS39" s="191">
        <v>201</v>
      </c>
      <c r="AT39" s="191">
        <v>260</v>
      </c>
      <c r="AU39" s="191">
        <v>320</v>
      </c>
      <c r="AV39" s="191">
        <v>387</v>
      </c>
      <c r="AW39" s="191">
        <v>450</v>
      </c>
      <c r="AX39" s="191">
        <v>518</v>
      </c>
      <c r="AY39" s="191">
        <v>0</v>
      </c>
      <c r="AZ39" s="191">
        <v>0</v>
      </c>
      <c r="BA39" s="191">
        <v>0</v>
      </c>
      <c r="BB39" s="191">
        <v>0</v>
      </c>
      <c r="BC39" s="191">
        <v>0</v>
      </c>
      <c r="BD39" s="191">
        <v>0</v>
      </c>
      <c r="BE39" s="191">
        <v>0</v>
      </c>
      <c r="BF39" s="191">
        <v>0</v>
      </c>
      <c r="BG39" s="191">
        <v>0</v>
      </c>
      <c r="BH39" s="191">
        <v>0</v>
      </c>
      <c r="BI39" s="191">
        <v>0</v>
      </c>
      <c r="BJ39" s="191">
        <v>0</v>
      </c>
      <c r="BK39" s="191">
        <v>0</v>
      </c>
      <c r="BL39" s="191">
        <v>0</v>
      </c>
      <c r="BM39" s="191">
        <v>0</v>
      </c>
      <c r="BN39" s="191">
        <v>0</v>
      </c>
      <c r="BO39" s="191">
        <v>0</v>
      </c>
      <c r="BP39" s="191">
        <v>0</v>
      </c>
      <c r="BQ39" s="191">
        <v>0</v>
      </c>
      <c r="BR39" s="191">
        <v>0</v>
      </c>
      <c r="BS39" s="191">
        <v>0</v>
      </c>
      <c r="BT39" s="191">
        <v>0</v>
      </c>
      <c r="BU39" s="191">
        <v>0</v>
      </c>
      <c r="BV39" s="191">
        <v>0</v>
      </c>
      <c r="BW39" s="191">
        <v>0</v>
      </c>
    </row>
    <row r="40" spans="2:75" s="174" customFormat="1" ht="26.1" customHeight="1" x14ac:dyDescent="0.2">
      <c r="B40" s="174" t="s">
        <v>150</v>
      </c>
      <c r="D40" s="189">
        <v>0</v>
      </c>
      <c r="E40" s="189">
        <v>0</v>
      </c>
      <c r="F40" s="189">
        <v>0</v>
      </c>
      <c r="G40" s="189">
        <v>0</v>
      </c>
      <c r="H40" s="189">
        <v>0</v>
      </c>
      <c r="I40" s="189">
        <v>0</v>
      </c>
      <c r="J40" s="189">
        <v>0</v>
      </c>
      <c r="K40" s="189">
        <v>0</v>
      </c>
      <c r="L40" s="189">
        <v>0</v>
      </c>
      <c r="M40" s="189">
        <v>0</v>
      </c>
      <c r="N40" s="189">
        <v>0</v>
      </c>
      <c r="O40" s="189">
        <v>0</v>
      </c>
      <c r="P40" s="189">
        <v>0</v>
      </c>
      <c r="Q40" s="189">
        <v>0</v>
      </c>
      <c r="R40" s="189">
        <v>0</v>
      </c>
      <c r="S40" s="189">
        <v>0</v>
      </c>
      <c r="T40" s="189">
        <v>0</v>
      </c>
      <c r="U40" s="189">
        <v>0</v>
      </c>
      <c r="V40" s="189">
        <v>0</v>
      </c>
      <c r="W40" s="189">
        <v>0</v>
      </c>
      <c r="X40" s="189">
        <v>0</v>
      </c>
      <c r="Y40" s="189">
        <v>0</v>
      </c>
      <c r="Z40" s="189">
        <v>0</v>
      </c>
      <c r="AA40" s="189">
        <v>0</v>
      </c>
      <c r="AB40" s="189">
        <v>0</v>
      </c>
      <c r="AC40" s="189">
        <v>0</v>
      </c>
      <c r="AD40" s="189">
        <v>0</v>
      </c>
      <c r="AE40" s="189">
        <v>0</v>
      </c>
      <c r="AF40" s="189">
        <v>0</v>
      </c>
      <c r="AG40" s="189">
        <v>0</v>
      </c>
      <c r="AH40" s="189">
        <v>0</v>
      </c>
      <c r="AI40" s="189">
        <v>0</v>
      </c>
      <c r="AJ40" s="189">
        <v>0</v>
      </c>
      <c r="AK40" s="189">
        <v>0</v>
      </c>
      <c r="AL40" s="189">
        <v>0</v>
      </c>
      <c r="AM40" s="189">
        <v>0</v>
      </c>
      <c r="AN40" s="189">
        <v>0</v>
      </c>
      <c r="AO40" s="189">
        <v>0</v>
      </c>
      <c r="AP40" s="189">
        <v>0</v>
      </c>
      <c r="AQ40" s="189">
        <v>0</v>
      </c>
      <c r="AR40" s="189">
        <v>0</v>
      </c>
      <c r="AS40" s="189">
        <v>0</v>
      </c>
      <c r="AT40" s="189">
        <v>0</v>
      </c>
      <c r="AU40" s="189">
        <v>0</v>
      </c>
      <c r="AV40" s="189">
        <v>0</v>
      </c>
      <c r="AW40" s="189">
        <v>0</v>
      </c>
      <c r="AX40" s="189">
        <v>0</v>
      </c>
      <c r="AY40" s="189">
        <v>0</v>
      </c>
      <c r="AZ40" s="189">
        <v>1803</v>
      </c>
      <c r="BA40" s="189">
        <v>1252</v>
      </c>
      <c r="BB40" s="189">
        <v>1110</v>
      </c>
      <c r="BC40" s="189">
        <v>1177</v>
      </c>
      <c r="BD40" s="189">
        <v>1022</v>
      </c>
      <c r="BE40" s="189">
        <v>932</v>
      </c>
      <c r="BF40" s="189">
        <v>920</v>
      </c>
      <c r="BG40" s="189">
        <v>898</v>
      </c>
      <c r="BH40" s="189">
        <v>819</v>
      </c>
      <c r="BI40" s="189">
        <v>870</v>
      </c>
      <c r="BJ40" s="189">
        <v>927</v>
      </c>
      <c r="BK40" s="189">
        <v>818</v>
      </c>
      <c r="BL40" s="189">
        <v>1025</v>
      </c>
      <c r="BM40" s="189">
        <v>1538</v>
      </c>
      <c r="BN40" s="189">
        <v>1415</v>
      </c>
      <c r="BO40" s="189">
        <v>1515</v>
      </c>
      <c r="BP40" s="189">
        <v>1507</v>
      </c>
      <c r="BQ40" s="189">
        <v>1271</v>
      </c>
      <c r="BR40" s="189">
        <v>912</v>
      </c>
      <c r="BS40" s="189">
        <v>790</v>
      </c>
      <c r="BT40" s="189">
        <v>790</v>
      </c>
      <c r="BU40" s="189">
        <v>802</v>
      </c>
      <c r="BV40" s="189">
        <v>812</v>
      </c>
      <c r="BW40" s="189">
        <v>817</v>
      </c>
    </row>
    <row r="41" spans="2:75" s="174" customFormat="1" ht="12.95" customHeight="1" x14ac:dyDescent="0.2">
      <c r="B41" s="190" t="s">
        <v>380</v>
      </c>
      <c r="D41" s="189">
        <v>0</v>
      </c>
      <c r="E41" s="189">
        <v>0</v>
      </c>
      <c r="F41" s="189">
        <v>0</v>
      </c>
      <c r="G41" s="189">
        <v>0</v>
      </c>
      <c r="H41" s="189">
        <v>0</v>
      </c>
      <c r="I41" s="189">
        <v>0</v>
      </c>
      <c r="J41" s="189">
        <v>0</v>
      </c>
      <c r="K41" s="189">
        <v>0</v>
      </c>
      <c r="L41" s="189">
        <v>0</v>
      </c>
      <c r="M41" s="189">
        <v>0</v>
      </c>
      <c r="N41" s="189">
        <v>0</v>
      </c>
      <c r="O41" s="189">
        <v>0</v>
      </c>
      <c r="P41" s="189">
        <v>0</v>
      </c>
      <c r="Q41" s="189">
        <v>0</v>
      </c>
      <c r="R41" s="189">
        <v>0</v>
      </c>
      <c r="S41" s="189">
        <v>0</v>
      </c>
      <c r="T41" s="189">
        <v>0</v>
      </c>
      <c r="U41" s="189">
        <v>0</v>
      </c>
      <c r="V41" s="189">
        <v>0</v>
      </c>
      <c r="W41" s="189">
        <v>0</v>
      </c>
      <c r="X41" s="189">
        <v>0</v>
      </c>
      <c r="Y41" s="189">
        <v>0</v>
      </c>
      <c r="Z41" s="189">
        <v>0</v>
      </c>
      <c r="AA41" s="189">
        <v>0</v>
      </c>
      <c r="AB41" s="189">
        <v>0</v>
      </c>
      <c r="AC41" s="189">
        <v>0</v>
      </c>
      <c r="AD41" s="189">
        <v>0</v>
      </c>
      <c r="AE41" s="189">
        <v>0</v>
      </c>
      <c r="AF41" s="189">
        <v>0</v>
      </c>
      <c r="AG41" s="189">
        <v>0</v>
      </c>
      <c r="AH41" s="189">
        <v>0</v>
      </c>
      <c r="AI41" s="189">
        <v>0</v>
      </c>
      <c r="AJ41" s="189">
        <v>0</v>
      </c>
      <c r="AK41" s="189">
        <v>0</v>
      </c>
      <c r="AL41" s="189">
        <v>0</v>
      </c>
      <c r="AM41" s="189">
        <v>0</v>
      </c>
      <c r="AN41" s="189">
        <v>0</v>
      </c>
      <c r="AO41" s="189">
        <v>0</v>
      </c>
      <c r="AP41" s="189">
        <v>0</v>
      </c>
      <c r="AQ41" s="189">
        <v>0</v>
      </c>
      <c r="AR41" s="189">
        <v>0</v>
      </c>
      <c r="AS41" s="189">
        <v>0</v>
      </c>
      <c r="AT41" s="189">
        <v>0</v>
      </c>
      <c r="AU41" s="189">
        <v>0</v>
      </c>
      <c r="AV41" s="189">
        <v>0</v>
      </c>
      <c r="AW41" s="189">
        <v>0</v>
      </c>
      <c r="AX41" s="189">
        <v>0</v>
      </c>
      <c r="AY41" s="189">
        <v>0</v>
      </c>
      <c r="AZ41" s="189">
        <v>294</v>
      </c>
      <c r="BA41" s="189">
        <v>170</v>
      </c>
      <c r="BB41" s="189">
        <v>162</v>
      </c>
      <c r="BC41" s="189">
        <v>178</v>
      </c>
      <c r="BD41" s="189">
        <v>168</v>
      </c>
      <c r="BE41" s="189">
        <v>178</v>
      </c>
      <c r="BF41" s="189">
        <v>190</v>
      </c>
      <c r="BG41" s="189">
        <v>185</v>
      </c>
      <c r="BH41" s="189">
        <v>158</v>
      </c>
      <c r="BI41" s="189">
        <v>165</v>
      </c>
      <c r="BJ41" s="189">
        <v>157</v>
      </c>
      <c r="BK41" s="189">
        <v>142</v>
      </c>
      <c r="BL41" s="189">
        <v>244</v>
      </c>
      <c r="BM41" s="189">
        <v>321</v>
      </c>
      <c r="BN41" s="189">
        <v>234</v>
      </c>
      <c r="BO41" s="189">
        <v>212</v>
      </c>
      <c r="BP41" s="189">
        <v>178</v>
      </c>
      <c r="BQ41" s="189">
        <v>145</v>
      </c>
      <c r="BR41" s="189">
        <v>110</v>
      </c>
      <c r="BS41" s="189">
        <v>99</v>
      </c>
      <c r="BT41" s="189">
        <v>108</v>
      </c>
      <c r="BU41" s="189">
        <v>107</v>
      </c>
      <c r="BV41" s="189">
        <v>109</v>
      </c>
      <c r="BW41" s="189">
        <v>110</v>
      </c>
    </row>
    <row r="42" spans="2:75" s="174" customFormat="1" ht="12.95" customHeight="1" x14ac:dyDescent="0.2">
      <c r="B42" s="190" t="s">
        <v>381</v>
      </c>
      <c r="D42" s="189">
        <v>0</v>
      </c>
      <c r="E42" s="189">
        <v>0</v>
      </c>
      <c r="F42" s="189">
        <v>0</v>
      </c>
      <c r="G42" s="189">
        <v>0</v>
      </c>
      <c r="H42" s="189">
        <v>0</v>
      </c>
      <c r="I42" s="189">
        <v>0</v>
      </c>
      <c r="J42" s="189">
        <v>0</v>
      </c>
      <c r="K42" s="189">
        <v>0</v>
      </c>
      <c r="L42" s="189">
        <v>0</v>
      </c>
      <c r="M42" s="189">
        <v>0</v>
      </c>
      <c r="N42" s="189">
        <v>0</v>
      </c>
      <c r="O42" s="189">
        <v>0</v>
      </c>
      <c r="P42" s="189">
        <v>0</v>
      </c>
      <c r="Q42" s="189">
        <v>0</v>
      </c>
      <c r="R42" s="189">
        <v>0</v>
      </c>
      <c r="S42" s="189">
        <v>0</v>
      </c>
      <c r="T42" s="189">
        <v>0</v>
      </c>
      <c r="U42" s="189">
        <v>0</v>
      </c>
      <c r="V42" s="189">
        <v>0</v>
      </c>
      <c r="W42" s="189">
        <v>0</v>
      </c>
      <c r="X42" s="189">
        <v>0</v>
      </c>
      <c r="Y42" s="189">
        <v>0</v>
      </c>
      <c r="Z42" s="189">
        <v>0</v>
      </c>
      <c r="AA42" s="189">
        <v>0</v>
      </c>
      <c r="AB42" s="189">
        <v>0</v>
      </c>
      <c r="AC42" s="189">
        <v>0</v>
      </c>
      <c r="AD42" s="189">
        <v>0</v>
      </c>
      <c r="AE42" s="189">
        <v>0</v>
      </c>
      <c r="AF42" s="189">
        <v>0</v>
      </c>
      <c r="AG42" s="189">
        <v>0</v>
      </c>
      <c r="AH42" s="189">
        <v>0</v>
      </c>
      <c r="AI42" s="189">
        <v>0</v>
      </c>
      <c r="AJ42" s="189">
        <v>0</v>
      </c>
      <c r="AK42" s="189">
        <v>0</v>
      </c>
      <c r="AL42" s="189">
        <v>0</v>
      </c>
      <c r="AM42" s="189">
        <v>0</v>
      </c>
      <c r="AN42" s="189">
        <v>0</v>
      </c>
      <c r="AO42" s="189">
        <v>0</v>
      </c>
      <c r="AP42" s="189">
        <v>0</v>
      </c>
      <c r="AQ42" s="189">
        <v>0</v>
      </c>
      <c r="AR42" s="189">
        <v>0</v>
      </c>
      <c r="AS42" s="189">
        <v>0</v>
      </c>
      <c r="AT42" s="189">
        <v>0</v>
      </c>
      <c r="AU42" s="189">
        <v>0</v>
      </c>
      <c r="AV42" s="189">
        <v>0</v>
      </c>
      <c r="AW42" s="189">
        <v>0</v>
      </c>
      <c r="AX42" s="189">
        <v>0</v>
      </c>
      <c r="AY42" s="189">
        <v>0</v>
      </c>
      <c r="AZ42" s="189">
        <v>42</v>
      </c>
      <c r="BA42" s="189">
        <v>25</v>
      </c>
      <c r="BB42" s="189">
        <v>23</v>
      </c>
      <c r="BC42" s="189">
        <v>24</v>
      </c>
      <c r="BD42" s="189">
        <v>21</v>
      </c>
      <c r="BE42" s="189">
        <v>20</v>
      </c>
      <c r="BF42" s="189">
        <v>19</v>
      </c>
      <c r="BG42" s="189">
        <v>18</v>
      </c>
      <c r="BH42" s="189">
        <v>14</v>
      </c>
      <c r="BI42" s="189">
        <v>15</v>
      </c>
      <c r="BJ42" s="189">
        <v>15</v>
      </c>
      <c r="BK42" s="189">
        <v>13</v>
      </c>
      <c r="BL42" s="189">
        <v>21</v>
      </c>
      <c r="BM42" s="189">
        <v>30</v>
      </c>
      <c r="BN42" s="189">
        <v>22</v>
      </c>
      <c r="BO42" s="189">
        <v>19</v>
      </c>
      <c r="BP42" s="189">
        <v>18</v>
      </c>
      <c r="BQ42" s="189">
        <v>14</v>
      </c>
      <c r="BR42" s="189">
        <v>12</v>
      </c>
      <c r="BS42" s="189">
        <v>10</v>
      </c>
      <c r="BT42" s="189">
        <v>11</v>
      </c>
      <c r="BU42" s="189">
        <v>11</v>
      </c>
      <c r="BV42" s="189">
        <v>10</v>
      </c>
      <c r="BW42" s="189">
        <v>10</v>
      </c>
    </row>
    <row r="43" spans="2:75" s="174" customFormat="1" ht="12.95" customHeight="1" x14ac:dyDescent="0.2">
      <c r="B43" s="190" t="s">
        <v>382</v>
      </c>
      <c r="D43" s="189">
        <v>0</v>
      </c>
      <c r="E43" s="189">
        <v>0</v>
      </c>
      <c r="F43" s="189">
        <v>0</v>
      </c>
      <c r="G43" s="189">
        <v>0</v>
      </c>
      <c r="H43" s="189">
        <v>0</v>
      </c>
      <c r="I43" s="189">
        <v>0</v>
      </c>
      <c r="J43" s="189">
        <v>0</v>
      </c>
      <c r="K43" s="189">
        <v>0</v>
      </c>
      <c r="L43" s="189">
        <v>0</v>
      </c>
      <c r="M43" s="189">
        <v>0</v>
      </c>
      <c r="N43" s="189">
        <v>0</v>
      </c>
      <c r="O43" s="189">
        <v>0</v>
      </c>
      <c r="P43" s="189">
        <v>0</v>
      </c>
      <c r="Q43" s="189">
        <v>0</v>
      </c>
      <c r="R43" s="189">
        <v>0</v>
      </c>
      <c r="S43" s="189">
        <v>0</v>
      </c>
      <c r="T43" s="189">
        <v>0</v>
      </c>
      <c r="U43" s="189">
        <v>0</v>
      </c>
      <c r="V43" s="189">
        <v>0</v>
      </c>
      <c r="W43" s="189">
        <v>0</v>
      </c>
      <c r="X43" s="189">
        <v>0</v>
      </c>
      <c r="Y43" s="189">
        <v>0</v>
      </c>
      <c r="Z43" s="189">
        <v>0</v>
      </c>
      <c r="AA43" s="189">
        <v>0</v>
      </c>
      <c r="AB43" s="189">
        <v>0</v>
      </c>
      <c r="AC43" s="189">
        <v>0</v>
      </c>
      <c r="AD43" s="189">
        <v>0</v>
      </c>
      <c r="AE43" s="189">
        <v>0</v>
      </c>
      <c r="AF43" s="189">
        <v>0</v>
      </c>
      <c r="AG43" s="189">
        <v>0</v>
      </c>
      <c r="AH43" s="189">
        <v>0</v>
      </c>
      <c r="AI43" s="189">
        <v>0</v>
      </c>
      <c r="AJ43" s="189">
        <v>0</v>
      </c>
      <c r="AK43" s="189">
        <v>0</v>
      </c>
      <c r="AL43" s="189">
        <v>0</v>
      </c>
      <c r="AM43" s="189">
        <v>0</v>
      </c>
      <c r="AN43" s="189">
        <v>0</v>
      </c>
      <c r="AO43" s="189">
        <v>0</v>
      </c>
      <c r="AP43" s="189">
        <v>0</v>
      </c>
      <c r="AQ43" s="189">
        <v>0</v>
      </c>
      <c r="AR43" s="189">
        <v>0</v>
      </c>
      <c r="AS43" s="189">
        <v>0</v>
      </c>
      <c r="AT43" s="189">
        <v>0</v>
      </c>
      <c r="AU43" s="189">
        <v>0</v>
      </c>
      <c r="AV43" s="189">
        <v>0</v>
      </c>
      <c r="AW43" s="189">
        <v>0</v>
      </c>
      <c r="AX43" s="189">
        <v>0</v>
      </c>
      <c r="AY43" s="189">
        <v>0</v>
      </c>
      <c r="AZ43" s="189">
        <v>1308</v>
      </c>
      <c r="BA43" s="189">
        <v>962</v>
      </c>
      <c r="BB43" s="189">
        <v>846</v>
      </c>
      <c r="BC43" s="189">
        <v>888</v>
      </c>
      <c r="BD43" s="189">
        <v>764</v>
      </c>
      <c r="BE43" s="189">
        <v>666</v>
      </c>
      <c r="BF43" s="189">
        <v>646</v>
      </c>
      <c r="BG43" s="189">
        <v>631</v>
      </c>
      <c r="BH43" s="189">
        <v>588</v>
      </c>
      <c r="BI43" s="189">
        <v>632</v>
      </c>
      <c r="BJ43" s="189">
        <v>691</v>
      </c>
      <c r="BK43" s="189">
        <v>609</v>
      </c>
      <c r="BL43" s="189">
        <v>695</v>
      </c>
      <c r="BM43" s="189">
        <v>1072</v>
      </c>
      <c r="BN43" s="189">
        <v>1069</v>
      </c>
      <c r="BO43" s="189">
        <v>1208</v>
      </c>
      <c r="BP43" s="189">
        <v>1242</v>
      </c>
      <c r="BQ43" s="189">
        <v>1046</v>
      </c>
      <c r="BR43" s="189">
        <v>737</v>
      </c>
      <c r="BS43" s="189">
        <v>637</v>
      </c>
      <c r="BT43" s="189">
        <v>624</v>
      </c>
      <c r="BU43" s="189">
        <v>636</v>
      </c>
      <c r="BV43" s="189">
        <v>645</v>
      </c>
      <c r="BW43" s="189">
        <v>647</v>
      </c>
    </row>
    <row r="44" spans="2:75" s="174" customFormat="1" ht="12.95" customHeight="1" x14ac:dyDescent="0.2">
      <c r="B44" s="190" t="s">
        <v>383</v>
      </c>
      <c r="D44" s="191">
        <v>0</v>
      </c>
      <c r="E44" s="191">
        <v>0</v>
      </c>
      <c r="F44" s="191">
        <v>0</v>
      </c>
      <c r="G44" s="191">
        <v>0</v>
      </c>
      <c r="H44" s="191">
        <v>0</v>
      </c>
      <c r="I44" s="191">
        <v>0</v>
      </c>
      <c r="J44" s="191">
        <v>0</v>
      </c>
      <c r="K44" s="191">
        <v>0</v>
      </c>
      <c r="L44" s="191">
        <v>0</v>
      </c>
      <c r="M44" s="191">
        <v>0</v>
      </c>
      <c r="N44" s="191">
        <v>0</v>
      </c>
      <c r="O44" s="191">
        <v>0</v>
      </c>
      <c r="P44" s="191">
        <v>0</v>
      </c>
      <c r="Q44" s="191">
        <v>0</v>
      </c>
      <c r="R44" s="191">
        <v>0</v>
      </c>
      <c r="S44" s="191">
        <v>0</v>
      </c>
      <c r="T44" s="191">
        <v>0</v>
      </c>
      <c r="U44" s="191">
        <v>0</v>
      </c>
      <c r="V44" s="191">
        <v>0</v>
      </c>
      <c r="W44" s="191">
        <v>0</v>
      </c>
      <c r="X44" s="191">
        <v>0</v>
      </c>
      <c r="Y44" s="191">
        <v>0</v>
      </c>
      <c r="Z44" s="191">
        <v>0</v>
      </c>
      <c r="AA44" s="191">
        <v>0</v>
      </c>
      <c r="AB44" s="191">
        <v>0</v>
      </c>
      <c r="AC44" s="191">
        <v>0</v>
      </c>
      <c r="AD44" s="191">
        <v>0</v>
      </c>
      <c r="AE44" s="191">
        <v>0</v>
      </c>
      <c r="AF44" s="191">
        <v>0</v>
      </c>
      <c r="AG44" s="191">
        <v>0</v>
      </c>
      <c r="AH44" s="191">
        <v>0</v>
      </c>
      <c r="AI44" s="191">
        <v>0</v>
      </c>
      <c r="AJ44" s="191">
        <v>0</v>
      </c>
      <c r="AK44" s="191">
        <v>0</v>
      </c>
      <c r="AL44" s="191">
        <v>0</v>
      </c>
      <c r="AM44" s="191">
        <v>0</v>
      </c>
      <c r="AN44" s="191">
        <v>0</v>
      </c>
      <c r="AO44" s="191">
        <v>0</v>
      </c>
      <c r="AP44" s="191">
        <v>0</v>
      </c>
      <c r="AQ44" s="191">
        <v>0</v>
      </c>
      <c r="AR44" s="191">
        <v>0</v>
      </c>
      <c r="AS44" s="191">
        <v>0</v>
      </c>
      <c r="AT44" s="191">
        <v>0</v>
      </c>
      <c r="AU44" s="191">
        <v>0</v>
      </c>
      <c r="AV44" s="191">
        <v>0</v>
      </c>
      <c r="AW44" s="191">
        <v>0</v>
      </c>
      <c r="AX44" s="191">
        <v>0</v>
      </c>
      <c r="AY44" s="191">
        <v>0</v>
      </c>
      <c r="AZ44" s="191">
        <v>159</v>
      </c>
      <c r="BA44" s="191">
        <v>96</v>
      </c>
      <c r="BB44" s="191">
        <v>79</v>
      </c>
      <c r="BC44" s="191">
        <v>87</v>
      </c>
      <c r="BD44" s="191">
        <v>69</v>
      </c>
      <c r="BE44" s="191">
        <v>67</v>
      </c>
      <c r="BF44" s="191">
        <v>65</v>
      </c>
      <c r="BG44" s="191">
        <v>64</v>
      </c>
      <c r="BH44" s="191">
        <v>59</v>
      </c>
      <c r="BI44" s="191">
        <v>58</v>
      </c>
      <c r="BJ44" s="191">
        <v>64</v>
      </c>
      <c r="BK44" s="191">
        <v>54</v>
      </c>
      <c r="BL44" s="191">
        <v>66</v>
      </c>
      <c r="BM44" s="191">
        <v>114</v>
      </c>
      <c r="BN44" s="191">
        <v>91</v>
      </c>
      <c r="BO44" s="191">
        <v>77</v>
      </c>
      <c r="BP44" s="191">
        <v>69</v>
      </c>
      <c r="BQ44" s="191">
        <v>66</v>
      </c>
      <c r="BR44" s="191">
        <v>53</v>
      </c>
      <c r="BS44" s="191">
        <v>45</v>
      </c>
      <c r="BT44" s="191">
        <v>46</v>
      </c>
      <c r="BU44" s="191">
        <v>48</v>
      </c>
      <c r="BV44" s="191">
        <v>48</v>
      </c>
      <c r="BW44" s="191">
        <v>50</v>
      </c>
    </row>
    <row r="45" spans="2:75" s="174" customFormat="1" ht="26.25" customHeight="1" x14ac:dyDescent="0.2">
      <c r="B45" s="174" t="s">
        <v>151</v>
      </c>
      <c r="D45" s="189">
        <v>0</v>
      </c>
      <c r="E45" s="189">
        <v>0</v>
      </c>
      <c r="F45" s="189">
        <v>0</v>
      </c>
      <c r="G45" s="189">
        <v>0</v>
      </c>
      <c r="H45" s="189">
        <v>0</v>
      </c>
      <c r="I45" s="189">
        <v>0</v>
      </c>
      <c r="J45" s="189">
        <v>0</v>
      </c>
      <c r="K45" s="189">
        <v>0</v>
      </c>
      <c r="L45" s="189">
        <v>0</v>
      </c>
      <c r="M45" s="189">
        <v>0</v>
      </c>
      <c r="N45" s="189">
        <v>0</v>
      </c>
      <c r="O45" s="189">
        <v>0</v>
      </c>
      <c r="P45" s="189">
        <v>0</v>
      </c>
      <c r="Q45" s="189">
        <v>0</v>
      </c>
      <c r="R45" s="189">
        <v>0</v>
      </c>
      <c r="S45" s="189">
        <v>0</v>
      </c>
      <c r="T45" s="189">
        <v>0</v>
      </c>
      <c r="U45" s="189">
        <v>0</v>
      </c>
      <c r="V45" s="189">
        <v>0</v>
      </c>
      <c r="W45" s="189">
        <v>0</v>
      </c>
      <c r="X45" s="189">
        <v>0</v>
      </c>
      <c r="Y45" s="189">
        <v>0</v>
      </c>
      <c r="Z45" s="189">
        <v>0</v>
      </c>
      <c r="AA45" s="189">
        <v>0</v>
      </c>
      <c r="AB45" s="189">
        <v>0</v>
      </c>
      <c r="AC45" s="189">
        <v>0</v>
      </c>
      <c r="AD45" s="189">
        <v>0</v>
      </c>
      <c r="AE45" s="189">
        <v>0</v>
      </c>
      <c r="AF45" s="189">
        <v>0</v>
      </c>
      <c r="AG45" s="189">
        <v>0</v>
      </c>
      <c r="AH45" s="189">
        <v>0</v>
      </c>
      <c r="AI45" s="189">
        <v>0</v>
      </c>
      <c r="AJ45" s="189">
        <v>0</v>
      </c>
      <c r="AK45" s="189">
        <v>0</v>
      </c>
      <c r="AL45" s="189">
        <v>0</v>
      </c>
      <c r="AM45" s="189">
        <v>0</v>
      </c>
      <c r="AN45" s="189">
        <v>0</v>
      </c>
      <c r="AO45" s="189">
        <v>0</v>
      </c>
      <c r="AP45" s="189">
        <v>0</v>
      </c>
      <c r="AQ45" s="189">
        <v>0</v>
      </c>
      <c r="AR45" s="189">
        <v>0</v>
      </c>
      <c r="AS45" s="189">
        <v>0</v>
      </c>
      <c r="AT45" s="189">
        <v>0</v>
      </c>
      <c r="AU45" s="189">
        <v>11</v>
      </c>
      <c r="AV45" s="189">
        <v>13</v>
      </c>
      <c r="AW45" s="189">
        <v>12</v>
      </c>
      <c r="AX45" s="189">
        <v>11</v>
      </c>
      <c r="AY45" s="189">
        <v>13</v>
      </c>
      <c r="AZ45" s="189">
        <v>12</v>
      </c>
      <c r="BA45" s="189">
        <v>11</v>
      </c>
      <c r="BB45" s="189">
        <v>13</v>
      </c>
      <c r="BC45" s="189">
        <v>13</v>
      </c>
      <c r="BD45" s="189">
        <v>15</v>
      </c>
      <c r="BE45" s="189">
        <v>17</v>
      </c>
      <c r="BF45" s="189">
        <v>15</v>
      </c>
      <c r="BG45" s="189">
        <v>22</v>
      </c>
      <c r="BH45" s="189">
        <v>26</v>
      </c>
      <c r="BI45" s="189">
        <v>29</v>
      </c>
      <c r="BJ45" s="189">
        <v>27</v>
      </c>
      <c r="BK45" s="189">
        <v>44</v>
      </c>
      <c r="BL45" s="189">
        <v>54</v>
      </c>
      <c r="BM45" s="189">
        <v>56</v>
      </c>
      <c r="BN45" s="189">
        <v>54</v>
      </c>
      <c r="BO45" s="189">
        <v>57</v>
      </c>
      <c r="BP45" s="189">
        <v>60</v>
      </c>
      <c r="BQ45" s="189">
        <v>58</v>
      </c>
      <c r="BR45" s="189">
        <v>59</v>
      </c>
      <c r="BS45" s="189">
        <v>61</v>
      </c>
      <c r="BT45" s="189">
        <v>61</v>
      </c>
      <c r="BU45" s="189">
        <v>61</v>
      </c>
      <c r="BV45" s="189">
        <v>61</v>
      </c>
      <c r="BW45" s="189">
        <v>61</v>
      </c>
    </row>
    <row r="46" spans="2:75" s="174" customFormat="1" ht="12.95" customHeight="1" x14ac:dyDescent="0.2">
      <c r="B46" s="174" t="s">
        <v>154</v>
      </c>
      <c r="D46" s="189">
        <v>0</v>
      </c>
      <c r="E46" s="189">
        <v>0</v>
      </c>
      <c r="F46" s="189">
        <v>0</v>
      </c>
      <c r="G46" s="189">
        <v>0</v>
      </c>
      <c r="H46" s="189">
        <v>0</v>
      </c>
      <c r="I46" s="189">
        <v>0</v>
      </c>
      <c r="J46" s="189">
        <v>0</v>
      </c>
      <c r="K46" s="189">
        <v>0</v>
      </c>
      <c r="L46" s="189">
        <v>0</v>
      </c>
      <c r="M46" s="189">
        <v>0</v>
      </c>
      <c r="N46" s="189">
        <v>0</v>
      </c>
      <c r="O46" s="189">
        <v>0</v>
      </c>
      <c r="P46" s="189">
        <v>0</v>
      </c>
      <c r="Q46" s="189">
        <v>0</v>
      </c>
      <c r="R46" s="189">
        <v>0</v>
      </c>
      <c r="S46" s="189">
        <v>0</v>
      </c>
      <c r="T46" s="189">
        <v>0</v>
      </c>
      <c r="U46" s="189">
        <v>0</v>
      </c>
      <c r="V46" s="189">
        <v>0</v>
      </c>
      <c r="W46" s="189">
        <v>0</v>
      </c>
      <c r="X46" s="189">
        <v>0</v>
      </c>
      <c r="Y46" s="189">
        <v>0</v>
      </c>
      <c r="Z46" s="189">
        <v>0</v>
      </c>
      <c r="AA46" s="189">
        <v>0</v>
      </c>
      <c r="AB46" s="189">
        <v>0</v>
      </c>
      <c r="AC46" s="189">
        <v>0</v>
      </c>
      <c r="AD46" s="189">
        <v>0</v>
      </c>
      <c r="AE46" s="189">
        <v>0</v>
      </c>
      <c r="AF46" s="189">
        <v>34</v>
      </c>
      <c r="AG46" s="189">
        <v>55</v>
      </c>
      <c r="AH46" s="189">
        <v>75</v>
      </c>
      <c r="AI46" s="189">
        <v>105</v>
      </c>
      <c r="AJ46" s="189">
        <v>147</v>
      </c>
      <c r="AK46" s="189">
        <v>177</v>
      </c>
      <c r="AL46" s="189">
        <v>214</v>
      </c>
      <c r="AM46" s="189">
        <v>263</v>
      </c>
      <c r="AN46" s="189">
        <v>314</v>
      </c>
      <c r="AO46" s="189">
        <v>367</v>
      </c>
      <c r="AP46" s="189">
        <v>422</v>
      </c>
      <c r="AQ46" s="189">
        <v>474</v>
      </c>
      <c r="AR46" s="189">
        <v>520</v>
      </c>
      <c r="AS46" s="189">
        <v>565</v>
      </c>
      <c r="AT46" s="189">
        <v>607</v>
      </c>
      <c r="AU46" s="189">
        <v>654</v>
      </c>
      <c r="AV46" s="189">
        <v>0</v>
      </c>
      <c r="AW46" s="189">
        <v>0</v>
      </c>
      <c r="AX46" s="189">
        <v>0</v>
      </c>
      <c r="AY46" s="189">
        <v>0</v>
      </c>
      <c r="AZ46" s="189">
        <v>0</v>
      </c>
      <c r="BA46" s="189">
        <v>0</v>
      </c>
      <c r="BB46" s="189">
        <v>0</v>
      </c>
      <c r="BC46" s="189">
        <v>0</v>
      </c>
      <c r="BD46" s="189">
        <v>0</v>
      </c>
      <c r="BE46" s="189">
        <v>0</v>
      </c>
      <c r="BF46" s="189">
        <v>0</v>
      </c>
      <c r="BG46" s="189">
        <v>0</v>
      </c>
      <c r="BH46" s="189">
        <v>0</v>
      </c>
      <c r="BI46" s="189">
        <v>0</v>
      </c>
      <c r="BJ46" s="189">
        <v>0</v>
      </c>
      <c r="BK46" s="189">
        <v>0</v>
      </c>
      <c r="BL46" s="189">
        <v>0</v>
      </c>
      <c r="BM46" s="189">
        <v>0</v>
      </c>
      <c r="BN46" s="189">
        <v>0</v>
      </c>
      <c r="BO46" s="189">
        <v>0</v>
      </c>
      <c r="BP46" s="189">
        <v>0</v>
      </c>
      <c r="BQ46" s="189">
        <v>0</v>
      </c>
      <c r="BR46" s="189">
        <v>0</v>
      </c>
      <c r="BS46" s="189">
        <v>0</v>
      </c>
      <c r="BT46" s="189">
        <v>0</v>
      </c>
      <c r="BU46" s="189">
        <v>0</v>
      </c>
      <c r="BV46" s="189">
        <v>0</v>
      </c>
      <c r="BW46" s="189">
        <v>0</v>
      </c>
    </row>
    <row r="47" spans="2:75" s="174" customFormat="1" x14ac:dyDescent="0.2">
      <c r="B47" s="192" t="s">
        <v>156</v>
      </c>
      <c r="D47" s="191">
        <v>0</v>
      </c>
      <c r="E47" s="191">
        <v>0</v>
      </c>
      <c r="F47" s="191">
        <v>0</v>
      </c>
      <c r="G47" s="191">
        <v>0</v>
      </c>
      <c r="H47" s="191">
        <v>0</v>
      </c>
      <c r="I47" s="191">
        <v>0</v>
      </c>
      <c r="J47" s="191">
        <v>0</v>
      </c>
      <c r="K47" s="191">
        <v>0</v>
      </c>
      <c r="L47" s="191">
        <v>0</v>
      </c>
      <c r="M47" s="191">
        <v>0</v>
      </c>
      <c r="N47" s="191">
        <v>0</v>
      </c>
      <c r="O47" s="191">
        <v>0</v>
      </c>
      <c r="P47" s="191">
        <v>0</v>
      </c>
      <c r="Q47" s="191">
        <v>0</v>
      </c>
      <c r="R47" s="191">
        <v>0</v>
      </c>
      <c r="S47" s="191">
        <v>0</v>
      </c>
      <c r="T47" s="191">
        <v>0</v>
      </c>
      <c r="U47" s="191">
        <v>0</v>
      </c>
      <c r="V47" s="191">
        <v>0</v>
      </c>
      <c r="W47" s="191">
        <v>0</v>
      </c>
      <c r="X47" s="191">
        <v>0</v>
      </c>
      <c r="Y47" s="191">
        <v>0</v>
      </c>
      <c r="Z47" s="191">
        <v>0</v>
      </c>
      <c r="AA47" s="191">
        <v>0</v>
      </c>
      <c r="AB47" s="191">
        <v>0</v>
      </c>
      <c r="AC47" s="191">
        <v>0</v>
      </c>
      <c r="AD47" s="191">
        <v>0</v>
      </c>
      <c r="AE47" s="191">
        <v>0</v>
      </c>
      <c r="AF47" s="191">
        <v>0</v>
      </c>
      <c r="AG47" s="191">
        <v>0</v>
      </c>
      <c r="AH47" s="191">
        <v>311</v>
      </c>
      <c r="AI47" s="191">
        <v>381</v>
      </c>
      <c r="AJ47" s="191">
        <v>438</v>
      </c>
      <c r="AK47" s="191">
        <v>469</v>
      </c>
      <c r="AL47" s="191">
        <v>508</v>
      </c>
      <c r="AM47" s="191">
        <v>537</v>
      </c>
      <c r="AN47" s="191">
        <v>517</v>
      </c>
      <c r="AO47" s="191">
        <v>576</v>
      </c>
      <c r="AP47" s="191">
        <v>607</v>
      </c>
      <c r="AQ47" s="191">
        <v>686</v>
      </c>
      <c r="AR47" s="191">
        <v>710</v>
      </c>
      <c r="AS47" s="191">
        <v>724</v>
      </c>
      <c r="AT47" s="191">
        <v>777</v>
      </c>
      <c r="AU47" s="191">
        <v>821</v>
      </c>
      <c r="AV47" s="191">
        <v>839</v>
      </c>
      <c r="AW47" s="191">
        <v>886</v>
      </c>
      <c r="AX47" s="191">
        <v>918</v>
      </c>
      <c r="AY47" s="191">
        <v>964</v>
      </c>
      <c r="AZ47" s="191">
        <v>1010</v>
      </c>
      <c r="BA47" s="191">
        <v>0</v>
      </c>
      <c r="BB47" s="191">
        <v>0</v>
      </c>
      <c r="BC47" s="191">
        <v>0</v>
      </c>
      <c r="BD47" s="191">
        <v>0</v>
      </c>
      <c r="BE47" s="191">
        <v>0</v>
      </c>
      <c r="BF47" s="191">
        <v>0</v>
      </c>
      <c r="BG47" s="191">
        <v>0</v>
      </c>
      <c r="BH47" s="191">
        <v>0</v>
      </c>
      <c r="BI47" s="191">
        <v>0</v>
      </c>
      <c r="BJ47" s="191">
        <v>0</v>
      </c>
      <c r="BK47" s="191">
        <v>0</v>
      </c>
      <c r="BL47" s="191">
        <v>0</v>
      </c>
      <c r="BM47" s="191">
        <v>0</v>
      </c>
      <c r="BN47" s="191">
        <v>0</v>
      </c>
      <c r="BO47" s="191">
        <v>0</v>
      </c>
      <c r="BP47" s="191">
        <v>0</v>
      </c>
      <c r="BQ47" s="191">
        <v>0</v>
      </c>
      <c r="BR47" s="191">
        <v>0</v>
      </c>
      <c r="BS47" s="191">
        <v>0</v>
      </c>
      <c r="BT47" s="191">
        <v>0</v>
      </c>
      <c r="BU47" s="191">
        <v>0</v>
      </c>
      <c r="BV47" s="191">
        <v>0</v>
      </c>
      <c r="BW47" s="191">
        <v>0</v>
      </c>
    </row>
    <row r="48" spans="2:75" s="174" customFormat="1" ht="12.95" customHeight="1" x14ac:dyDescent="0.2">
      <c r="B48" s="192" t="s">
        <v>159</v>
      </c>
      <c r="C48" s="192"/>
      <c r="D48" s="191">
        <v>0</v>
      </c>
      <c r="E48" s="191">
        <v>0</v>
      </c>
      <c r="F48" s="191">
        <v>0</v>
      </c>
      <c r="G48" s="191">
        <v>0</v>
      </c>
      <c r="H48" s="191">
        <v>0</v>
      </c>
      <c r="I48" s="191">
        <v>0</v>
      </c>
      <c r="J48" s="191">
        <v>0</v>
      </c>
      <c r="K48" s="191">
        <v>0</v>
      </c>
      <c r="L48" s="191">
        <v>0</v>
      </c>
      <c r="M48" s="191">
        <v>0</v>
      </c>
      <c r="N48" s="191">
        <v>0</v>
      </c>
      <c r="O48" s="191">
        <v>0</v>
      </c>
      <c r="P48" s="191">
        <v>0</v>
      </c>
      <c r="Q48" s="191">
        <v>0</v>
      </c>
      <c r="R48" s="191">
        <v>0</v>
      </c>
      <c r="S48" s="191">
        <v>0</v>
      </c>
      <c r="T48" s="191">
        <v>0</v>
      </c>
      <c r="U48" s="191">
        <v>0</v>
      </c>
      <c r="V48" s="191">
        <v>0</v>
      </c>
      <c r="W48" s="191">
        <v>0</v>
      </c>
      <c r="X48" s="191">
        <v>0</v>
      </c>
      <c r="Y48" s="191">
        <v>0</v>
      </c>
      <c r="Z48" s="191">
        <v>0</v>
      </c>
      <c r="AA48" s="191">
        <v>0</v>
      </c>
      <c r="AB48" s="191">
        <v>0</v>
      </c>
      <c r="AC48" s="191">
        <v>0</v>
      </c>
      <c r="AD48" s="191">
        <v>0</v>
      </c>
      <c r="AE48" s="191">
        <v>0</v>
      </c>
      <c r="AF48" s="191">
        <v>0</v>
      </c>
      <c r="AG48" s="191">
        <v>0</v>
      </c>
      <c r="AH48" s="191">
        <v>0</v>
      </c>
      <c r="AI48" s="191">
        <v>0</v>
      </c>
      <c r="AJ48" s="191">
        <v>0</v>
      </c>
      <c r="AK48" s="191">
        <v>0</v>
      </c>
      <c r="AL48" s="191">
        <v>0</v>
      </c>
      <c r="AM48" s="191">
        <v>0</v>
      </c>
      <c r="AN48" s="191">
        <v>0</v>
      </c>
      <c r="AO48" s="191">
        <v>0</v>
      </c>
      <c r="AP48" s="191">
        <v>0</v>
      </c>
      <c r="AQ48" s="191">
        <v>0</v>
      </c>
      <c r="AR48" s="191">
        <v>0</v>
      </c>
      <c r="AS48" s="191">
        <v>0</v>
      </c>
      <c r="AT48" s="191">
        <v>0</v>
      </c>
      <c r="AU48" s="191">
        <v>0</v>
      </c>
      <c r="AV48" s="191">
        <v>0</v>
      </c>
      <c r="AW48" s="191">
        <v>0</v>
      </c>
      <c r="AX48" s="191">
        <v>0</v>
      </c>
      <c r="AY48" s="191">
        <v>0</v>
      </c>
      <c r="AZ48" s="191">
        <v>0</v>
      </c>
      <c r="BA48" s="191">
        <v>0</v>
      </c>
      <c r="BB48" s="191">
        <v>0</v>
      </c>
      <c r="BC48" s="191">
        <v>0</v>
      </c>
      <c r="BD48" s="191">
        <v>3156</v>
      </c>
      <c r="BE48" s="191">
        <v>3859</v>
      </c>
      <c r="BF48" s="191">
        <v>3790</v>
      </c>
      <c r="BG48" s="191">
        <v>3839</v>
      </c>
      <c r="BH48" s="191">
        <v>3892</v>
      </c>
      <c r="BI48" s="191">
        <v>3965</v>
      </c>
      <c r="BJ48" s="191">
        <v>3982</v>
      </c>
      <c r="BK48" s="191">
        <v>3993</v>
      </c>
      <c r="BL48" s="191">
        <v>4079</v>
      </c>
      <c r="BM48" s="191">
        <v>4206</v>
      </c>
      <c r="BN48" s="191">
        <v>4236</v>
      </c>
      <c r="BO48" s="191">
        <v>4277</v>
      </c>
      <c r="BP48" s="191">
        <v>4316</v>
      </c>
      <c r="BQ48" s="191">
        <v>4414</v>
      </c>
      <c r="BR48" s="191">
        <v>4395</v>
      </c>
      <c r="BS48" s="191">
        <v>4469</v>
      </c>
      <c r="BT48" s="191">
        <v>4519</v>
      </c>
      <c r="BU48" s="191">
        <v>4615</v>
      </c>
      <c r="BV48" s="191">
        <v>4756</v>
      </c>
      <c r="BW48" s="191">
        <v>4982</v>
      </c>
    </row>
    <row r="49" spans="1:75" s="174" customFormat="1" ht="12.95" customHeight="1" x14ac:dyDescent="0.2">
      <c r="B49" s="174" t="s">
        <v>16</v>
      </c>
      <c r="D49" s="189">
        <v>0</v>
      </c>
      <c r="E49" s="189">
        <v>0</v>
      </c>
      <c r="F49" s="189">
        <v>0</v>
      </c>
      <c r="G49" s="189">
        <v>0</v>
      </c>
      <c r="H49" s="189">
        <v>0</v>
      </c>
      <c r="I49" s="189">
        <v>0</v>
      </c>
      <c r="J49" s="189">
        <v>0</v>
      </c>
      <c r="K49" s="189">
        <v>0</v>
      </c>
      <c r="L49" s="189">
        <v>0</v>
      </c>
      <c r="M49" s="189">
        <v>0</v>
      </c>
      <c r="N49" s="189">
        <v>0</v>
      </c>
      <c r="O49" s="189">
        <v>0</v>
      </c>
      <c r="P49" s="189">
        <v>0</v>
      </c>
      <c r="Q49" s="189">
        <v>0</v>
      </c>
      <c r="R49" s="189">
        <v>0</v>
      </c>
      <c r="S49" s="189">
        <v>0</v>
      </c>
      <c r="T49" s="189">
        <v>0</v>
      </c>
      <c r="U49" s="189">
        <v>0</v>
      </c>
      <c r="V49" s="189">
        <v>0</v>
      </c>
      <c r="W49" s="189">
        <v>0</v>
      </c>
      <c r="X49" s="189">
        <v>0</v>
      </c>
      <c r="Y49" s="189">
        <v>0</v>
      </c>
      <c r="Z49" s="189">
        <v>0</v>
      </c>
      <c r="AA49" s="189">
        <v>0</v>
      </c>
      <c r="AB49" s="189">
        <v>0</v>
      </c>
      <c r="AC49" s="189">
        <v>0</v>
      </c>
      <c r="AD49" s="189">
        <v>0</v>
      </c>
      <c r="AE49" s="189">
        <v>0</v>
      </c>
      <c r="AF49" s="189">
        <v>0</v>
      </c>
      <c r="AG49" s="189">
        <v>0</v>
      </c>
      <c r="AH49" s="189">
        <v>0</v>
      </c>
      <c r="AI49" s="189">
        <v>0</v>
      </c>
      <c r="AJ49" s="189">
        <v>0</v>
      </c>
      <c r="AK49" s="189">
        <v>0</v>
      </c>
      <c r="AL49" s="189">
        <v>0</v>
      </c>
      <c r="AM49" s="189">
        <v>0</v>
      </c>
      <c r="AN49" s="189">
        <v>0</v>
      </c>
      <c r="AO49" s="189">
        <v>0</v>
      </c>
      <c r="AP49" s="189">
        <v>0</v>
      </c>
      <c r="AQ49" s="189">
        <v>0</v>
      </c>
      <c r="AR49" s="189">
        <v>0</v>
      </c>
      <c r="AS49" s="189">
        <v>0</v>
      </c>
      <c r="AT49" s="189">
        <v>0</v>
      </c>
      <c r="AU49" s="189">
        <v>0</v>
      </c>
      <c r="AV49" s="189">
        <v>0</v>
      </c>
      <c r="AW49" s="189">
        <v>0</v>
      </c>
      <c r="AX49" s="189">
        <v>0</v>
      </c>
      <c r="AY49" s="189">
        <v>0</v>
      </c>
      <c r="AZ49" s="189">
        <v>0</v>
      </c>
      <c r="BA49" s="189">
        <v>0</v>
      </c>
      <c r="BB49" s="189">
        <v>0</v>
      </c>
      <c r="BC49" s="189">
        <v>0</v>
      </c>
      <c r="BD49" s="189">
        <v>0</v>
      </c>
      <c r="BE49" s="189">
        <v>0</v>
      </c>
      <c r="BF49" s="189">
        <v>0</v>
      </c>
      <c r="BG49" s="189">
        <v>1979</v>
      </c>
      <c r="BH49" s="189">
        <v>2594</v>
      </c>
      <c r="BI49" s="189">
        <v>2700</v>
      </c>
      <c r="BJ49" s="189">
        <v>2729</v>
      </c>
      <c r="BK49" s="189">
        <v>2732</v>
      </c>
      <c r="BL49" s="189">
        <v>2724</v>
      </c>
      <c r="BM49" s="189">
        <v>2736</v>
      </c>
      <c r="BN49" s="189">
        <v>2718</v>
      </c>
      <c r="BO49" s="189">
        <v>2649</v>
      </c>
      <c r="BP49" s="189">
        <v>2505</v>
      </c>
      <c r="BQ49" s="189">
        <v>2380</v>
      </c>
      <c r="BR49" s="189">
        <v>2249</v>
      </c>
      <c r="BS49" s="189">
        <v>2110</v>
      </c>
      <c r="BT49" s="189">
        <v>2019</v>
      </c>
      <c r="BU49" s="189">
        <v>1918</v>
      </c>
      <c r="BV49" s="189">
        <v>1829</v>
      </c>
      <c r="BW49" s="189">
        <v>1764</v>
      </c>
    </row>
    <row r="50" spans="1:75" s="174" customFormat="1" ht="26.25" customHeight="1" x14ac:dyDescent="0.2">
      <c r="B50" s="30" t="s">
        <v>160</v>
      </c>
      <c r="D50" s="189" t="s">
        <v>123</v>
      </c>
      <c r="E50" s="189" t="s">
        <v>123</v>
      </c>
      <c r="F50" s="189" t="s">
        <v>123</v>
      </c>
      <c r="G50" s="189" t="s">
        <v>123</v>
      </c>
      <c r="H50" s="189" t="s">
        <v>123</v>
      </c>
      <c r="I50" s="189" t="s">
        <v>123</v>
      </c>
      <c r="J50" s="189" t="s">
        <v>123</v>
      </c>
      <c r="K50" s="189" t="s">
        <v>123</v>
      </c>
      <c r="L50" s="189" t="s">
        <v>123</v>
      </c>
      <c r="M50" s="189" t="s">
        <v>123</v>
      </c>
      <c r="N50" s="189" t="s">
        <v>123</v>
      </c>
      <c r="O50" s="189" t="s">
        <v>123</v>
      </c>
      <c r="P50" s="189" t="s">
        <v>123</v>
      </c>
      <c r="Q50" s="189" t="s">
        <v>123</v>
      </c>
      <c r="R50" s="189" t="s">
        <v>123</v>
      </c>
      <c r="S50" s="189" t="s">
        <v>123</v>
      </c>
      <c r="T50" s="189" t="s">
        <v>123</v>
      </c>
      <c r="U50" s="189" t="s">
        <v>123</v>
      </c>
      <c r="V50" s="189" t="s">
        <v>123</v>
      </c>
      <c r="W50" s="189" t="s">
        <v>123</v>
      </c>
      <c r="X50" s="189" t="s">
        <v>123</v>
      </c>
      <c r="Y50" s="189" t="s">
        <v>123</v>
      </c>
      <c r="Z50" s="189" t="s">
        <v>123</v>
      </c>
      <c r="AA50" s="189" t="s">
        <v>123</v>
      </c>
      <c r="AB50" s="189" t="s">
        <v>123</v>
      </c>
      <c r="AC50" s="189" t="s">
        <v>123</v>
      </c>
      <c r="AD50" s="189" t="s">
        <v>123</v>
      </c>
      <c r="AE50" s="189" t="s">
        <v>123</v>
      </c>
      <c r="AF50" s="189" t="s">
        <v>123</v>
      </c>
      <c r="AG50" s="189" t="s">
        <v>123</v>
      </c>
      <c r="AH50" s="189" t="s">
        <v>123</v>
      </c>
      <c r="AI50" s="189" t="s">
        <v>123</v>
      </c>
      <c r="AJ50" s="189" t="s">
        <v>123</v>
      </c>
      <c r="AK50" s="189" t="s">
        <v>123</v>
      </c>
      <c r="AL50" s="189" t="s">
        <v>123</v>
      </c>
      <c r="AM50" s="189" t="s">
        <v>123</v>
      </c>
      <c r="AN50" s="189" t="s">
        <v>123</v>
      </c>
      <c r="AO50" s="189" t="s">
        <v>123</v>
      </c>
      <c r="AP50" s="189" t="s">
        <v>123</v>
      </c>
      <c r="AQ50" s="189" t="s">
        <v>123</v>
      </c>
      <c r="AR50" s="189" t="s">
        <v>123</v>
      </c>
      <c r="AS50" s="189" t="s">
        <v>123</v>
      </c>
      <c r="AT50" s="189" t="s">
        <v>123</v>
      </c>
      <c r="AU50" s="189" t="s">
        <v>123</v>
      </c>
      <c r="AV50" s="189" t="s">
        <v>123</v>
      </c>
      <c r="AW50" s="189" t="s">
        <v>123</v>
      </c>
      <c r="AX50" s="189" t="s">
        <v>123</v>
      </c>
      <c r="AY50" s="189" t="s">
        <v>123</v>
      </c>
      <c r="AZ50" s="189" t="s">
        <v>123</v>
      </c>
      <c r="BA50" s="189" t="s">
        <v>123</v>
      </c>
      <c r="BB50" s="189" t="s">
        <v>123</v>
      </c>
      <c r="BC50" s="189" t="s">
        <v>123</v>
      </c>
      <c r="BD50" s="189" t="s">
        <v>123</v>
      </c>
      <c r="BE50" s="189" t="s">
        <v>123</v>
      </c>
      <c r="BF50" s="189" t="s">
        <v>123</v>
      </c>
      <c r="BG50" s="189" t="s">
        <v>123</v>
      </c>
      <c r="BH50" s="189" t="s">
        <v>123</v>
      </c>
      <c r="BI50" s="189" t="s">
        <v>123</v>
      </c>
      <c r="BJ50" s="189" t="s">
        <v>123</v>
      </c>
      <c r="BK50" s="189" t="s">
        <v>123</v>
      </c>
      <c r="BL50" s="189" t="s">
        <v>123</v>
      </c>
      <c r="BM50" s="189" t="s">
        <v>123</v>
      </c>
      <c r="BN50" s="189" t="s">
        <v>123</v>
      </c>
      <c r="BO50" s="189" t="s">
        <v>123</v>
      </c>
      <c r="BP50" s="189" t="s">
        <v>123</v>
      </c>
      <c r="BQ50" s="189">
        <v>13</v>
      </c>
      <c r="BR50" s="189">
        <v>300</v>
      </c>
      <c r="BS50" s="189">
        <v>575</v>
      </c>
      <c r="BT50" s="189">
        <v>1086</v>
      </c>
      <c r="BU50" s="189">
        <v>1736</v>
      </c>
      <c r="BV50" s="189">
        <v>2019</v>
      </c>
      <c r="BW50" s="189">
        <v>2105</v>
      </c>
    </row>
    <row r="51" spans="1:75" s="174" customFormat="1" x14ac:dyDescent="0.2">
      <c r="B51" s="190" t="s">
        <v>377</v>
      </c>
      <c r="D51" s="189" t="s">
        <v>123</v>
      </c>
      <c r="E51" s="189" t="s">
        <v>123</v>
      </c>
      <c r="F51" s="189" t="s">
        <v>123</v>
      </c>
      <c r="G51" s="189" t="s">
        <v>123</v>
      </c>
      <c r="H51" s="189" t="s">
        <v>123</v>
      </c>
      <c r="I51" s="189" t="s">
        <v>123</v>
      </c>
      <c r="J51" s="189" t="s">
        <v>123</v>
      </c>
      <c r="K51" s="189" t="s">
        <v>123</v>
      </c>
      <c r="L51" s="189" t="s">
        <v>123</v>
      </c>
      <c r="M51" s="189" t="s">
        <v>123</v>
      </c>
      <c r="N51" s="189" t="s">
        <v>123</v>
      </c>
      <c r="O51" s="189" t="s">
        <v>123</v>
      </c>
      <c r="P51" s="189" t="s">
        <v>123</v>
      </c>
      <c r="Q51" s="189" t="s">
        <v>123</v>
      </c>
      <c r="R51" s="189" t="s">
        <v>123</v>
      </c>
      <c r="S51" s="189" t="s">
        <v>123</v>
      </c>
      <c r="T51" s="189" t="s">
        <v>123</v>
      </c>
      <c r="U51" s="189" t="s">
        <v>123</v>
      </c>
      <c r="V51" s="189" t="s">
        <v>123</v>
      </c>
      <c r="W51" s="189" t="s">
        <v>123</v>
      </c>
      <c r="X51" s="189" t="s">
        <v>123</v>
      </c>
      <c r="Y51" s="189" t="s">
        <v>123</v>
      </c>
      <c r="Z51" s="189" t="s">
        <v>123</v>
      </c>
      <c r="AA51" s="189" t="s">
        <v>123</v>
      </c>
      <c r="AB51" s="189" t="s">
        <v>123</v>
      </c>
      <c r="AC51" s="189" t="s">
        <v>123</v>
      </c>
      <c r="AD51" s="189" t="s">
        <v>123</v>
      </c>
      <c r="AE51" s="189" t="s">
        <v>123</v>
      </c>
      <c r="AF51" s="189" t="s">
        <v>123</v>
      </c>
      <c r="AG51" s="189" t="s">
        <v>123</v>
      </c>
      <c r="AH51" s="189" t="s">
        <v>123</v>
      </c>
      <c r="AI51" s="189" t="s">
        <v>123</v>
      </c>
      <c r="AJ51" s="189" t="s">
        <v>123</v>
      </c>
      <c r="AK51" s="189" t="s">
        <v>123</v>
      </c>
      <c r="AL51" s="189" t="s">
        <v>123</v>
      </c>
      <c r="AM51" s="189" t="s">
        <v>123</v>
      </c>
      <c r="AN51" s="189" t="s">
        <v>123</v>
      </c>
      <c r="AO51" s="189" t="s">
        <v>123</v>
      </c>
      <c r="AP51" s="189" t="s">
        <v>123</v>
      </c>
      <c r="AQ51" s="189" t="s">
        <v>123</v>
      </c>
      <c r="AR51" s="189" t="s">
        <v>123</v>
      </c>
      <c r="AS51" s="189" t="s">
        <v>123</v>
      </c>
      <c r="AT51" s="189" t="s">
        <v>123</v>
      </c>
      <c r="AU51" s="189" t="s">
        <v>123</v>
      </c>
      <c r="AV51" s="189" t="s">
        <v>123</v>
      </c>
      <c r="AW51" s="189" t="s">
        <v>123</v>
      </c>
      <c r="AX51" s="189" t="s">
        <v>123</v>
      </c>
      <c r="AY51" s="189" t="s">
        <v>123</v>
      </c>
      <c r="AZ51" s="189" t="s">
        <v>123</v>
      </c>
      <c r="BA51" s="189" t="s">
        <v>123</v>
      </c>
      <c r="BB51" s="189" t="s">
        <v>123</v>
      </c>
      <c r="BC51" s="189" t="s">
        <v>123</v>
      </c>
      <c r="BD51" s="189" t="s">
        <v>123</v>
      </c>
      <c r="BE51" s="189" t="s">
        <v>123</v>
      </c>
      <c r="BF51" s="189" t="s">
        <v>123</v>
      </c>
      <c r="BG51" s="189" t="s">
        <v>123</v>
      </c>
      <c r="BH51" s="189" t="s">
        <v>123</v>
      </c>
      <c r="BI51" s="189" t="s">
        <v>123</v>
      </c>
      <c r="BJ51" s="189" t="s">
        <v>123</v>
      </c>
      <c r="BK51" s="189" t="s">
        <v>123</v>
      </c>
      <c r="BL51" s="189" t="s">
        <v>123</v>
      </c>
      <c r="BM51" s="189" t="s">
        <v>123</v>
      </c>
      <c r="BN51" s="189" t="s">
        <v>123</v>
      </c>
      <c r="BO51" s="189" t="s">
        <v>123</v>
      </c>
      <c r="BP51" s="189" t="s">
        <v>123</v>
      </c>
      <c r="BQ51" s="189">
        <v>13</v>
      </c>
      <c r="BR51" s="189">
        <v>297</v>
      </c>
      <c r="BS51" s="189">
        <v>569</v>
      </c>
      <c r="BT51" s="189">
        <v>1075</v>
      </c>
      <c r="BU51" s="189">
        <v>1718</v>
      </c>
      <c r="BV51" s="189">
        <v>2000</v>
      </c>
      <c r="BW51" s="189">
        <v>2081</v>
      </c>
    </row>
    <row r="52" spans="1:75" s="174" customFormat="1" x14ac:dyDescent="0.2">
      <c r="B52" s="190" t="s">
        <v>378</v>
      </c>
      <c r="D52" s="189" t="s">
        <v>123</v>
      </c>
      <c r="E52" s="189" t="s">
        <v>123</v>
      </c>
      <c r="F52" s="189" t="s">
        <v>123</v>
      </c>
      <c r="G52" s="189" t="s">
        <v>123</v>
      </c>
      <c r="H52" s="189" t="s">
        <v>123</v>
      </c>
      <c r="I52" s="189" t="s">
        <v>123</v>
      </c>
      <c r="J52" s="189" t="s">
        <v>123</v>
      </c>
      <c r="K52" s="189" t="s">
        <v>123</v>
      </c>
      <c r="L52" s="189" t="s">
        <v>123</v>
      </c>
      <c r="M52" s="189" t="s">
        <v>123</v>
      </c>
      <c r="N52" s="189" t="s">
        <v>123</v>
      </c>
      <c r="O52" s="189" t="s">
        <v>123</v>
      </c>
      <c r="P52" s="189" t="s">
        <v>123</v>
      </c>
      <c r="Q52" s="189" t="s">
        <v>123</v>
      </c>
      <c r="R52" s="189" t="s">
        <v>123</v>
      </c>
      <c r="S52" s="189" t="s">
        <v>123</v>
      </c>
      <c r="T52" s="189" t="s">
        <v>123</v>
      </c>
      <c r="U52" s="189" t="s">
        <v>123</v>
      </c>
      <c r="V52" s="189" t="s">
        <v>123</v>
      </c>
      <c r="W52" s="189" t="s">
        <v>123</v>
      </c>
      <c r="X52" s="189" t="s">
        <v>123</v>
      </c>
      <c r="Y52" s="189" t="s">
        <v>123</v>
      </c>
      <c r="Z52" s="189" t="s">
        <v>123</v>
      </c>
      <c r="AA52" s="189" t="s">
        <v>123</v>
      </c>
      <c r="AB52" s="189" t="s">
        <v>123</v>
      </c>
      <c r="AC52" s="189" t="s">
        <v>123</v>
      </c>
      <c r="AD52" s="189" t="s">
        <v>123</v>
      </c>
      <c r="AE52" s="189" t="s">
        <v>123</v>
      </c>
      <c r="AF52" s="189" t="s">
        <v>123</v>
      </c>
      <c r="AG52" s="189" t="s">
        <v>123</v>
      </c>
      <c r="AH52" s="189" t="s">
        <v>123</v>
      </c>
      <c r="AI52" s="189" t="s">
        <v>123</v>
      </c>
      <c r="AJ52" s="189" t="s">
        <v>123</v>
      </c>
      <c r="AK52" s="189" t="s">
        <v>123</v>
      </c>
      <c r="AL52" s="189" t="s">
        <v>123</v>
      </c>
      <c r="AM52" s="189" t="s">
        <v>123</v>
      </c>
      <c r="AN52" s="189" t="s">
        <v>123</v>
      </c>
      <c r="AO52" s="189" t="s">
        <v>123</v>
      </c>
      <c r="AP52" s="189" t="s">
        <v>123</v>
      </c>
      <c r="AQ52" s="189" t="s">
        <v>123</v>
      </c>
      <c r="AR52" s="189" t="s">
        <v>123</v>
      </c>
      <c r="AS52" s="189" t="s">
        <v>123</v>
      </c>
      <c r="AT52" s="189" t="s">
        <v>123</v>
      </c>
      <c r="AU52" s="189" t="s">
        <v>123</v>
      </c>
      <c r="AV52" s="189" t="s">
        <v>123</v>
      </c>
      <c r="AW52" s="189" t="s">
        <v>123</v>
      </c>
      <c r="AX52" s="189" t="s">
        <v>123</v>
      </c>
      <c r="AY52" s="189" t="s">
        <v>123</v>
      </c>
      <c r="AZ52" s="189" t="s">
        <v>123</v>
      </c>
      <c r="BA52" s="189" t="s">
        <v>123</v>
      </c>
      <c r="BB52" s="189" t="s">
        <v>123</v>
      </c>
      <c r="BC52" s="189" t="s">
        <v>123</v>
      </c>
      <c r="BD52" s="189" t="s">
        <v>123</v>
      </c>
      <c r="BE52" s="189" t="s">
        <v>123</v>
      </c>
      <c r="BF52" s="189" t="s">
        <v>123</v>
      </c>
      <c r="BG52" s="189" t="s">
        <v>123</v>
      </c>
      <c r="BH52" s="189" t="s">
        <v>123</v>
      </c>
      <c r="BI52" s="189" t="s">
        <v>123</v>
      </c>
      <c r="BJ52" s="189" t="s">
        <v>123</v>
      </c>
      <c r="BK52" s="189" t="s">
        <v>123</v>
      </c>
      <c r="BL52" s="189" t="s">
        <v>123</v>
      </c>
      <c r="BM52" s="189" t="s">
        <v>123</v>
      </c>
      <c r="BN52" s="189" t="s">
        <v>123</v>
      </c>
      <c r="BO52" s="189" t="s">
        <v>123</v>
      </c>
      <c r="BP52" s="189" t="s">
        <v>123</v>
      </c>
      <c r="BQ52" s="189">
        <v>0</v>
      </c>
      <c r="BR52" s="189">
        <v>3</v>
      </c>
      <c r="BS52" s="189">
        <v>6</v>
      </c>
      <c r="BT52" s="189">
        <v>11</v>
      </c>
      <c r="BU52" s="189">
        <v>18</v>
      </c>
      <c r="BV52" s="189">
        <v>20</v>
      </c>
      <c r="BW52" s="189">
        <v>24</v>
      </c>
    </row>
    <row r="53" spans="1:75" s="174" customFormat="1" x14ac:dyDescent="0.2">
      <c r="B53" s="174" t="s">
        <v>164</v>
      </c>
      <c r="D53" s="191">
        <v>0</v>
      </c>
      <c r="E53" s="191">
        <v>0</v>
      </c>
      <c r="F53" s="191">
        <v>0</v>
      </c>
      <c r="G53" s="191">
        <v>0</v>
      </c>
      <c r="H53" s="191">
        <v>0</v>
      </c>
      <c r="I53" s="191">
        <v>0</v>
      </c>
      <c r="J53" s="191">
        <v>0</v>
      </c>
      <c r="K53" s="191">
        <v>0</v>
      </c>
      <c r="L53" s="191">
        <v>0</v>
      </c>
      <c r="M53" s="191">
        <v>0</v>
      </c>
      <c r="N53" s="191">
        <v>0</v>
      </c>
      <c r="O53" s="191">
        <v>0</v>
      </c>
      <c r="P53" s="191">
        <v>0</v>
      </c>
      <c r="Q53" s="191">
        <v>0</v>
      </c>
      <c r="R53" s="191">
        <v>0</v>
      </c>
      <c r="S53" s="191">
        <v>0</v>
      </c>
      <c r="T53" s="191">
        <v>0</v>
      </c>
      <c r="U53" s="191">
        <v>0</v>
      </c>
      <c r="V53" s="191">
        <v>0</v>
      </c>
      <c r="W53" s="191">
        <v>0</v>
      </c>
      <c r="X53" s="191">
        <v>0</v>
      </c>
      <c r="Y53" s="191">
        <v>0</v>
      </c>
      <c r="Z53" s="191">
        <v>0</v>
      </c>
      <c r="AA53" s="191">
        <v>0</v>
      </c>
      <c r="AB53" s="191">
        <v>0</v>
      </c>
      <c r="AC53" s="191">
        <v>0</v>
      </c>
      <c r="AD53" s="191">
        <v>0</v>
      </c>
      <c r="AE53" s="191">
        <v>0</v>
      </c>
      <c r="AF53" s="191">
        <v>103</v>
      </c>
      <c r="AG53" s="191">
        <v>107</v>
      </c>
      <c r="AH53" s="191">
        <v>116</v>
      </c>
      <c r="AI53" s="191">
        <v>153</v>
      </c>
      <c r="AJ53" s="191">
        <v>178</v>
      </c>
      <c r="AK53" s="191">
        <v>186</v>
      </c>
      <c r="AL53" s="191">
        <v>196</v>
      </c>
      <c r="AM53" s="191">
        <v>209</v>
      </c>
      <c r="AN53" s="191">
        <v>236</v>
      </c>
      <c r="AO53" s="191">
        <v>254</v>
      </c>
      <c r="AP53" s="191">
        <v>257</v>
      </c>
      <c r="AQ53" s="191">
        <v>258</v>
      </c>
      <c r="AR53" s="191">
        <v>267</v>
      </c>
      <c r="AS53" s="191">
        <v>277</v>
      </c>
      <c r="AT53" s="191">
        <v>286</v>
      </c>
      <c r="AU53" s="191">
        <v>296</v>
      </c>
      <c r="AV53" s="191">
        <v>307</v>
      </c>
      <c r="AW53" s="191">
        <v>321</v>
      </c>
      <c r="AX53" s="191">
        <v>337</v>
      </c>
      <c r="AY53" s="191">
        <v>358</v>
      </c>
      <c r="AZ53" s="191">
        <v>364</v>
      </c>
      <c r="BA53" s="191">
        <v>376</v>
      </c>
      <c r="BB53" s="191">
        <v>378</v>
      </c>
      <c r="BC53" s="191">
        <v>377</v>
      </c>
      <c r="BD53" s="191">
        <v>376</v>
      </c>
      <c r="BE53" s="191">
        <v>367</v>
      </c>
      <c r="BF53" s="191">
        <v>331</v>
      </c>
      <c r="BG53" s="191">
        <v>315</v>
      </c>
      <c r="BH53" s="191">
        <v>301</v>
      </c>
      <c r="BI53" s="191">
        <v>288</v>
      </c>
      <c r="BJ53" s="191">
        <v>275</v>
      </c>
      <c r="BK53" s="191">
        <v>263</v>
      </c>
      <c r="BL53" s="191">
        <v>251</v>
      </c>
      <c r="BM53" s="191">
        <v>240</v>
      </c>
      <c r="BN53" s="191">
        <v>230</v>
      </c>
      <c r="BO53" s="191">
        <v>220</v>
      </c>
      <c r="BP53" s="191">
        <v>211</v>
      </c>
      <c r="BQ53" s="191">
        <v>198</v>
      </c>
      <c r="BR53" s="191">
        <v>167</v>
      </c>
      <c r="BS53" s="191">
        <v>110</v>
      </c>
      <c r="BT53" s="191">
        <v>43</v>
      </c>
      <c r="BU53" s="191">
        <v>24</v>
      </c>
      <c r="BV53" s="191">
        <v>23</v>
      </c>
      <c r="BW53" s="191">
        <v>22</v>
      </c>
    </row>
    <row r="54" spans="1:75" s="174" customFormat="1" x14ac:dyDescent="0.2">
      <c r="B54" s="174" t="s">
        <v>386</v>
      </c>
      <c r="D54" s="189">
        <v>0</v>
      </c>
      <c r="E54" s="189">
        <v>0</v>
      </c>
      <c r="F54" s="189">
        <v>0</v>
      </c>
      <c r="G54" s="189">
        <v>0</v>
      </c>
      <c r="H54" s="189">
        <v>0</v>
      </c>
      <c r="I54" s="189">
        <v>0</v>
      </c>
      <c r="J54" s="189">
        <v>0</v>
      </c>
      <c r="K54" s="189">
        <v>4621</v>
      </c>
      <c r="L54" s="189">
        <v>4729</v>
      </c>
      <c r="M54" s="189">
        <v>4832</v>
      </c>
      <c r="N54" s="189">
        <v>5412</v>
      </c>
      <c r="O54" s="189">
        <v>5541</v>
      </c>
      <c r="P54" s="189">
        <v>5661</v>
      </c>
      <c r="Q54" s="189">
        <v>5778</v>
      </c>
      <c r="R54" s="189">
        <v>5919</v>
      </c>
      <c r="S54" s="189">
        <v>5965</v>
      </c>
      <c r="T54" s="189">
        <v>6142</v>
      </c>
      <c r="U54" s="189">
        <v>6340</v>
      </c>
      <c r="V54" s="189">
        <v>6523</v>
      </c>
      <c r="W54" s="189">
        <v>6751</v>
      </c>
      <c r="X54" s="189">
        <v>6955</v>
      </c>
      <c r="Y54" s="189">
        <v>7151</v>
      </c>
      <c r="Z54" s="189">
        <v>7344</v>
      </c>
      <c r="AA54" s="189">
        <v>7495</v>
      </c>
      <c r="AB54" s="189">
        <v>7648</v>
      </c>
      <c r="AC54" s="189">
        <v>7803</v>
      </c>
      <c r="AD54" s="189">
        <v>7951</v>
      </c>
      <c r="AE54" s="189">
        <v>8128</v>
      </c>
      <c r="AF54" s="189">
        <v>8315</v>
      </c>
      <c r="AG54" s="189">
        <v>8436</v>
      </c>
      <c r="AH54" s="189">
        <v>8579</v>
      </c>
      <c r="AI54" s="189">
        <v>8727</v>
      </c>
      <c r="AJ54" s="189">
        <v>8895</v>
      </c>
      <c r="AK54" s="189">
        <v>9074</v>
      </c>
      <c r="AL54" s="189">
        <v>9164</v>
      </c>
      <c r="AM54" s="189">
        <v>9261</v>
      </c>
      <c r="AN54" s="189">
        <v>9298</v>
      </c>
      <c r="AO54" s="189">
        <v>9495</v>
      </c>
      <c r="AP54" s="189">
        <v>9627</v>
      </c>
      <c r="AQ54" s="189">
        <v>9700</v>
      </c>
      <c r="AR54" s="189">
        <v>9755</v>
      </c>
      <c r="AS54" s="189">
        <v>9755</v>
      </c>
      <c r="AT54" s="189">
        <v>9930</v>
      </c>
      <c r="AU54" s="189">
        <v>9990</v>
      </c>
      <c r="AV54" s="189">
        <v>10056</v>
      </c>
      <c r="AW54" s="189">
        <v>10061</v>
      </c>
      <c r="AX54" s="189">
        <v>10097</v>
      </c>
      <c r="AY54" s="189">
        <v>10384</v>
      </c>
      <c r="AZ54" s="189">
        <v>10536</v>
      </c>
      <c r="BA54" s="189">
        <v>10680</v>
      </c>
      <c r="BB54" s="189">
        <v>10782</v>
      </c>
      <c r="BC54" s="189">
        <v>10936</v>
      </c>
      <c r="BD54" s="189">
        <v>11004</v>
      </c>
      <c r="BE54" s="189">
        <v>11095</v>
      </c>
      <c r="BF54" s="189">
        <v>11195</v>
      </c>
      <c r="BG54" s="189">
        <v>11320</v>
      </c>
      <c r="BH54" s="189">
        <v>11477</v>
      </c>
      <c r="BI54" s="189">
        <v>11585</v>
      </c>
      <c r="BJ54" s="189">
        <v>11715</v>
      </c>
      <c r="BK54" s="189">
        <v>11938</v>
      </c>
      <c r="BL54" s="189">
        <v>12160</v>
      </c>
      <c r="BM54" s="189">
        <v>12410</v>
      </c>
      <c r="BN54" s="189">
        <v>12566</v>
      </c>
      <c r="BO54" s="189">
        <v>12667</v>
      </c>
      <c r="BP54" s="189">
        <v>12810</v>
      </c>
      <c r="BQ54" s="189">
        <v>12888</v>
      </c>
      <c r="BR54" s="189">
        <v>12932</v>
      </c>
      <c r="BS54" s="189">
        <v>12993</v>
      </c>
      <c r="BT54" s="189">
        <v>12996</v>
      </c>
      <c r="BU54" s="189">
        <v>12977</v>
      </c>
      <c r="BV54" s="189">
        <v>12921</v>
      </c>
      <c r="BW54" s="189">
        <v>12794</v>
      </c>
    </row>
    <row r="55" spans="1:75" s="174" customFormat="1" ht="26.25" customHeight="1" x14ac:dyDescent="0.2">
      <c r="B55" s="174" t="s">
        <v>169</v>
      </c>
      <c r="D55" s="191">
        <v>0</v>
      </c>
      <c r="E55" s="191">
        <v>0</v>
      </c>
      <c r="F55" s="191">
        <v>0</v>
      </c>
      <c r="G55" s="191">
        <v>0</v>
      </c>
      <c r="H55" s="191">
        <v>0</v>
      </c>
      <c r="I55" s="191">
        <v>0</v>
      </c>
      <c r="J55" s="191">
        <v>0</v>
      </c>
      <c r="K55" s="191">
        <v>0</v>
      </c>
      <c r="L55" s="191">
        <v>0</v>
      </c>
      <c r="M55" s="191">
        <v>0</v>
      </c>
      <c r="N55" s="191">
        <v>0</v>
      </c>
      <c r="O55" s="191">
        <v>0</v>
      </c>
      <c r="P55" s="191">
        <v>0</v>
      </c>
      <c r="Q55" s="191">
        <v>0</v>
      </c>
      <c r="R55" s="191">
        <v>0</v>
      </c>
      <c r="S55" s="191">
        <v>0</v>
      </c>
      <c r="T55" s="191">
        <v>0</v>
      </c>
      <c r="U55" s="191">
        <v>0</v>
      </c>
      <c r="V55" s="191">
        <v>0</v>
      </c>
      <c r="W55" s="191">
        <v>0</v>
      </c>
      <c r="X55" s="191">
        <v>0</v>
      </c>
      <c r="Y55" s="191">
        <v>0</v>
      </c>
      <c r="Z55" s="191">
        <v>0</v>
      </c>
      <c r="AA55" s="191">
        <v>0</v>
      </c>
      <c r="AB55" s="191">
        <v>0</v>
      </c>
      <c r="AC55" s="191">
        <v>0</v>
      </c>
      <c r="AD55" s="191">
        <v>0</v>
      </c>
      <c r="AE55" s="191">
        <v>0</v>
      </c>
      <c r="AF55" s="191">
        <v>0</v>
      </c>
      <c r="AG55" s="191">
        <v>0</v>
      </c>
      <c r="AH55" s="191">
        <v>0</v>
      </c>
      <c r="AI55" s="191">
        <v>0</v>
      </c>
      <c r="AJ55" s="191">
        <v>0</v>
      </c>
      <c r="AK55" s="191">
        <v>0</v>
      </c>
      <c r="AL55" s="191">
        <v>0</v>
      </c>
      <c r="AM55" s="191">
        <v>0</v>
      </c>
      <c r="AN55" s="191">
        <v>0</v>
      </c>
      <c r="AO55" s="191">
        <v>0</v>
      </c>
      <c r="AP55" s="191">
        <v>0</v>
      </c>
      <c r="AQ55" s="191">
        <v>0</v>
      </c>
      <c r="AR55" s="191">
        <v>0</v>
      </c>
      <c r="AS55" s="191">
        <v>0</v>
      </c>
      <c r="AT55" s="191">
        <v>0</v>
      </c>
      <c r="AU55" s="191">
        <v>0</v>
      </c>
      <c r="AV55" s="191">
        <v>0</v>
      </c>
      <c r="AW55" s="191">
        <v>0</v>
      </c>
      <c r="AX55" s="191">
        <v>0</v>
      </c>
      <c r="AY55" s="191">
        <v>0</v>
      </c>
      <c r="AZ55" s="191">
        <v>0</v>
      </c>
      <c r="BA55" s="191">
        <v>0</v>
      </c>
      <c r="BB55" s="191">
        <v>0</v>
      </c>
      <c r="BC55" s="191">
        <v>0</v>
      </c>
      <c r="BD55" s="191">
        <v>80</v>
      </c>
      <c r="BE55" s="191">
        <v>82</v>
      </c>
      <c r="BF55" s="191">
        <v>86</v>
      </c>
      <c r="BG55" s="191">
        <v>104</v>
      </c>
      <c r="BH55" s="191">
        <v>137</v>
      </c>
      <c r="BI55" s="191">
        <v>154</v>
      </c>
      <c r="BJ55" s="191">
        <v>154</v>
      </c>
      <c r="BK55" s="191">
        <v>197</v>
      </c>
      <c r="BL55" s="191">
        <v>248</v>
      </c>
      <c r="BM55" s="191">
        <v>253</v>
      </c>
      <c r="BN55" s="191">
        <v>274</v>
      </c>
      <c r="BO55" s="191">
        <v>273</v>
      </c>
      <c r="BP55" s="191">
        <v>276</v>
      </c>
      <c r="BQ55" s="191">
        <v>278</v>
      </c>
      <c r="BR55" s="191">
        <v>281</v>
      </c>
      <c r="BS55" s="191">
        <v>283</v>
      </c>
      <c r="BT55" s="191">
        <v>285</v>
      </c>
      <c r="BU55" s="191">
        <v>287</v>
      </c>
      <c r="BV55" s="191">
        <v>287</v>
      </c>
      <c r="BW55" s="191">
        <v>288</v>
      </c>
    </row>
    <row r="56" spans="1:75" s="174" customFormat="1" ht="12.95" customHeight="1" x14ac:dyDescent="0.2">
      <c r="B56" s="174" t="s">
        <v>172</v>
      </c>
      <c r="D56" s="189">
        <v>0</v>
      </c>
      <c r="E56" s="189">
        <v>0</v>
      </c>
      <c r="F56" s="189">
        <v>0</v>
      </c>
      <c r="G56" s="189">
        <v>0</v>
      </c>
      <c r="H56" s="189">
        <v>0</v>
      </c>
      <c r="I56" s="189">
        <v>0</v>
      </c>
      <c r="J56" s="189">
        <v>0</v>
      </c>
      <c r="K56" s="189">
        <v>0</v>
      </c>
      <c r="L56" s="189">
        <v>0</v>
      </c>
      <c r="M56" s="189">
        <v>0</v>
      </c>
      <c r="N56" s="189">
        <v>0</v>
      </c>
      <c r="O56" s="189">
        <v>0</v>
      </c>
      <c r="P56" s="189">
        <v>0</v>
      </c>
      <c r="Q56" s="189">
        <v>0</v>
      </c>
      <c r="R56" s="189">
        <v>0</v>
      </c>
      <c r="S56" s="189">
        <v>0</v>
      </c>
      <c r="T56" s="189">
        <v>0</v>
      </c>
      <c r="U56" s="189">
        <v>0</v>
      </c>
      <c r="V56" s="189">
        <v>0</v>
      </c>
      <c r="W56" s="189">
        <v>0</v>
      </c>
      <c r="X56" s="189">
        <v>0</v>
      </c>
      <c r="Y56" s="189">
        <v>0</v>
      </c>
      <c r="Z56" s="189">
        <v>0</v>
      </c>
      <c r="AA56" s="189">
        <v>0</v>
      </c>
      <c r="AB56" s="189">
        <v>0</v>
      </c>
      <c r="AC56" s="189">
        <v>0</v>
      </c>
      <c r="AD56" s="189">
        <v>0</v>
      </c>
      <c r="AE56" s="189">
        <v>0</v>
      </c>
      <c r="AF56" s="189">
        <v>572</v>
      </c>
      <c r="AG56" s="189">
        <v>552</v>
      </c>
      <c r="AH56" s="189">
        <v>503</v>
      </c>
      <c r="AI56" s="189">
        <v>461</v>
      </c>
      <c r="AJ56" s="189">
        <v>823</v>
      </c>
      <c r="AK56" s="189">
        <v>901</v>
      </c>
      <c r="AL56" s="189">
        <v>978</v>
      </c>
      <c r="AM56" s="189">
        <v>925</v>
      </c>
      <c r="AN56" s="189">
        <v>913</v>
      </c>
      <c r="AO56" s="189">
        <v>886</v>
      </c>
      <c r="AP56" s="189">
        <v>924</v>
      </c>
      <c r="AQ56" s="189">
        <v>716</v>
      </c>
      <c r="AR56" s="189">
        <v>546</v>
      </c>
      <c r="AS56" s="189">
        <v>319</v>
      </c>
      <c r="AT56" s="189">
        <v>328</v>
      </c>
      <c r="AU56" s="189">
        <v>603</v>
      </c>
      <c r="AV56" s="189">
        <v>660</v>
      </c>
      <c r="AW56" s="189">
        <v>609</v>
      </c>
      <c r="AX56" s="189">
        <v>487</v>
      </c>
      <c r="AY56" s="189">
        <v>395</v>
      </c>
      <c r="AZ56" s="189">
        <v>377</v>
      </c>
      <c r="BA56" s="194" t="s">
        <v>387</v>
      </c>
      <c r="BB56" s="194" t="s">
        <v>387</v>
      </c>
      <c r="BC56" s="194" t="s">
        <v>387</v>
      </c>
      <c r="BD56" s="194" t="s">
        <v>387</v>
      </c>
      <c r="BE56" s="194" t="s">
        <v>387</v>
      </c>
      <c r="BF56" s="194" t="s">
        <v>387</v>
      </c>
      <c r="BG56" s="194" t="s">
        <v>387</v>
      </c>
      <c r="BH56" s="194" t="s">
        <v>387</v>
      </c>
      <c r="BI56" s="194" t="s">
        <v>387</v>
      </c>
      <c r="BJ56" s="194" t="s">
        <v>387</v>
      </c>
      <c r="BK56" s="194" t="s">
        <v>387</v>
      </c>
      <c r="BL56" s="194" t="s">
        <v>387</v>
      </c>
      <c r="BM56" s="194" t="s">
        <v>387</v>
      </c>
      <c r="BN56" s="194" t="s">
        <v>387</v>
      </c>
      <c r="BO56" s="194" t="s">
        <v>387</v>
      </c>
      <c r="BP56" s="194" t="s">
        <v>387</v>
      </c>
      <c r="BQ56" s="194" t="s">
        <v>387</v>
      </c>
      <c r="BR56" s="194" t="s">
        <v>387</v>
      </c>
      <c r="BS56" s="194" t="s">
        <v>387</v>
      </c>
      <c r="BT56" s="194" t="s">
        <v>387</v>
      </c>
      <c r="BU56" s="194" t="s">
        <v>387</v>
      </c>
      <c r="BV56" s="194" t="s">
        <v>387</v>
      </c>
      <c r="BW56" s="194" t="s">
        <v>387</v>
      </c>
    </row>
    <row r="57" spans="1:75" s="174" customFormat="1" x14ac:dyDescent="0.2">
      <c r="B57" s="174" t="s">
        <v>178</v>
      </c>
      <c r="D57" s="191">
        <v>0</v>
      </c>
      <c r="E57" s="191">
        <v>0</v>
      </c>
      <c r="F57" s="191">
        <v>0</v>
      </c>
      <c r="G57" s="191">
        <v>0</v>
      </c>
      <c r="H57" s="191">
        <v>0</v>
      </c>
      <c r="I57" s="191">
        <v>0</v>
      </c>
      <c r="J57" s="191">
        <v>0</v>
      </c>
      <c r="K57" s="191">
        <v>0</v>
      </c>
      <c r="L57" s="191">
        <v>0</v>
      </c>
      <c r="M57" s="191">
        <v>0</v>
      </c>
      <c r="N57" s="191">
        <v>0</v>
      </c>
      <c r="O57" s="191">
        <v>0</v>
      </c>
      <c r="P57" s="191">
        <v>0</v>
      </c>
      <c r="Q57" s="191">
        <v>0</v>
      </c>
      <c r="R57" s="191">
        <v>0</v>
      </c>
      <c r="S57" s="191">
        <v>0</v>
      </c>
      <c r="T57" s="191">
        <v>0</v>
      </c>
      <c r="U57" s="191">
        <v>0</v>
      </c>
      <c r="V57" s="191">
        <v>0</v>
      </c>
      <c r="W57" s="191">
        <v>0</v>
      </c>
      <c r="X57" s="191">
        <v>0</v>
      </c>
      <c r="Y57" s="191">
        <v>0</v>
      </c>
      <c r="Z57" s="191">
        <v>0</v>
      </c>
      <c r="AA57" s="191">
        <v>0</v>
      </c>
      <c r="AB57" s="191">
        <v>0</v>
      </c>
      <c r="AC57" s="191">
        <v>0</v>
      </c>
      <c r="AD57" s="191">
        <v>0</v>
      </c>
      <c r="AE57" s="191">
        <v>0</v>
      </c>
      <c r="AF57" s="191">
        <v>0</v>
      </c>
      <c r="AG57" s="191">
        <v>0</v>
      </c>
      <c r="AH57" s="191">
        <v>0</v>
      </c>
      <c r="AI57" s="191">
        <v>0</v>
      </c>
      <c r="AJ57" s="191">
        <v>0</v>
      </c>
      <c r="AK57" s="191">
        <v>0</v>
      </c>
      <c r="AL57" s="191">
        <v>0</v>
      </c>
      <c r="AM57" s="191">
        <v>0</v>
      </c>
      <c r="AN57" s="191">
        <v>0</v>
      </c>
      <c r="AO57" s="191">
        <v>0</v>
      </c>
      <c r="AP57" s="191">
        <v>0</v>
      </c>
      <c r="AQ57" s="191">
        <v>0</v>
      </c>
      <c r="AR57" s="191">
        <v>0</v>
      </c>
      <c r="AS57" s="191">
        <v>0</v>
      </c>
      <c r="AT57" s="191">
        <v>0</v>
      </c>
      <c r="AU57" s="191">
        <v>0</v>
      </c>
      <c r="AV57" s="191">
        <v>0</v>
      </c>
      <c r="AW57" s="191">
        <v>0</v>
      </c>
      <c r="AX57" s="191">
        <v>0</v>
      </c>
      <c r="AY57" s="191">
        <v>0</v>
      </c>
      <c r="AZ57" s="191">
        <v>0</v>
      </c>
      <c r="BA57" s="191">
        <v>0</v>
      </c>
      <c r="BB57" s="191">
        <v>0</v>
      </c>
      <c r="BC57" s="191">
        <v>0</v>
      </c>
      <c r="BD57" s="191">
        <v>0</v>
      </c>
      <c r="BE57" s="191">
        <v>0</v>
      </c>
      <c r="BF57" s="191">
        <v>0</v>
      </c>
      <c r="BG57" s="191">
        <v>0</v>
      </c>
      <c r="BH57" s="191">
        <v>0</v>
      </c>
      <c r="BI57" s="191">
        <v>0</v>
      </c>
      <c r="BJ57" s="191">
        <v>0</v>
      </c>
      <c r="BK57" s="191">
        <v>0</v>
      </c>
      <c r="BL57" s="191">
        <v>0</v>
      </c>
      <c r="BM57" s="191">
        <v>0</v>
      </c>
      <c r="BN57" s="191">
        <v>0</v>
      </c>
      <c r="BO57" s="191">
        <v>0</v>
      </c>
      <c r="BP57" s="191">
        <v>0</v>
      </c>
      <c r="BQ57" s="191">
        <v>0</v>
      </c>
      <c r="BR57" s="191">
        <v>0</v>
      </c>
      <c r="BS57" s="191">
        <v>0</v>
      </c>
      <c r="BT57" s="191">
        <v>0</v>
      </c>
      <c r="BU57" s="191">
        <v>0</v>
      </c>
      <c r="BV57" s="191">
        <v>0</v>
      </c>
      <c r="BW57" s="191">
        <v>0</v>
      </c>
    </row>
    <row r="58" spans="1:75" s="174" customFormat="1" x14ac:dyDescent="0.2">
      <c r="B58" s="174" t="s">
        <v>179</v>
      </c>
      <c r="D58" s="191">
        <v>0</v>
      </c>
      <c r="E58" s="191">
        <v>0</v>
      </c>
      <c r="F58" s="191">
        <v>0</v>
      </c>
      <c r="G58" s="191">
        <v>0</v>
      </c>
      <c r="H58" s="191">
        <v>0</v>
      </c>
      <c r="I58" s="191">
        <v>0</v>
      </c>
      <c r="J58" s="191">
        <v>0</v>
      </c>
      <c r="K58" s="191">
        <v>0</v>
      </c>
      <c r="L58" s="191">
        <v>0</v>
      </c>
      <c r="M58" s="191">
        <v>0</v>
      </c>
      <c r="N58" s="191">
        <v>0</v>
      </c>
      <c r="O58" s="191">
        <v>0</v>
      </c>
      <c r="P58" s="191">
        <v>0</v>
      </c>
      <c r="Q58" s="191">
        <v>0</v>
      </c>
      <c r="R58" s="191">
        <v>0</v>
      </c>
      <c r="S58" s="191">
        <v>0</v>
      </c>
      <c r="T58" s="191">
        <v>0</v>
      </c>
      <c r="U58" s="191">
        <v>0</v>
      </c>
      <c r="V58" s="191">
        <v>0</v>
      </c>
      <c r="W58" s="191">
        <v>0</v>
      </c>
      <c r="X58" s="191">
        <v>0</v>
      </c>
      <c r="Y58" s="191">
        <v>0</v>
      </c>
      <c r="Z58" s="191">
        <v>0</v>
      </c>
      <c r="AA58" s="191">
        <v>0</v>
      </c>
      <c r="AB58" s="191">
        <v>0</v>
      </c>
      <c r="AC58" s="191">
        <v>0</v>
      </c>
      <c r="AD58" s="191">
        <v>0</v>
      </c>
      <c r="AE58" s="191">
        <v>0</v>
      </c>
      <c r="AF58" s="191">
        <v>0</v>
      </c>
      <c r="AG58" s="191">
        <v>0</v>
      </c>
      <c r="AH58" s="191">
        <v>0</v>
      </c>
      <c r="AI58" s="191">
        <v>0</v>
      </c>
      <c r="AJ58" s="191">
        <v>0</v>
      </c>
      <c r="AK58" s="191">
        <v>0</v>
      </c>
      <c r="AL58" s="191">
        <v>0</v>
      </c>
      <c r="AM58" s="191">
        <v>0</v>
      </c>
      <c r="AN58" s="191">
        <v>0</v>
      </c>
      <c r="AO58" s="191">
        <v>0</v>
      </c>
      <c r="AP58" s="191">
        <v>0</v>
      </c>
      <c r="AQ58" s="191">
        <v>0</v>
      </c>
      <c r="AR58" s="191">
        <v>0</v>
      </c>
      <c r="AS58" s="191">
        <v>0</v>
      </c>
      <c r="AT58" s="191">
        <v>0</v>
      </c>
      <c r="AU58" s="191">
        <v>0</v>
      </c>
      <c r="AV58" s="191">
        <v>0</v>
      </c>
      <c r="AW58" s="191">
        <v>0</v>
      </c>
      <c r="AX58" s="191">
        <v>0</v>
      </c>
      <c r="AY58" s="191">
        <v>0</v>
      </c>
      <c r="AZ58" s="191">
        <v>0</v>
      </c>
      <c r="BA58" s="191">
        <v>9759</v>
      </c>
      <c r="BB58" s="191">
        <v>9953</v>
      </c>
      <c r="BC58" s="191">
        <v>10084</v>
      </c>
      <c r="BD58" s="191">
        <v>11106</v>
      </c>
      <c r="BE58" s="191">
        <v>11202</v>
      </c>
      <c r="BF58" s="191">
        <v>11358</v>
      </c>
      <c r="BG58" s="191">
        <v>11486</v>
      </c>
      <c r="BH58" s="191">
        <v>11430</v>
      </c>
      <c r="BI58" s="191">
        <v>11555</v>
      </c>
      <c r="BJ58" s="191">
        <v>11750</v>
      </c>
      <c r="BK58" s="191">
        <v>12123</v>
      </c>
      <c r="BL58" s="191">
        <v>12421</v>
      </c>
      <c r="BM58" s="191">
        <v>12681</v>
      </c>
      <c r="BN58" s="191">
        <v>12783</v>
      </c>
      <c r="BO58" s="191">
        <v>12686</v>
      </c>
      <c r="BP58" s="191">
        <v>12683</v>
      </c>
      <c r="BQ58" s="191">
        <v>12560</v>
      </c>
      <c r="BR58" s="191">
        <v>12476</v>
      </c>
      <c r="BS58" s="191">
        <v>12291</v>
      </c>
      <c r="BT58" s="191">
        <v>12139</v>
      </c>
      <c r="BU58" s="191">
        <v>11879</v>
      </c>
      <c r="BV58" s="191">
        <v>11616</v>
      </c>
      <c r="BW58" s="191">
        <v>11452</v>
      </c>
    </row>
    <row r="59" spans="1:75" s="198" customFormat="1" ht="12.95" customHeight="1" thickBot="1" x14ac:dyDescent="0.25">
      <c r="A59" s="195"/>
      <c r="B59" s="195"/>
      <c r="C59" s="196"/>
      <c r="D59" s="197" t="s">
        <v>123</v>
      </c>
      <c r="E59" s="197" t="s">
        <v>123</v>
      </c>
      <c r="F59" s="197" t="s">
        <v>123</v>
      </c>
      <c r="G59" s="197" t="s">
        <v>123</v>
      </c>
      <c r="H59" s="197" t="s">
        <v>123</v>
      </c>
      <c r="I59" s="197" t="s">
        <v>123</v>
      </c>
      <c r="J59" s="197" t="s">
        <v>123</v>
      </c>
      <c r="K59" s="197" t="s">
        <v>123</v>
      </c>
      <c r="L59" s="197" t="s">
        <v>123</v>
      </c>
      <c r="M59" s="197" t="s">
        <v>123</v>
      </c>
      <c r="N59" s="197" t="s">
        <v>123</v>
      </c>
      <c r="O59" s="197" t="s">
        <v>123</v>
      </c>
      <c r="P59" s="197" t="s">
        <v>123</v>
      </c>
      <c r="Q59" s="197" t="s">
        <v>123</v>
      </c>
      <c r="R59" s="197" t="s">
        <v>123</v>
      </c>
      <c r="S59" s="197" t="s">
        <v>123</v>
      </c>
      <c r="T59" s="197" t="s">
        <v>123</v>
      </c>
      <c r="U59" s="197" t="s">
        <v>123</v>
      </c>
      <c r="V59" s="197" t="s">
        <v>123</v>
      </c>
      <c r="W59" s="197" t="s">
        <v>123</v>
      </c>
      <c r="X59" s="197" t="s">
        <v>123</v>
      </c>
      <c r="Y59" s="197" t="s">
        <v>123</v>
      </c>
      <c r="Z59" s="197" t="s">
        <v>123</v>
      </c>
      <c r="AA59" s="197" t="s">
        <v>123</v>
      </c>
      <c r="AB59" s="197" t="s">
        <v>123</v>
      </c>
      <c r="AC59" s="197" t="s">
        <v>123</v>
      </c>
      <c r="AD59" s="197" t="s">
        <v>123</v>
      </c>
      <c r="AE59" s="197" t="s">
        <v>123</v>
      </c>
      <c r="AF59" s="197" t="s">
        <v>123</v>
      </c>
      <c r="AG59" s="197" t="s">
        <v>123</v>
      </c>
      <c r="AH59" s="197" t="s">
        <v>123</v>
      </c>
      <c r="AI59" s="197" t="s">
        <v>123</v>
      </c>
      <c r="AJ59" s="197" t="s">
        <v>123</v>
      </c>
      <c r="AK59" s="197" t="s">
        <v>123</v>
      </c>
      <c r="AL59" s="197" t="s">
        <v>123</v>
      </c>
      <c r="AM59" s="197" t="s">
        <v>123</v>
      </c>
      <c r="AN59" s="197" t="s">
        <v>123</v>
      </c>
      <c r="AO59" s="197" t="s">
        <v>123</v>
      </c>
      <c r="AP59" s="197" t="s">
        <v>123</v>
      </c>
      <c r="AQ59" s="197" t="s">
        <v>123</v>
      </c>
      <c r="AR59" s="197" t="s">
        <v>123</v>
      </c>
      <c r="AS59" s="197" t="s">
        <v>123</v>
      </c>
      <c r="AT59" s="197" t="s">
        <v>123</v>
      </c>
      <c r="AU59" s="197" t="s">
        <v>123</v>
      </c>
      <c r="AV59" s="197" t="s">
        <v>123</v>
      </c>
      <c r="AW59" s="197" t="s">
        <v>123</v>
      </c>
      <c r="AX59" s="197" t="s">
        <v>123</v>
      </c>
      <c r="AY59" s="197" t="s">
        <v>123</v>
      </c>
      <c r="AZ59" s="197" t="s">
        <v>123</v>
      </c>
      <c r="BA59" s="197" t="s">
        <v>123</v>
      </c>
      <c r="BB59" s="197" t="s">
        <v>123</v>
      </c>
      <c r="BC59" s="197" t="s">
        <v>123</v>
      </c>
      <c r="BD59" s="197" t="s">
        <v>123</v>
      </c>
      <c r="BE59" s="197" t="s">
        <v>123</v>
      </c>
      <c r="BF59" s="197" t="s">
        <v>123</v>
      </c>
      <c r="BG59" s="197" t="s">
        <v>123</v>
      </c>
      <c r="BH59" s="197" t="s">
        <v>123</v>
      </c>
      <c r="BI59" s="197" t="s">
        <v>123</v>
      </c>
      <c r="BJ59" s="197" t="s">
        <v>123</v>
      </c>
      <c r="BK59" s="197" t="s">
        <v>123</v>
      </c>
      <c r="BL59" s="197" t="s">
        <v>123</v>
      </c>
      <c r="BM59" s="197" t="s">
        <v>123</v>
      </c>
      <c r="BN59" s="197" t="s">
        <v>123</v>
      </c>
      <c r="BO59" s="197" t="s">
        <v>123</v>
      </c>
      <c r="BP59" s="197" t="s">
        <v>123</v>
      </c>
      <c r="BQ59" s="197" t="s">
        <v>123</v>
      </c>
      <c r="BR59" s="197" t="s">
        <v>123</v>
      </c>
      <c r="BS59" s="197" t="s">
        <v>123</v>
      </c>
      <c r="BT59" s="197" t="s">
        <v>123</v>
      </c>
      <c r="BU59" s="197" t="s">
        <v>123</v>
      </c>
      <c r="BV59" s="197" t="s">
        <v>123</v>
      </c>
      <c r="BW59" s="197" t="s">
        <v>123</v>
      </c>
    </row>
    <row r="60" spans="1:75" ht="13.5" thickTop="1" x14ac:dyDescent="0.2">
      <c r="BO60" s="82"/>
    </row>
    <row r="62" spans="1:75" x14ac:dyDescent="0.2">
      <c r="BO62" s="83"/>
    </row>
  </sheetData>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4"/>
  <sheetViews>
    <sheetView zoomScaleNormal="100" workbookViewId="0">
      <pane xSplit="3" ySplit="4" topLeftCell="BN5" activePane="bottomRight" state="frozen"/>
      <selection pane="topRight"/>
      <selection pane="bottomLeft"/>
      <selection pane="bottomRight" activeCell="A4" sqref="A4"/>
    </sheetView>
  </sheetViews>
  <sheetFormatPr defaultColWidth="10.7109375" defaultRowHeight="12.75" x14ac:dyDescent="0.2"/>
  <cols>
    <col min="1" max="1" width="16" style="74" customWidth="1"/>
    <col min="2" max="2" width="75.7109375" style="74" customWidth="1"/>
    <col min="3" max="3" width="12.7109375" style="74" customWidth="1"/>
    <col min="4" max="71" width="10.7109375" style="76" customWidth="1"/>
    <col min="72" max="73" width="10.7109375" style="78" customWidth="1"/>
    <col min="74" max="16384" width="10.7109375" style="74"/>
  </cols>
  <sheetData>
    <row r="1" spans="1:76" s="15" customFormat="1" ht="13.5" thickBot="1" x14ac:dyDescent="0.25">
      <c r="B1" s="377" t="s">
        <v>20</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50"/>
      <c r="BU1" s="50"/>
    </row>
    <row r="2" spans="1:76" s="15" customFormat="1" ht="13.5" thickTop="1" x14ac:dyDescent="0.2">
      <c r="A2" s="18" t="s">
        <v>195</v>
      </c>
      <c r="B2" s="19" t="s">
        <v>196</v>
      </c>
      <c r="C2" s="20"/>
      <c r="D2" s="21" t="s">
        <v>21</v>
      </c>
      <c r="E2" s="21" t="s">
        <v>22</v>
      </c>
      <c r="F2" s="21" t="s">
        <v>23</v>
      </c>
      <c r="G2" s="21" t="s">
        <v>24</v>
      </c>
      <c r="H2" s="21" t="s">
        <v>25</v>
      </c>
      <c r="I2" s="21" t="s">
        <v>26</v>
      </c>
      <c r="J2" s="21" t="s">
        <v>27</v>
      </c>
      <c r="K2" s="21" t="s">
        <v>28</v>
      </c>
      <c r="L2" s="21" t="s">
        <v>29</v>
      </c>
      <c r="M2" s="21" t="s">
        <v>30</v>
      </c>
      <c r="N2" s="21" t="s">
        <v>31</v>
      </c>
      <c r="O2" s="21" t="s">
        <v>32</v>
      </c>
      <c r="P2" s="21" t="s">
        <v>33</v>
      </c>
      <c r="Q2" s="21" t="s">
        <v>34</v>
      </c>
      <c r="R2" s="21" t="s">
        <v>35</v>
      </c>
      <c r="S2" s="21" t="s">
        <v>36</v>
      </c>
      <c r="T2" s="21" t="s">
        <v>37</v>
      </c>
      <c r="U2" s="21" t="s">
        <v>38</v>
      </c>
      <c r="V2" s="21" t="s">
        <v>39</v>
      </c>
      <c r="W2" s="21" t="s">
        <v>40</v>
      </c>
      <c r="X2" s="21" t="s">
        <v>41</v>
      </c>
      <c r="Y2" s="21" t="s">
        <v>42</v>
      </c>
      <c r="Z2" s="21" t="s">
        <v>43</v>
      </c>
      <c r="AA2" s="21" t="s">
        <v>44</v>
      </c>
      <c r="AB2" s="21" t="s">
        <v>45</v>
      </c>
      <c r="AC2" s="21" t="s">
        <v>46</v>
      </c>
      <c r="AD2" s="21" t="s">
        <v>47</v>
      </c>
      <c r="AE2" s="21" t="s">
        <v>48</v>
      </c>
      <c r="AF2" s="21" t="s">
        <v>49</v>
      </c>
      <c r="AG2" s="21" t="s">
        <v>50</v>
      </c>
      <c r="AH2" s="21" t="s">
        <v>51</v>
      </c>
      <c r="AI2" s="21" t="s">
        <v>52</v>
      </c>
      <c r="AJ2" s="21" t="s">
        <v>53</v>
      </c>
      <c r="AK2" s="21" t="s">
        <v>54</v>
      </c>
      <c r="AL2" s="21" t="s">
        <v>55</v>
      </c>
      <c r="AM2" s="21" t="s">
        <v>56</v>
      </c>
      <c r="AN2" s="21" t="s">
        <v>57</v>
      </c>
      <c r="AO2" s="21" t="s">
        <v>58</v>
      </c>
      <c r="AP2" s="21" t="s">
        <v>59</v>
      </c>
      <c r="AQ2" s="21" t="s">
        <v>60</v>
      </c>
      <c r="AR2" s="21" t="s">
        <v>61</v>
      </c>
      <c r="AS2" s="21" t="s">
        <v>62</v>
      </c>
      <c r="AT2" s="21" t="s">
        <v>63</v>
      </c>
      <c r="AU2" s="21" t="s">
        <v>64</v>
      </c>
      <c r="AV2" s="21" t="s">
        <v>65</v>
      </c>
      <c r="AW2" s="21" t="s">
        <v>66</v>
      </c>
      <c r="AX2" s="21" t="s">
        <v>67</v>
      </c>
      <c r="AY2" s="21" t="s">
        <v>68</v>
      </c>
      <c r="AZ2" s="21" t="s">
        <v>69</v>
      </c>
      <c r="BA2" s="21" t="s">
        <v>70</v>
      </c>
      <c r="BB2" s="21" t="s">
        <v>71</v>
      </c>
      <c r="BC2" s="21" t="s">
        <v>72</v>
      </c>
      <c r="BD2" s="21" t="s">
        <v>73</v>
      </c>
      <c r="BE2" s="21" t="s">
        <v>74</v>
      </c>
      <c r="BF2" s="21" t="s">
        <v>75</v>
      </c>
      <c r="BG2" s="21" t="s">
        <v>76</v>
      </c>
      <c r="BH2" s="21" t="s">
        <v>77</v>
      </c>
      <c r="BI2" s="21" t="s">
        <v>78</v>
      </c>
      <c r="BJ2" s="21" t="s">
        <v>79</v>
      </c>
      <c r="BK2" s="21" t="s">
        <v>80</v>
      </c>
      <c r="BL2" s="21" t="s">
        <v>81</v>
      </c>
      <c r="BM2" s="21" t="s">
        <v>82</v>
      </c>
      <c r="BN2" s="21" t="s">
        <v>83</v>
      </c>
      <c r="BO2" s="21" t="s">
        <v>84</v>
      </c>
      <c r="BP2" s="21" t="s">
        <v>85</v>
      </c>
      <c r="BQ2" s="21" t="s">
        <v>86</v>
      </c>
      <c r="BR2" s="21" t="s">
        <v>87</v>
      </c>
      <c r="BS2" s="21" t="s">
        <v>88</v>
      </c>
      <c r="BT2" s="21" t="s">
        <v>89</v>
      </c>
      <c r="BU2" s="23" t="s">
        <v>90</v>
      </c>
      <c r="BV2" s="23" t="s">
        <v>100</v>
      </c>
      <c r="BW2" s="23" t="s">
        <v>120</v>
      </c>
    </row>
    <row r="3" spans="1:76" s="24" customFormat="1" x14ac:dyDescent="0.2">
      <c r="B3" s="25"/>
      <c r="D3" s="26" t="s">
        <v>91</v>
      </c>
      <c r="E3" s="26" t="s">
        <v>91</v>
      </c>
      <c r="F3" s="26" t="s">
        <v>91</v>
      </c>
      <c r="G3" s="26" t="s">
        <v>91</v>
      </c>
      <c r="H3" s="26" t="s">
        <v>91</v>
      </c>
      <c r="I3" s="26" t="s">
        <v>91</v>
      </c>
      <c r="J3" s="26" t="s">
        <v>91</v>
      </c>
      <c r="K3" s="26" t="s">
        <v>91</v>
      </c>
      <c r="L3" s="26" t="s">
        <v>91</v>
      </c>
      <c r="M3" s="26" t="s">
        <v>91</v>
      </c>
      <c r="N3" s="26" t="s">
        <v>91</v>
      </c>
      <c r="O3" s="26" t="s">
        <v>91</v>
      </c>
      <c r="P3" s="26" t="s">
        <v>91</v>
      </c>
      <c r="Q3" s="26" t="s">
        <v>91</v>
      </c>
      <c r="R3" s="26" t="s">
        <v>91</v>
      </c>
      <c r="S3" s="26" t="s">
        <v>91</v>
      </c>
      <c r="T3" s="26" t="s">
        <v>91</v>
      </c>
      <c r="U3" s="26" t="s">
        <v>91</v>
      </c>
      <c r="V3" s="26" t="s">
        <v>91</v>
      </c>
      <c r="W3" s="26" t="s">
        <v>91</v>
      </c>
      <c r="X3" s="26" t="s">
        <v>91</v>
      </c>
      <c r="Y3" s="26" t="s">
        <v>91</v>
      </c>
      <c r="Z3" s="26" t="s">
        <v>91</v>
      </c>
      <c r="AA3" s="26" t="s">
        <v>91</v>
      </c>
      <c r="AB3" s="26" t="s">
        <v>91</v>
      </c>
      <c r="AC3" s="26" t="s">
        <v>91</v>
      </c>
      <c r="AD3" s="26" t="s">
        <v>91</v>
      </c>
      <c r="AE3" s="26" t="s">
        <v>91</v>
      </c>
      <c r="AF3" s="26" t="s">
        <v>91</v>
      </c>
      <c r="AG3" s="26" t="s">
        <v>91</v>
      </c>
      <c r="AH3" s="26" t="s">
        <v>91</v>
      </c>
      <c r="AI3" s="26" t="s">
        <v>91</v>
      </c>
      <c r="AJ3" s="26" t="s">
        <v>91</v>
      </c>
      <c r="AK3" s="26" t="s">
        <v>91</v>
      </c>
      <c r="AL3" s="26" t="s">
        <v>91</v>
      </c>
      <c r="AM3" s="26" t="s">
        <v>91</v>
      </c>
      <c r="AN3" s="26" t="s">
        <v>91</v>
      </c>
      <c r="AO3" s="26" t="s">
        <v>91</v>
      </c>
      <c r="AP3" s="26" t="s">
        <v>91</v>
      </c>
      <c r="AQ3" s="26" t="s">
        <v>91</v>
      </c>
      <c r="AR3" s="26" t="s">
        <v>91</v>
      </c>
      <c r="AS3" s="26" t="s">
        <v>91</v>
      </c>
      <c r="AT3" s="26" t="s">
        <v>91</v>
      </c>
      <c r="AU3" s="26" t="s">
        <v>91</v>
      </c>
      <c r="AV3" s="26" t="s">
        <v>91</v>
      </c>
      <c r="AW3" s="26" t="s">
        <v>91</v>
      </c>
      <c r="AX3" s="26" t="s">
        <v>91</v>
      </c>
      <c r="AY3" s="26" t="s">
        <v>91</v>
      </c>
      <c r="AZ3" s="26" t="s">
        <v>91</v>
      </c>
      <c r="BA3" s="26" t="s">
        <v>91</v>
      </c>
      <c r="BB3" s="26" t="s">
        <v>91</v>
      </c>
      <c r="BC3" s="26" t="s">
        <v>91</v>
      </c>
      <c r="BD3" s="26" t="s">
        <v>91</v>
      </c>
      <c r="BE3" s="26" t="s">
        <v>91</v>
      </c>
      <c r="BF3" s="26" t="s">
        <v>91</v>
      </c>
      <c r="BG3" s="26" t="s">
        <v>91</v>
      </c>
      <c r="BH3" s="26" t="s">
        <v>91</v>
      </c>
      <c r="BI3" s="26" t="s">
        <v>91</v>
      </c>
      <c r="BJ3" s="26" t="s">
        <v>91</v>
      </c>
      <c r="BK3" s="26" t="s">
        <v>91</v>
      </c>
      <c r="BL3" s="26" t="s">
        <v>91</v>
      </c>
      <c r="BM3" s="26" t="s">
        <v>91</v>
      </c>
      <c r="BN3" s="26" t="s">
        <v>91</v>
      </c>
      <c r="BO3" s="26" t="s">
        <v>91</v>
      </c>
      <c r="BP3" s="26" t="s">
        <v>91</v>
      </c>
      <c r="BQ3" s="26" t="s">
        <v>91</v>
      </c>
      <c r="BR3" s="26" t="s">
        <v>121</v>
      </c>
      <c r="BS3" s="26" t="s">
        <v>121</v>
      </c>
      <c r="BT3" s="26" t="s">
        <v>121</v>
      </c>
      <c r="BU3" s="26" t="s">
        <v>121</v>
      </c>
      <c r="BV3" s="26" t="s">
        <v>121</v>
      </c>
      <c r="BW3" s="26" t="s">
        <v>121</v>
      </c>
    </row>
    <row r="4" spans="1:76" s="15" customFormat="1" x14ac:dyDescent="0.2">
      <c r="A4" s="27"/>
      <c r="B4" s="14"/>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28"/>
      <c r="BG4" s="28"/>
      <c r="BH4" s="28"/>
      <c r="BI4" s="28"/>
      <c r="BJ4" s="28"/>
      <c r="BK4" s="28"/>
      <c r="BL4" s="28"/>
      <c r="BM4" s="28"/>
      <c r="BN4" s="28"/>
      <c r="BO4" s="28"/>
      <c r="BP4" s="28"/>
      <c r="BQ4" s="28"/>
      <c r="BR4" s="28"/>
      <c r="BS4" s="28"/>
      <c r="BT4" s="52"/>
      <c r="BU4" s="52"/>
      <c r="BV4" s="52"/>
      <c r="BW4" s="52"/>
    </row>
    <row r="5" spans="1:76" s="15" customFormat="1" ht="27" customHeight="1" x14ac:dyDescent="0.2">
      <c r="B5" s="38" t="s">
        <v>197</v>
      </c>
      <c r="C5" s="200"/>
      <c r="D5" s="31" t="s">
        <v>123</v>
      </c>
      <c r="E5" s="31" t="s">
        <v>123</v>
      </c>
      <c r="F5" s="31" t="s">
        <v>123</v>
      </c>
      <c r="G5" s="31" t="s">
        <v>123</v>
      </c>
      <c r="H5" s="31" t="s">
        <v>123</v>
      </c>
      <c r="I5" s="31" t="s">
        <v>123</v>
      </c>
      <c r="J5" s="31" t="s">
        <v>123</v>
      </c>
      <c r="K5" s="31" t="s">
        <v>123</v>
      </c>
      <c r="L5" s="31" t="s">
        <v>123</v>
      </c>
      <c r="M5" s="31" t="s">
        <v>123</v>
      </c>
      <c r="N5" s="31" t="s">
        <v>123</v>
      </c>
      <c r="O5" s="31" t="s">
        <v>123</v>
      </c>
      <c r="P5" s="31" t="s">
        <v>123</v>
      </c>
      <c r="Q5" s="31" t="s">
        <v>123</v>
      </c>
      <c r="R5" s="31" t="s">
        <v>123</v>
      </c>
      <c r="S5" s="31" t="s">
        <v>123</v>
      </c>
      <c r="T5" s="31" t="s">
        <v>123</v>
      </c>
      <c r="U5" s="31" t="s">
        <v>123</v>
      </c>
      <c r="V5" s="31" t="s">
        <v>123</v>
      </c>
      <c r="W5" s="31" t="s">
        <v>123</v>
      </c>
      <c r="X5" s="31" t="s">
        <v>123</v>
      </c>
      <c r="Y5" s="31" t="s">
        <v>123</v>
      </c>
      <c r="Z5" s="31" t="s">
        <v>123</v>
      </c>
      <c r="AA5" s="31" t="s">
        <v>123</v>
      </c>
      <c r="AB5" s="31" t="s">
        <v>123</v>
      </c>
      <c r="AC5" s="31" t="s">
        <v>123</v>
      </c>
      <c r="AD5" s="31" t="s">
        <v>123</v>
      </c>
      <c r="AE5" s="31" t="s">
        <v>123</v>
      </c>
      <c r="AF5" s="31" t="s">
        <v>123</v>
      </c>
      <c r="AG5" s="31" t="s">
        <v>123</v>
      </c>
      <c r="AH5" s="31" t="s">
        <v>123</v>
      </c>
      <c r="AI5" s="31" t="s">
        <v>123</v>
      </c>
      <c r="AJ5" s="31" t="s">
        <v>123</v>
      </c>
      <c r="AK5" s="31" t="s">
        <v>123</v>
      </c>
      <c r="AL5" s="31" t="s">
        <v>123</v>
      </c>
      <c r="AM5" s="31" t="s">
        <v>123</v>
      </c>
      <c r="AN5" s="31" t="s">
        <v>123</v>
      </c>
      <c r="AO5" s="31" t="s">
        <v>123</v>
      </c>
      <c r="AP5" s="31" t="s">
        <v>123</v>
      </c>
      <c r="AQ5" s="31" t="s">
        <v>123</v>
      </c>
      <c r="AR5" s="31" t="s">
        <v>123</v>
      </c>
      <c r="AS5" s="31" t="s">
        <v>123</v>
      </c>
      <c r="AT5" s="31" t="s">
        <v>123</v>
      </c>
      <c r="AU5" s="31" t="s">
        <v>123</v>
      </c>
      <c r="AV5" s="31" t="s">
        <v>123</v>
      </c>
      <c r="AW5" s="31" t="s">
        <v>123</v>
      </c>
      <c r="AX5" s="31" t="s">
        <v>123</v>
      </c>
      <c r="AY5" s="31" t="s">
        <v>123</v>
      </c>
      <c r="AZ5" s="31" t="s">
        <v>123</v>
      </c>
      <c r="BA5" s="31" t="s">
        <v>123</v>
      </c>
      <c r="BB5" s="31" t="s">
        <v>123</v>
      </c>
      <c r="BC5" s="31" t="s">
        <v>123</v>
      </c>
      <c r="BD5" s="31" t="s">
        <v>123</v>
      </c>
      <c r="BE5" s="31" t="s">
        <v>123</v>
      </c>
      <c r="BF5" s="31" t="s">
        <v>123</v>
      </c>
      <c r="BG5" s="31" t="s">
        <v>123</v>
      </c>
      <c r="BH5" s="31" t="s">
        <v>123</v>
      </c>
      <c r="BI5" s="31" t="s">
        <v>123</v>
      </c>
      <c r="BJ5" s="31" t="s">
        <v>123</v>
      </c>
      <c r="BK5" s="31" t="s">
        <v>123</v>
      </c>
      <c r="BL5" s="31" t="s">
        <v>123</v>
      </c>
      <c r="BM5" s="31" t="s">
        <v>123</v>
      </c>
      <c r="BN5" s="31" t="s">
        <v>123</v>
      </c>
      <c r="BO5" s="31" t="s">
        <v>123</v>
      </c>
      <c r="BP5" s="31" t="s">
        <v>123</v>
      </c>
      <c r="BQ5" s="31" t="s">
        <v>123</v>
      </c>
      <c r="BR5" s="31" t="s">
        <v>123</v>
      </c>
      <c r="BS5" s="31" t="s">
        <v>123</v>
      </c>
      <c r="BT5" s="31" t="s">
        <v>123</v>
      </c>
      <c r="BU5" s="31" t="s">
        <v>123</v>
      </c>
      <c r="BV5" s="31" t="s">
        <v>123</v>
      </c>
      <c r="BW5" s="31" t="s">
        <v>123</v>
      </c>
    </row>
    <row r="6" spans="1:76" s="15" customFormat="1" x14ac:dyDescent="0.2">
      <c r="B6" s="15" t="s">
        <v>124</v>
      </c>
      <c r="C6" s="72" t="s">
        <v>92</v>
      </c>
      <c r="D6" s="31" t="s">
        <v>123</v>
      </c>
      <c r="E6" s="31" t="s">
        <v>123</v>
      </c>
      <c r="F6" s="31" t="s">
        <v>123</v>
      </c>
      <c r="G6" s="31" t="s">
        <v>123</v>
      </c>
      <c r="H6" s="31" t="s">
        <v>123</v>
      </c>
      <c r="I6" s="31" t="s">
        <v>123</v>
      </c>
      <c r="J6" s="31" t="s">
        <v>123</v>
      </c>
      <c r="K6" s="31" t="s">
        <v>123</v>
      </c>
      <c r="L6" s="31" t="s">
        <v>123</v>
      </c>
      <c r="M6" s="31" t="s">
        <v>123</v>
      </c>
      <c r="N6" s="31" t="s">
        <v>123</v>
      </c>
      <c r="O6" s="31" t="s">
        <v>123</v>
      </c>
      <c r="P6" s="31" t="s">
        <v>123</v>
      </c>
      <c r="Q6" s="31" t="s">
        <v>123</v>
      </c>
      <c r="R6" s="31" t="s">
        <v>123</v>
      </c>
      <c r="S6" s="31" t="s">
        <v>123</v>
      </c>
      <c r="T6" s="31" t="s">
        <v>123</v>
      </c>
      <c r="U6" s="31" t="s">
        <v>123</v>
      </c>
      <c r="V6" s="31" t="s">
        <v>123</v>
      </c>
      <c r="W6" s="31" t="s">
        <v>123</v>
      </c>
      <c r="X6" s="31" t="s">
        <v>123</v>
      </c>
      <c r="Y6" s="31" t="s">
        <v>123</v>
      </c>
      <c r="Z6" s="31" t="s">
        <v>123</v>
      </c>
      <c r="AA6" s="31" t="s">
        <v>123</v>
      </c>
      <c r="AB6" s="31" t="s">
        <v>123</v>
      </c>
      <c r="AC6" s="31" t="s">
        <v>123</v>
      </c>
      <c r="AD6" s="31" t="s">
        <v>123</v>
      </c>
      <c r="AE6" s="31" t="s">
        <v>123</v>
      </c>
      <c r="AF6" s="31" t="s">
        <v>123</v>
      </c>
      <c r="AG6" s="31" t="s">
        <v>123</v>
      </c>
      <c r="AH6" s="31">
        <v>29.110512129380052</v>
      </c>
      <c r="AI6" s="31">
        <v>33.549592894152475</v>
      </c>
      <c r="AJ6" s="31">
        <v>40.369007052134776</v>
      </c>
      <c r="AK6" s="31">
        <v>46.752225119122535</v>
      </c>
      <c r="AL6" s="31">
        <v>54.320191795418218</v>
      </c>
      <c r="AM6" s="31">
        <v>59.875101756018147</v>
      </c>
      <c r="AN6" s="31">
        <v>65.101994394921959</v>
      </c>
      <c r="AO6" s="31">
        <v>74.2190013532487</v>
      </c>
      <c r="AP6" s="31">
        <v>80.449906377863556</v>
      </c>
      <c r="AQ6" s="31">
        <v>90.01536154090887</v>
      </c>
      <c r="AR6" s="31">
        <v>97.347068426548574</v>
      </c>
      <c r="AS6" s="31">
        <v>106.17280948270272</v>
      </c>
      <c r="AT6" s="31">
        <v>124.86515488177545</v>
      </c>
      <c r="AU6" s="31">
        <v>152.5137354583984</v>
      </c>
      <c r="AV6" s="31">
        <v>0</v>
      </c>
      <c r="AW6" s="31">
        <v>0</v>
      </c>
      <c r="AX6" s="31">
        <v>0</v>
      </c>
      <c r="AY6" s="31">
        <v>0</v>
      </c>
      <c r="AZ6" s="31">
        <v>0</v>
      </c>
      <c r="BA6" s="31">
        <v>0</v>
      </c>
      <c r="BB6" s="31">
        <v>0</v>
      </c>
      <c r="BC6" s="31">
        <v>0</v>
      </c>
      <c r="BD6" s="31">
        <v>0</v>
      </c>
      <c r="BE6" s="31">
        <v>0</v>
      </c>
      <c r="BF6" s="31">
        <v>0</v>
      </c>
      <c r="BG6" s="31">
        <v>0</v>
      </c>
      <c r="BH6" s="31">
        <v>0</v>
      </c>
      <c r="BI6" s="31">
        <v>0</v>
      </c>
      <c r="BJ6" s="31">
        <v>0</v>
      </c>
      <c r="BK6" s="31">
        <v>0</v>
      </c>
      <c r="BL6" s="31">
        <v>0</v>
      </c>
      <c r="BM6" s="31">
        <v>0</v>
      </c>
      <c r="BN6" s="31">
        <v>0</v>
      </c>
      <c r="BO6" s="31">
        <v>0</v>
      </c>
      <c r="BP6" s="31">
        <v>0</v>
      </c>
      <c r="BQ6" s="31">
        <v>0</v>
      </c>
      <c r="BR6" s="31">
        <v>0</v>
      </c>
      <c r="BS6" s="31">
        <v>0</v>
      </c>
      <c r="BT6" s="31">
        <v>0</v>
      </c>
      <c r="BU6" s="31">
        <v>0</v>
      </c>
      <c r="BV6" s="31">
        <v>0</v>
      </c>
      <c r="BW6" s="31">
        <v>0</v>
      </c>
    </row>
    <row r="7" spans="1:76" s="15" customFormat="1" x14ac:dyDescent="0.2">
      <c r="B7" s="15" t="s">
        <v>198</v>
      </c>
      <c r="C7" s="72" t="s">
        <v>92</v>
      </c>
      <c r="D7" s="31" t="s">
        <v>123</v>
      </c>
      <c r="E7" s="31" t="s">
        <v>123</v>
      </c>
      <c r="F7" s="31" t="s">
        <v>123</v>
      </c>
      <c r="G7" s="31" t="s">
        <v>123</v>
      </c>
      <c r="H7" s="31" t="s">
        <v>123</v>
      </c>
      <c r="I7" s="31" t="s">
        <v>123</v>
      </c>
      <c r="J7" s="31" t="s">
        <v>123</v>
      </c>
      <c r="K7" s="31" t="s">
        <v>123</v>
      </c>
      <c r="L7" s="31" t="s">
        <v>123</v>
      </c>
      <c r="M7" s="31" t="s">
        <v>123</v>
      </c>
      <c r="N7" s="31" t="s">
        <v>123</v>
      </c>
      <c r="O7" s="31" t="s">
        <v>123</v>
      </c>
      <c r="P7" s="31" t="s">
        <v>123</v>
      </c>
      <c r="Q7" s="31" t="s">
        <v>123</v>
      </c>
      <c r="R7" s="31" t="s">
        <v>123</v>
      </c>
      <c r="S7" s="31" t="s">
        <v>123</v>
      </c>
      <c r="T7" s="31" t="s">
        <v>123</v>
      </c>
      <c r="U7" s="31" t="s">
        <v>123</v>
      </c>
      <c r="V7" s="31" t="s">
        <v>123</v>
      </c>
      <c r="W7" s="31" t="s">
        <v>123</v>
      </c>
      <c r="X7" s="31" t="s">
        <v>123</v>
      </c>
      <c r="Y7" s="31" t="s">
        <v>123</v>
      </c>
      <c r="Z7" s="31" t="s">
        <v>123</v>
      </c>
      <c r="AA7" s="31" t="s">
        <v>123</v>
      </c>
      <c r="AB7" s="31" t="s">
        <v>123</v>
      </c>
      <c r="AC7" s="31" t="s">
        <v>123</v>
      </c>
      <c r="AD7" s="31" t="s">
        <v>123</v>
      </c>
      <c r="AE7" s="31" t="s">
        <v>123</v>
      </c>
      <c r="AF7" s="31" t="s">
        <v>123</v>
      </c>
      <c r="AG7" s="31" t="s">
        <v>123</v>
      </c>
      <c r="AH7" s="31">
        <v>1798</v>
      </c>
      <c r="AI7" s="31">
        <v>2830</v>
      </c>
      <c r="AJ7" s="31">
        <v>3005</v>
      </c>
      <c r="AK7" s="31">
        <v>3448</v>
      </c>
      <c r="AL7" s="31">
        <v>3751</v>
      </c>
      <c r="AM7" s="31">
        <v>4095</v>
      </c>
      <c r="AN7" s="31">
        <v>4396</v>
      </c>
      <c r="AO7" s="31">
        <v>4602</v>
      </c>
      <c r="AP7" s="31">
        <v>4661</v>
      </c>
      <c r="AQ7" s="31">
        <v>4760.201</v>
      </c>
      <c r="AR7" s="31">
        <v>4693.6689999999999</v>
      </c>
      <c r="AS7" s="31">
        <v>4736.817</v>
      </c>
      <c r="AT7" s="31">
        <v>4819.6320000000005</v>
      </c>
      <c r="AU7" s="31">
        <v>5437.5395747970842</v>
      </c>
      <c r="AV7" s="31">
        <v>5953.1810000000005</v>
      </c>
      <c r="AW7" s="31">
        <v>6331.3990000000003</v>
      </c>
      <c r="AX7" s="31">
        <v>6403.6940000000004</v>
      </c>
      <c r="AY7" s="31">
        <v>6642.2250000000004</v>
      </c>
      <c r="AZ7" s="31">
        <v>6941.3710000000001</v>
      </c>
      <c r="BA7" s="31">
        <v>7088.2730000000001</v>
      </c>
      <c r="BB7" s="31">
        <v>7294.9489999999996</v>
      </c>
      <c r="BC7" s="31">
        <v>8283.3439999999991</v>
      </c>
      <c r="BD7" s="31">
        <v>8659.5450000000001</v>
      </c>
      <c r="BE7" s="31">
        <v>8795.2162844499999</v>
      </c>
      <c r="BF7" s="31">
        <v>8945.096379300001</v>
      </c>
      <c r="BG7" s="31" t="s">
        <v>123</v>
      </c>
      <c r="BH7" s="31" t="s">
        <v>123</v>
      </c>
      <c r="BI7" s="31" t="s">
        <v>123</v>
      </c>
      <c r="BJ7" s="31" t="s">
        <v>123</v>
      </c>
      <c r="BK7" s="31" t="s">
        <v>123</v>
      </c>
      <c r="BL7" s="31" t="s">
        <v>123</v>
      </c>
      <c r="BM7" s="31" t="s">
        <v>123</v>
      </c>
      <c r="BN7" s="31" t="s">
        <v>123</v>
      </c>
      <c r="BO7" s="31" t="s">
        <v>123</v>
      </c>
      <c r="BP7" s="31" t="s">
        <v>123</v>
      </c>
      <c r="BQ7" s="31" t="s">
        <v>123</v>
      </c>
      <c r="BR7" s="31" t="s">
        <v>123</v>
      </c>
      <c r="BS7" s="31" t="s">
        <v>123</v>
      </c>
      <c r="BT7" s="31" t="s">
        <v>123</v>
      </c>
      <c r="BU7" s="31" t="s">
        <v>123</v>
      </c>
      <c r="BV7" s="31" t="s">
        <v>123</v>
      </c>
      <c r="BW7" s="31" t="s">
        <v>123</v>
      </c>
    </row>
    <row r="8" spans="1:76" s="15" customFormat="1" x14ac:dyDescent="0.2">
      <c r="B8" s="15" t="s">
        <v>132</v>
      </c>
      <c r="C8" s="72" t="s">
        <v>92</v>
      </c>
      <c r="D8" s="53" t="s">
        <v>123</v>
      </c>
      <c r="E8" s="31" t="s">
        <v>123</v>
      </c>
      <c r="F8" s="31" t="s">
        <v>123</v>
      </c>
      <c r="G8" s="31" t="s">
        <v>123</v>
      </c>
      <c r="H8" s="31" t="s">
        <v>123</v>
      </c>
      <c r="I8" s="31" t="s">
        <v>123</v>
      </c>
      <c r="J8" s="31" t="s">
        <v>123</v>
      </c>
      <c r="K8" s="31" t="s">
        <v>123</v>
      </c>
      <c r="L8" s="31" t="s">
        <v>123</v>
      </c>
      <c r="M8" s="31" t="s">
        <v>123</v>
      </c>
      <c r="N8" s="31" t="s">
        <v>123</v>
      </c>
      <c r="O8" s="31" t="s">
        <v>123</v>
      </c>
      <c r="P8" s="31" t="s">
        <v>123</v>
      </c>
      <c r="Q8" s="31" t="s">
        <v>123</v>
      </c>
      <c r="R8" s="31" t="s">
        <v>123</v>
      </c>
      <c r="S8" s="31" t="s">
        <v>123</v>
      </c>
      <c r="T8" s="31" t="s">
        <v>123</v>
      </c>
      <c r="U8" s="31" t="s">
        <v>123</v>
      </c>
      <c r="V8" s="31" t="s">
        <v>123</v>
      </c>
      <c r="W8" s="31" t="s">
        <v>123</v>
      </c>
      <c r="X8" s="31" t="s">
        <v>123</v>
      </c>
      <c r="Y8" s="31" t="s">
        <v>123</v>
      </c>
      <c r="Z8" s="31" t="s">
        <v>123</v>
      </c>
      <c r="AA8" s="31" t="s">
        <v>123</v>
      </c>
      <c r="AB8" s="31" t="s">
        <v>123</v>
      </c>
      <c r="AC8" s="31" t="s">
        <v>123</v>
      </c>
      <c r="AD8" s="31" t="s">
        <v>123</v>
      </c>
      <c r="AE8" s="31" t="s">
        <v>123</v>
      </c>
      <c r="AF8" s="31" t="s">
        <v>123</v>
      </c>
      <c r="AG8" s="31" t="s">
        <v>123</v>
      </c>
      <c r="AH8" s="31">
        <v>0</v>
      </c>
      <c r="AI8" s="31">
        <v>0</v>
      </c>
      <c r="AJ8" s="31">
        <v>0</v>
      </c>
      <c r="AK8" s="31">
        <v>0</v>
      </c>
      <c r="AL8" s="31">
        <v>0</v>
      </c>
      <c r="AM8" s="31">
        <v>0</v>
      </c>
      <c r="AN8" s="31">
        <v>0</v>
      </c>
      <c r="AO8" s="31">
        <v>0</v>
      </c>
      <c r="AP8" s="31">
        <v>0</v>
      </c>
      <c r="AQ8" s="31">
        <v>0</v>
      </c>
      <c r="AR8" s="31">
        <v>0</v>
      </c>
      <c r="AS8" s="31">
        <v>0</v>
      </c>
      <c r="AT8" s="31">
        <v>0</v>
      </c>
      <c r="AU8" s="31">
        <v>0</v>
      </c>
      <c r="AV8" s="31">
        <v>231.47411666314397</v>
      </c>
      <c r="AW8" s="31">
        <v>325.20902588180275</v>
      </c>
      <c r="AX8" s="31">
        <v>365.13545224968743</v>
      </c>
      <c r="AY8" s="31">
        <v>437.39160512525461</v>
      </c>
      <c r="AZ8" s="31">
        <v>443.26224191823394</v>
      </c>
      <c r="BA8" s="31">
        <v>488.61175918926864</v>
      </c>
      <c r="BB8" s="31">
        <v>528.58293270578872</v>
      </c>
      <c r="BC8" s="31">
        <v>566.36950568822147</v>
      </c>
      <c r="BD8" s="31">
        <v>607.03198548293733</v>
      </c>
      <c r="BE8" s="31">
        <v>673.62344552251193</v>
      </c>
      <c r="BF8" s="31">
        <v>762.23</v>
      </c>
      <c r="BG8" s="31">
        <v>793.54721823565706</v>
      </c>
      <c r="BH8" s="31">
        <v>842.13</v>
      </c>
      <c r="BI8" s="31">
        <v>923.7647969778385</v>
      </c>
      <c r="BJ8" s="31">
        <v>972.69087379439623</v>
      </c>
      <c r="BK8" s="31">
        <v>1039.8247158707195</v>
      </c>
      <c r="BL8" s="31">
        <v>1105.9393085337213</v>
      </c>
      <c r="BM8" s="31">
        <v>1192.1009182195146</v>
      </c>
      <c r="BN8" s="31">
        <v>1220.2044423261623</v>
      </c>
      <c r="BO8" s="31">
        <v>1314.7165739259212</v>
      </c>
      <c r="BP8" s="31">
        <v>1390.6353122046253</v>
      </c>
      <c r="BQ8" s="31">
        <v>1463.3914453663692</v>
      </c>
      <c r="BR8" s="31">
        <v>1691.4352793425735</v>
      </c>
      <c r="BS8" s="31">
        <v>1730.5329475049316</v>
      </c>
      <c r="BT8" s="31">
        <v>1776.9646296018957</v>
      </c>
      <c r="BU8" s="31">
        <v>1845.6700111636424</v>
      </c>
      <c r="BV8" s="31">
        <v>1926.3431687359885</v>
      </c>
      <c r="BW8" s="31">
        <v>2019.3291235948145</v>
      </c>
    </row>
    <row r="9" spans="1:76" s="15" customFormat="1" x14ac:dyDescent="0.2">
      <c r="B9" s="15" t="s">
        <v>199</v>
      </c>
      <c r="C9" s="72" t="s">
        <v>94</v>
      </c>
      <c r="D9" s="53" t="s">
        <v>123</v>
      </c>
      <c r="E9" s="31" t="s">
        <v>123</v>
      </c>
      <c r="F9" s="31" t="s">
        <v>123</v>
      </c>
      <c r="G9" s="31" t="s">
        <v>123</v>
      </c>
      <c r="H9" s="31" t="s">
        <v>123</v>
      </c>
      <c r="I9" s="31" t="s">
        <v>123</v>
      </c>
      <c r="J9" s="31" t="s">
        <v>123</v>
      </c>
      <c r="K9" s="31" t="s">
        <v>123</v>
      </c>
      <c r="L9" s="31" t="s">
        <v>123</v>
      </c>
      <c r="M9" s="31" t="s">
        <v>123</v>
      </c>
      <c r="N9" s="31" t="s">
        <v>123</v>
      </c>
      <c r="O9" s="31" t="s">
        <v>123</v>
      </c>
      <c r="P9" s="31" t="s">
        <v>123</v>
      </c>
      <c r="Q9" s="31" t="s">
        <v>123</v>
      </c>
      <c r="R9" s="31" t="s">
        <v>123</v>
      </c>
      <c r="S9" s="31" t="s">
        <v>123</v>
      </c>
      <c r="T9" s="31" t="s">
        <v>123</v>
      </c>
      <c r="U9" s="31" t="s">
        <v>123</v>
      </c>
      <c r="V9" s="31" t="s">
        <v>123</v>
      </c>
      <c r="W9" s="31" t="s">
        <v>123</v>
      </c>
      <c r="X9" s="31" t="s">
        <v>123</v>
      </c>
      <c r="Y9" s="31" t="s">
        <v>123</v>
      </c>
      <c r="Z9" s="31" t="s">
        <v>123</v>
      </c>
      <c r="AA9" s="31" t="s">
        <v>123</v>
      </c>
      <c r="AB9" s="31" t="s">
        <v>123</v>
      </c>
      <c r="AC9" s="31" t="s">
        <v>123</v>
      </c>
      <c r="AD9" s="31" t="s">
        <v>123</v>
      </c>
      <c r="AE9" s="31" t="s">
        <v>123</v>
      </c>
      <c r="AF9" s="31" t="s">
        <v>123</v>
      </c>
      <c r="AG9" s="31" t="s">
        <v>123</v>
      </c>
      <c r="AH9" s="31">
        <v>0</v>
      </c>
      <c r="AI9" s="31">
        <v>0</v>
      </c>
      <c r="AJ9" s="31">
        <v>0</v>
      </c>
      <c r="AK9" s="31">
        <v>0</v>
      </c>
      <c r="AL9" s="31">
        <v>0</v>
      </c>
      <c r="AM9" s="31">
        <v>0</v>
      </c>
      <c r="AN9" s="31">
        <v>0</v>
      </c>
      <c r="AO9" s="31">
        <v>0</v>
      </c>
      <c r="AP9" s="31">
        <v>0</v>
      </c>
      <c r="AQ9" s="31">
        <v>0</v>
      </c>
      <c r="AR9" s="31">
        <v>0</v>
      </c>
      <c r="AS9" s="31">
        <v>0</v>
      </c>
      <c r="AT9" s="31">
        <v>0</v>
      </c>
      <c r="AU9" s="31">
        <v>0</v>
      </c>
      <c r="AV9" s="31">
        <v>0.65355075911120464</v>
      </c>
      <c r="AW9" s="31">
        <v>1.6217743773994191</v>
      </c>
      <c r="AX9" s="31">
        <v>2.5752797853609004</v>
      </c>
      <c r="AY9" s="31">
        <v>4.0695107580942906</v>
      </c>
      <c r="AZ9" s="31">
        <v>7.3852964480226744</v>
      </c>
      <c r="BA9" s="31">
        <v>9.2967079417926204</v>
      </c>
      <c r="BB9" s="31">
        <v>10.80366474213008</v>
      </c>
      <c r="BC9" s="31">
        <v>9.355921533335783</v>
      </c>
      <c r="BD9" s="31">
        <v>0</v>
      </c>
      <c r="BE9" s="31">
        <v>0</v>
      </c>
      <c r="BF9" s="31">
        <v>0</v>
      </c>
      <c r="BG9" s="31">
        <v>0</v>
      </c>
      <c r="BH9" s="31">
        <v>0</v>
      </c>
      <c r="BI9" s="31">
        <v>0</v>
      </c>
      <c r="BJ9" s="31">
        <v>0</v>
      </c>
      <c r="BK9" s="31">
        <v>0</v>
      </c>
      <c r="BL9" s="31">
        <v>0</v>
      </c>
      <c r="BM9" s="31">
        <v>0</v>
      </c>
      <c r="BN9" s="31">
        <v>0</v>
      </c>
      <c r="BO9" s="31">
        <v>0</v>
      </c>
      <c r="BP9" s="31">
        <v>0</v>
      </c>
      <c r="BQ9" s="31">
        <v>0</v>
      </c>
      <c r="BR9" s="31">
        <v>0</v>
      </c>
      <c r="BS9" s="31">
        <v>0</v>
      </c>
      <c r="BT9" s="31">
        <v>0</v>
      </c>
      <c r="BU9" s="31">
        <v>0</v>
      </c>
      <c r="BV9" s="31">
        <v>0</v>
      </c>
      <c r="BW9" s="31">
        <v>0</v>
      </c>
    </row>
    <row r="10" spans="1:76" s="15" customFormat="1" x14ac:dyDescent="0.2">
      <c r="B10" s="54" t="s">
        <v>138</v>
      </c>
      <c r="C10" s="72" t="s">
        <v>94</v>
      </c>
      <c r="D10" s="53" t="s">
        <v>123</v>
      </c>
      <c r="E10" s="31" t="s">
        <v>123</v>
      </c>
      <c r="F10" s="31" t="s">
        <v>123</v>
      </c>
      <c r="G10" s="31" t="s">
        <v>123</v>
      </c>
      <c r="H10" s="31" t="s">
        <v>123</v>
      </c>
      <c r="I10" s="31" t="s">
        <v>123</v>
      </c>
      <c r="J10" s="31" t="s">
        <v>123</v>
      </c>
      <c r="K10" s="31" t="s">
        <v>123</v>
      </c>
      <c r="L10" s="31" t="s">
        <v>123</v>
      </c>
      <c r="M10" s="31" t="s">
        <v>123</v>
      </c>
      <c r="N10" s="31" t="s">
        <v>123</v>
      </c>
      <c r="O10" s="31" t="s">
        <v>123</v>
      </c>
      <c r="P10" s="31" t="s">
        <v>123</v>
      </c>
      <c r="Q10" s="31" t="s">
        <v>123</v>
      </c>
      <c r="R10" s="31" t="s">
        <v>123</v>
      </c>
      <c r="S10" s="31" t="s">
        <v>123</v>
      </c>
      <c r="T10" s="31" t="s">
        <v>123</v>
      </c>
      <c r="U10" s="31" t="s">
        <v>123</v>
      </c>
      <c r="V10" s="31" t="s">
        <v>123</v>
      </c>
      <c r="W10" s="31" t="s">
        <v>123</v>
      </c>
      <c r="X10" s="31" t="s">
        <v>123</v>
      </c>
      <c r="Y10" s="31" t="s">
        <v>123</v>
      </c>
      <c r="Z10" s="31" t="s">
        <v>123</v>
      </c>
      <c r="AA10" s="31" t="s">
        <v>123</v>
      </c>
      <c r="AB10" s="31" t="s">
        <v>123</v>
      </c>
      <c r="AC10" s="31" t="s">
        <v>123</v>
      </c>
      <c r="AD10" s="31" t="s">
        <v>123</v>
      </c>
      <c r="AE10" s="31" t="s">
        <v>123</v>
      </c>
      <c r="AF10" s="31" t="s">
        <v>123</v>
      </c>
      <c r="AG10" s="31" t="s">
        <v>123</v>
      </c>
      <c r="AH10" s="31">
        <v>14.511966970103668</v>
      </c>
      <c r="AI10" s="31">
        <v>16.133326530612248</v>
      </c>
      <c r="AJ10" s="31">
        <v>24.717428571428567</v>
      </c>
      <c r="AK10" s="31">
        <v>38.256555984555987</v>
      </c>
      <c r="AL10" s="31">
        <v>53.688094574692514</v>
      </c>
      <c r="AM10" s="31">
        <v>69.433802484230412</v>
      </c>
      <c r="AN10" s="31">
        <v>70.79400989192159</v>
      </c>
      <c r="AO10" s="31">
        <v>72.922577563434828</v>
      </c>
      <c r="AP10" s="31">
        <v>90.311245126833001</v>
      </c>
      <c r="AQ10" s="31">
        <v>101.14080485724621</v>
      </c>
      <c r="AR10" s="31">
        <v>214.69849528659114</v>
      </c>
      <c r="AS10" s="31">
        <v>246.22674990624449</v>
      </c>
      <c r="AT10" s="31">
        <v>290.78532291356805</v>
      </c>
      <c r="AU10" s="31">
        <v>374.87953670196288</v>
      </c>
      <c r="AV10" s="31">
        <v>515.91282807874779</v>
      </c>
      <c r="AW10" s="31">
        <v>639.46872373484587</v>
      </c>
      <c r="AX10" s="31">
        <v>746.17943712198155</v>
      </c>
      <c r="AY10" s="31">
        <v>868.26822643117271</v>
      </c>
      <c r="AZ10" s="31">
        <v>1014.3606606667142</v>
      </c>
      <c r="BA10" s="31">
        <v>1119.2241017635679</v>
      </c>
      <c r="BB10" s="31">
        <v>1161.318333432162</v>
      </c>
      <c r="BC10" s="31">
        <v>952.99214417084886</v>
      </c>
      <c r="BD10" s="31">
        <v>0.85962981144998363</v>
      </c>
      <c r="BE10" s="31">
        <v>-0.41171855202088775</v>
      </c>
      <c r="BF10" s="31">
        <v>-0.37195512837768846</v>
      </c>
      <c r="BG10" s="31">
        <v>4.2834981501008555E-2</v>
      </c>
      <c r="BH10" s="31">
        <v>-1.4578517270204401E-2</v>
      </c>
      <c r="BI10" s="31">
        <v>0</v>
      </c>
      <c r="BJ10" s="31">
        <v>0</v>
      </c>
      <c r="BK10" s="31">
        <v>0</v>
      </c>
      <c r="BL10" s="31">
        <v>0</v>
      </c>
      <c r="BM10" s="31">
        <v>0</v>
      </c>
      <c r="BN10" s="31">
        <v>0</v>
      </c>
      <c r="BO10" s="31">
        <v>0</v>
      </c>
      <c r="BP10" s="31">
        <v>0</v>
      </c>
      <c r="BQ10" s="31">
        <v>0</v>
      </c>
      <c r="BR10" s="31">
        <v>0</v>
      </c>
      <c r="BS10" s="31">
        <v>0</v>
      </c>
      <c r="BT10" s="31">
        <v>0</v>
      </c>
      <c r="BU10" s="31">
        <v>0</v>
      </c>
      <c r="BV10" s="31">
        <v>0</v>
      </c>
      <c r="BW10" s="31">
        <v>0</v>
      </c>
    </row>
    <row r="11" spans="1:76" s="15" customFormat="1" ht="25.5" customHeight="1" x14ac:dyDescent="0.2">
      <c r="B11" s="54" t="s">
        <v>141</v>
      </c>
      <c r="C11" s="72" t="s">
        <v>93</v>
      </c>
      <c r="D11" s="53" t="s">
        <v>123</v>
      </c>
      <c r="E11" s="31" t="s">
        <v>123</v>
      </c>
      <c r="F11" s="31" t="s">
        <v>123</v>
      </c>
      <c r="G11" s="31" t="s">
        <v>123</v>
      </c>
      <c r="H11" s="31" t="s">
        <v>123</v>
      </c>
      <c r="I11" s="31" t="s">
        <v>123</v>
      </c>
      <c r="J11" s="31" t="s">
        <v>123</v>
      </c>
      <c r="K11" s="31" t="s">
        <v>123</v>
      </c>
      <c r="L11" s="31" t="s">
        <v>123</v>
      </c>
      <c r="M11" s="31" t="s">
        <v>123</v>
      </c>
      <c r="N11" s="31" t="s">
        <v>123</v>
      </c>
      <c r="O11" s="31" t="s">
        <v>123</v>
      </c>
      <c r="P11" s="31" t="s">
        <v>123</v>
      </c>
      <c r="Q11" s="31" t="s">
        <v>123</v>
      </c>
      <c r="R11" s="31" t="s">
        <v>123</v>
      </c>
      <c r="S11" s="31" t="s">
        <v>123</v>
      </c>
      <c r="T11" s="31" t="s">
        <v>123</v>
      </c>
      <c r="U11" s="31" t="s">
        <v>123</v>
      </c>
      <c r="V11" s="31" t="s">
        <v>123</v>
      </c>
      <c r="W11" s="31" t="s">
        <v>123</v>
      </c>
      <c r="X11" s="31" t="s">
        <v>123</v>
      </c>
      <c r="Y11" s="31" t="s">
        <v>123</v>
      </c>
      <c r="Z11" s="31" t="s">
        <v>123</v>
      </c>
      <c r="AA11" s="31" t="s">
        <v>123</v>
      </c>
      <c r="AB11" s="31" t="s">
        <v>123</v>
      </c>
      <c r="AC11" s="31" t="s">
        <v>123</v>
      </c>
      <c r="AD11" s="31" t="s">
        <v>123</v>
      </c>
      <c r="AE11" s="31" t="s">
        <v>123</v>
      </c>
      <c r="AF11" s="31" t="s">
        <v>123</v>
      </c>
      <c r="AG11" s="31" t="s">
        <v>123</v>
      </c>
      <c r="AH11" s="31">
        <v>2</v>
      </c>
      <c r="AI11" s="31">
        <v>2</v>
      </c>
      <c r="AJ11" s="31">
        <v>2</v>
      </c>
      <c r="AK11" s="31">
        <v>2</v>
      </c>
      <c r="AL11" s="31">
        <v>2</v>
      </c>
      <c r="AM11" s="31">
        <v>2</v>
      </c>
      <c r="AN11" s="31">
        <v>2</v>
      </c>
      <c r="AO11" s="31">
        <v>1</v>
      </c>
      <c r="AP11" s="31">
        <v>2</v>
      </c>
      <c r="AQ11" s="31">
        <v>1.4339999999999999</v>
      </c>
      <c r="AR11" s="31">
        <v>1.3520000000000001</v>
      </c>
      <c r="AS11" s="31">
        <v>1.355</v>
      </c>
      <c r="AT11" s="31">
        <v>1.5509999999999999</v>
      </c>
      <c r="AU11" s="31">
        <v>1.4710000000000001</v>
      </c>
      <c r="AV11" s="31">
        <v>2</v>
      </c>
      <c r="AW11" s="31">
        <v>1</v>
      </c>
      <c r="AX11" s="31">
        <v>1</v>
      </c>
      <c r="AY11" s="31">
        <v>1.7210000000000001</v>
      </c>
      <c r="AZ11" s="31">
        <v>1.496</v>
      </c>
      <c r="BA11" s="31">
        <v>1.5720000000000001</v>
      </c>
      <c r="BB11" s="31">
        <v>1.7769999999999999</v>
      </c>
      <c r="BC11" s="31">
        <v>1.359</v>
      </c>
      <c r="BD11" s="31">
        <v>1.452</v>
      </c>
      <c r="BE11" s="31">
        <v>1.6164412184601897</v>
      </c>
      <c r="BF11" s="31">
        <v>1.6007503600000001</v>
      </c>
      <c r="BG11" s="31">
        <v>0</v>
      </c>
      <c r="BH11" s="31">
        <v>0</v>
      </c>
      <c r="BI11" s="31">
        <v>0</v>
      </c>
      <c r="BJ11" s="31">
        <v>0</v>
      </c>
      <c r="BK11" s="31">
        <v>0</v>
      </c>
      <c r="BL11" s="31">
        <v>0</v>
      </c>
      <c r="BM11" s="31">
        <v>0</v>
      </c>
      <c r="BN11" s="31">
        <v>0</v>
      </c>
      <c r="BO11" s="31">
        <v>0</v>
      </c>
      <c r="BP11" s="31">
        <v>0</v>
      </c>
      <c r="BQ11" s="31">
        <v>0</v>
      </c>
      <c r="BR11" s="31">
        <v>0</v>
      </c>
      <c r="BS11" s="31">
        <v>0</v>
      </c>
      <c r="BT11" s="31">
        <v>0</v>
      </c>
      <c r="BU11" s="31">
        <v>0</v>
      </c>
      <c r="BV11" s="31">
        <v>0</v>
      </c>
      <c r="BW11" s="31">
        <v>0</v>
      </c>
    </row>
    <row r="12" spans="1:76" s="15" customFormat="1" x14ac:dyDescent="0.2">
      <c r="B12" s="15" t="s">
        <v>200</v>
      </c>
      <c r="C12" s="72" t="s">
        <v>94</v>
      </c>
      <c r="D12" s="31" t="s">
        <v>123</v>
      </c>
      <c r="E12" s="31" t="s">
        <v>123</v>
      </c>
      <c r="F12" s="31" t="s">
        <v>123</v>
      </c>
      <c r="G12" s="31" t="s">
        <v>123</v>
      </c>
      <c r="H12" s="31" t="s">
        <v>123</v>
      </c>
      <c r="I12" s="31" t="s">
        <v>123</v>
      </c>
      <c r="J12" s="31" t="s">
        <v>123</v>
      </c>
      <c r="K12" s="31" t="s">
        <v>123</v>
      </c>
      <c r="L12" s="31" t="s">
        <v>123</v>
      </c>
      <c r="M12" s="31" t="s">
        <v>123</v>
      </c>
      <c r="N12" s="31" t="s">
        <v>123</v>
      </c>
      <c r="O12" s="31" t="s">
        <v>123</v>
      </c>
      <c r="P12" s="31" t="s">
        <v>123</v>
      </c>
      <c r="Q12" s="31" t="s">
        <v>123</v>
      </c>
      <c r="R12" s="31" t="s">
        <v>123</v>
      </c>
      <c r="S12" s="31" t="s">
        <v>123</v>
      </c>
      <c r="T12" s="31" t="s">
        <v>123</v>
      </c>
      <c r="U12" s="31" t="s">
        <v>123</v>
      </c>
      <c r="V12" s="31" t="s">
        <v>123</v>
      </c>
      <c r="W12" s="31" t="s">
        <v>123</v>
      </c>
      <c r="X12" s="31" t="s">
        <v>123</v>
      </c>
      <c r="Y12" s="31" t="s">
        <v>123</v>
      </c>
      <c r="Z12" s="31" t="s">
        <v>123</v>
      </c>
      <c r="AA12" s="31" t="s">
        <v>123</v>
      </c>
      <c r="AB12" s="31" t="s">
        <v>123</v>
      </c>
      <c r="AC12" s="31" t="s">
        <v>123</v>
      </c>
      <c r="AD12" s="31" t="s">
        <v>123</v>
      </c>
      <c r="AE12" s="31" t="s">
        <v>123</v>
      </c>
      <c r="AF12" s="31" t="s">
        <v>123</v>
      </c>
      <c r="AG12" s="31" t="s">
        <v>123</v>
      </c>
      <c r="AH12" s="31">
        <v>287.50626379634298</v>
      </c>
      <c r="AI12" s="31">
        <v>302.08045600000003</v>
      </c>
      <c r="AJ12" s="31">
        <v>395.88564615384615</v>
      </c>
      <c r="AK12" s="31">
        <v>564.3645305</v>
      </c>
      <c r="AL12" s="31">
        <v>755.4666057500001</v>
      </c>
      <c r="AM12" s="31">
        <v>882.96256549999987</v>
      </c>
      <c r="AN12" s="31">
        <v>1020.7705977499999</v>
      </c>
      <c r="AO12" s="31">
        <v>1172.1197127142857</v>
      </c>
      <c r="AP12" s="31">
        <v>1245.5755610666668</v>
      </c>
      <c r="AQ12" s="31">
        <v>1291.2906329999998</v>
      </c>
      <c r="AR12" s="31">
        <v>1322.3629533333335</v>
      </c>
      <c r="AS12" s="31">
        <v>1417.252283333333</v>
      </c>
      <c r="AT12" s="31">
        <v>1601.3146243333333</v>
      </c>
      <c r="AU12" s="31">
        <v>2084.0561549999998</v>
      </c>
      <c r="AV12" s="31">
        <v>2588.9620103333332</v>
      </c>
      <c r="AW12" s="31">
        <v>2871.8776219999995</v>
      </c>
      <c r="AX12" s="31">
        <v>2785.9169999999999</v>
      </c>
      <c r="AY12" s="31">
        <v>2744.35</v>
      </c>
      <c r="AZ12" s="31">
        <v>2438.2424801734269</v>
      </c>
      <c r="BA12" s="31">
        <v>2154.4810000000002</v>
      </c>
      <c r="BB12" s="31">
        <v>2160.527</v>
      </c>
      <c r="BC12" s="31">
        <v>2384.0059999999999</v>
      </c>
      <c r="BD12" s="31">
        <v>2944.4639999999999</v>
      </c>
      <c r="BE12" s="31">
        <v>3325.067</v>
      </c>
      <c r="BF12" s="31">
        <v>3655.0069999999996</v>
      </c>
      <c r="BG12" s="31">
        <v>3752.7889999999998</v>
      </c>
      <c r="BH12" s="31">
        <v>3278</v>
      </c>
      <c r="BI12" s="31">
        <v>2526</v>
      </c>
      <c r="BJ12" s="31">
        <v>2050</v>
      </c>
      <c r="BK12" s="31">
        <v>1737.5119804834528</v>
      </c>
      <c r="BL12" s="31">
        <v>1455.6900798477316</v>
      </c>
      <c r="BM12" s="31">
        <v>876.97242974579706</v>
      </c>
      <c r="BN12" s="31">
        <v>633.219714059539</v>
      </c>
      <c r="BO12" s="31">
        <v>451.05771460709826</v>
      </c>
      <c r="BP12" s="31">
        <v>292.27523465753882</v>
      </c>
      <c r="BQ12" s="31">
        <v>172.26712169076438</v>
      </c>
      <c r="BR12" s="31">
        <v>116.31548338469776</v>
      </c>
      <c r="BS12" s="31">
        <v>87.830142999776029</v>
      </c>
      <c r="BT12" s="31">
        <v>68.768751399296917</v>
      </c>
      <c r="BU12" s="31">
        <v>54.331898495838878</v>
      </c>
      <c r="BV12" s="31">
        <v>43.445287173442239</v>
      </c>
      <c r="BW12" s="31">
        <v>34.470729113036896</v>
      </c>
    </row>
    <row r="13" spans="1:76" s="15" customFormat="1" x14ac:dyDescent="0.2">
      <c r="B13" s="15" t="s">
        <v>201</v>
      </c>
      <c r="C13" s="72" t="s">
        <v>94</v>
      </c>
      <c r="D13" s="53" t="s">
        <v>123</v>
      </c>
      <c r="E13" s="31" t="s">
        <v>123</v>
      </c>
      <c r="F13" s="31" t="s">
        <v>123</v>
      </c>
      <c r="G13" s="31" t="s">
        <v>123</v>
      </c>
      <c r="H13" s="31" t="s">
        <v>123</v>
      </c>
      <c r="I13" s="31" t="s">
        <v>123</v>
      </c>
      <c r="J13" s="31" t="s">
        <v>123</v>
      </c>
      <c r="K13" s="31" t="s">
        <v>123</v>
      </c>
      <c r="L13" s="31" t="s">
        <v>123</v>
      </c>
      <c r="M13" s="31" t="s">
        <v>123</v>
      </c>
      <c r="N13" s="31" t="s">
        <v>123</v>
      </c>
      <c r="O13" s="31" t="s">
        <v>123</v>
      </c>
      <c r="P13" s="31" t="s">
        <v>123</v>
      </c>
      <c r="Q13" s="31" t="s">
        <v>123</v>
      </c>
      <c r="R13" s="31" t="s">
        <v>123</v>
      </c>
      <c r="S13" s="31" t="s">
        <v>123</v>
      </c>
      <c r="T13" s="31" t="s">
        <v>123</v>
      </c>
      <c r="U13" s="31" t="s">
        <v>123</v>
      </c>
      <c r="V13" s="31" t="s">
        <v>123</v>
      </c>
      <c r="W13" s="31" t="s">
        <v>123</v>
      </c>
      <c r="X13" s="31" t="s">
        <v>123</v>
      </c>
      <c r="Y13" s="31" t="s">
        <v>123</v>
      </c>
      <c r="Z13" s="31" t="s">
        <v>123</v>
      </c>
      <c r="AA13" s="31" t="s">
        <v>123</v>
      </c>
      <c r="AB13" s="31" t="s">
        <v>123</v>
      </c>
      <c r="AC13" s="31" t="s">
        <v>123</v>
      </c>
      <c r="AD13" s="31" t="s">
        <v>123</v>
      </c>
      <c r="AE13" s="31" t="s">
        <v>123</v>
      </c>
      <c r="AF13" s="31" t="s">
        <v>123</v>
      </c>
      <c r="AG13" s="31" t="s">
        <v>123</v>
      </c>
      <c r="AH13" s="31">
        <v>0</v>
      </c>
      <c r="AI13" s="31">
        <v>0</v>
      </c>
      <c r="AJ13" s="31">
        <v>0</v>
      </c>
      <c r="AK13" s="31">
        <v>0</v>
      </c>
      <c r="AL13" s="31">
        <v>0</v>
      </c>
      <c r="AM13" s="31">
        <v>0</v>
      </c>
      <c r="AN13" s="31">
        <v>0</v>
      </c>
      <c r="AO13" s="31">
        <v>0</v>
      </c>
      <c r="AP13" s="31">
        <v>0</v>
      </c>
      <c r="AQ13" s="31">
        <v>0</v>
      </c>
      <c r="AR13" s="31">
        <v>0</v>
      </c>
      <c r="AS13" s="31">
        <v>0</v>
      </c>
      <c r="AT13" s="31">
        <v>0</v>
      </c>
      <c r="AU13" s="31">
        <v>0</v>
      </c>
      <c r="AV13" s="31">
        <v>0</v>
      </c>
      <c r="AW13" s="31">
        <v>0</v>
      </c>
      <c r="AX13" s="31">
        <v>0</v>
      </c>
      <c r="AY13" s="31">
        <v>0</v>
      </c>
      <c r="AZ13" s="31">
        <v>214.28451982657336</v>
      </c>
      <c r="BA13" s="31">
        <v>330</v>
      </c>
      <c r="BB13" s="31">
        <v>305</v>
      </c>
      <c r="BC13" s="31">
        <v>285</v>
      </c>
      <c r="BD13" s="31">
        <v>305</v>
      </c>
      <c r="BE13" s="31">
        <v>284</v>
      </c>
      <c r="BF13" s="31">
        <v>289.81299999999999</v>
      </c>
      <c r="BG13" s="31">
        <v>255.8872903330878</v>
      </c>
      <c r="BH13" s="31">
        <v>142.881</v>
      </c>
      <c r="BI13" s="31">
        <v>24.123565300067376</v>
      </c>
      <c r="BJ13" s="31">
        <v>12.22461096189574</v>
      </c>
      <c r="BK13" s="31">
        <v>0</v>
      </c>
      <c r="BL13" s="31">
        <v>0</v>
      </c>
      <c r="BM13" s="31">
        <v>0</v>
      </c>
      <c r="BN13" s="31">
        <v>0</v>
      </c>
      <c r="BO13" s="31">
        <v>0</v>
      </c>
      <c r="BP13" s="31">
        <v>0</v>
      </c>
      <c r="BQ13" s="31">
        <v>0</v>
      </c>
      <c r="BR13" s="31">
        <v>0</v>
      </c>
      <c r="BS13" s="31">
        <v>0</v>
      </c>
      <c r="BT13" s="31">
        <v>0</v>
      </c>
      <c r="BU13" s="31">
        <v>0</v>
      </c>
      <c r="BV13" s="31">
        <v>0</v>
      </c>
      <c r="BW13" s="31">
        <v>0</v>
      </c>
    </row>
    <row r="14" spans="1:76" s="15" customFormat="1" ht="12.75" customHeight="1" x14ac:dyDescent="0.2">
      <c r="B14" s="15" t="s">
        <v>202</v>
      </c>
      <c r="C14" s="72" t="s">
        <v>92</v>
      </c>
      <c r="D14" s="53" t="s">
        <v>123</v>
      </c>
      <c r="E14" s="31" t="s">
        <v>123</v>
      </c>
      <c r="F14" s="31" t="s">
        <v>123</v>
      </c>
      <c r="G14" s="31" t="s">
        <v>123</v>
      </c>
      <c r="H14" s="31" t="s">
        <v>123</v>
      </c>
      <c r="I14" s="31" t="s">
        <v>123</v>
      </c>
      <c r="J14" s="31" t="s">
        <v>123</v>
      </c>
      <c r="K14" s="31" t="s">
        <v>123</v>
      </c>
      <c r="L14" s="31" t="s">
        <v>123</v>
      </c>
      <c r="M14" s="31" t="s">
        <v>123</v>
      </c>
      <c r="N14" s="31" t="s">
        <v>123</v>
      </c>
      <c r="O14" s="31" t="s">
        <v>123</v>
      </c>
      <c r="P14" s="31" t="s">
        <v>123</v>
      </c>
      <c r="Q14" s="31" t="s">
        <v>123</v>
      </c>
      <c r="R14" s="31" t="s">
        <v>123</v>
      </c>
      <c r="S14" s="31" t="s">
        <v>123</v>
      </c>
      <c r="T14" s="31" t="s">
        <v>123</v>
      </c>
      <c r="U14" s="31" t="s">
        <v>123</v>
      </c>
      <c r="V14" s="31" t="s">
        <v>123</v>
      </c>
      <c r="W14" s="31" t="s">
        <v>123</v>
      </c>
      <c r="X14" s="31" t="s">
        <v>123</v>
      </c>
      <c r="Y14" s="31" t="s">
        <v>123</v>
      </c>
      <c r="Z14" s="31" t="s">
        <v>123</v>
      </c>
      <c r="AA14" s="31" t="s">
        <v>123</v>
      </c>
      <c r="AB14" s="31" t="s">
        <v>123</v>
      </c>
      <c r="AC14" s="31" t="s">
        <v>123</v>
      </c>
      <c r="AD14" s="31" t="s">
        <v>123</v>
      </c>
      <c r="AE14" s="31" t="s">
        <v>123</v>
      </c>
      <c r="AF14" s="31" t="s">
        <v>123</v>
      </c>
      <c r="AG14" s="31" t="s">
        <v>123</v>
      </c>
      <c r="AH14" s="31">
        <v>9.1014969282685811</v>
      </c>
      <c r="AI14" s="31">
        <v>11.640236243555856</v>
      </c>
      <c r="AJ14" s="31">
        <v>13.630234353478913</v>
      </c>
      <c r="AK14" s="31">
        <v>15.590189419879557</v>
      </c>
      <c r="AL14" s="31">
        <v>17.539349755901764</v>
      </c>
      <c r="AM14" s="31">
        <v>18.772171160752329</v>
      </c>
      <c r="AN14" s="31">
        <v>18.932891833284359</v>
      </c>
      <c r="AO14" s="31">
        <v>19.456935976129234</v>
      </c>
      <c r="AP14" s="31">
        <v>20.544119957107366</v>
      </c>
      <c r="AQ14" s="31">
        <v>21.373524682261195</v>
      </c>
      <c r="AR14" s="31">
        <v>22.393906028598739</v>
      </c>
      <c r="AS14" s="31">
        <v>23.906947632296195</v>
      </c>
      <c r="AT14" s="31">
        <v>26.429268414933048</v>
      </c>
      <c r="AU14" s="31">
        <v>30.590785383135724</v>
      </c>
      <c r="AV14" s="31">
        <v>1.9676571350371104</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row>
    <row r="15" spans="1:76" s="15" customFormat="1" ht="12.75" customHeight="1" x14ac:dyDescent="0.2">
      <c r="B15" s="15" t="s">
        <v>177</v>
      </c>
      <c r="C15" s="72" t="s">
        <v>92</v>
      </c>
      <c r="D15" s="53" t="s">
        <v>123</v>
      </c>
      <c r="E15" s="31" t="s">
        <v>123</v>
      </c>
      <c r="F15" s="31" t="s">
        <v>123</v>
      </c>
      <c r="G15" s="31" t="s">
        <v>123</v>
      </c>
      <c r="H15" s="31" t="s">
        <v>123</v>
      </c>
      <c r="I15" s="31" t="s">
        <v>123</v>
      </c>
      <c r="J15" s="31" t="s">
        <v>123</v>
      </c>
      <c r="K15" s="31" t="s">
        <v>123</v>
      </c>
      <c r="L15" s="31" t="s">
        <v>123</v>
      </c>
      <c r="M15" s="31" t="s">
        <v>123</v>
      </c>
      <c r="N15" s="31" t="s">
        <v>123</v>
      </c>
      <c r="O15" s="31" t="s">
        <v>123</v>
      </c>
      <c r="P15" s="31" t="s">
        <v>123</v>
      </c>
      <c r="Q15" s="31" t="s">
        <v>123</v>
      </c>
      <c r="R15" s="31" t="s">
        <v>123</v>
      </c>
      <c r="S15" s="31" t="s">
        <v>123</v>
      </c>
      <c r="T15" s="31" t="s">
        <v>123</v>
      </c>
      <c r="U15" s="31" t="s">
        <v>123</v>
      </c>
      <c r="V15" s="31" t="s">
        <v>123</v>
      </c>
      <c r="W15" s="31" t="s">
        <v>123</v>
      </c>
      <c r="X15" s="31" t="s">
        <v>123</v>
      </c>
      <c r="Y15" s="31" t="s">
        <v>123</v>
      </c>
      <c r="Z15" s="31" t="s">
        <v>123</v>
      </c>
      <c r="AA15" s="31" t="s">
        <v>123</v>
      </c>
      <c r="AB15" s="31" t="s">
        <v>123</v>
      </c>
      <c r="AC15" s="31" t="s">
        <v>123</v>
      </c>
      <c r="AD15" s="31" t="s">
        <v>123</v>
      </c>
      <c r="AE15" s="31" t="s">
        <v>123</v>
      </c>
      <c r="AF15" s="31" t="s">
        <v>123</v>
      </c>
      <c r="AG15" s="31" t="s">
        <v>123</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2.5999999999999999E-2</v>
      </c>
      <c r="AX15" s="31">
        <v>1.7000000000000001E-2</v>
      </c>
      <c r="AY15" s="31">
        <v>0</v>
      </c>
      <c r="AZ15" s="31">
        <v>8.9999999999999993E-3</v>
      </c>
      <c r="BA15" s="31">
        <v>1.2E-2</v>
      </c>
      <c r="BB15" s="31">
        <v>0</v>
      </c>
      <c r="BC15" s="31">
        <v>0.06</v>
      </c>
      <c r="BD15" s="31">
        <v>60.734000000000002</v>
      </c>
      <c r="BE15" s="31">
        <v>6.5244999999999997</v>
      </c>
      <c r="BF15" s="31">
        <v>0.56799999999999995</v>
      </c>
      <c r="BG15" s="31">
        <v>0.47799999999999998</v>
      </c>
      <c r="BH15" s="31">
        <v>0.42899999999999999</v>
      </c>
      <c r="BI15" s="31">
        <v>0.5</v>
      </c>
      <c r="BJ15" s="31">
        <v>0.38900000000000001</v>
      </c>
      <c r="BK15" s="31">
        <v>0.2</v>
      </c>
      <c r="BL15" s="31">
        <v>0</v>
      </c>
      <c r="BM15" s="31">
        <v>0.29149999999999998</v>
      </c>
      <c r="BN15" s="31">
        <v>9.1499999999999998E-2</v>
      </c>
      <c r="BO15" s="31">
        <v>0</v>
      </c>
      <c r="BP15" s="31">
        <v>0</v>
      </c>
      <c r="BQ15" s="31">
        <v>2.1110000000001961E-4</v>
      </c>
      <c r="BR15" s="31">
        <v>0.72</v>
      </c>
      <c r="BS15" s="31">
        <v>0.72</v>
      </c>
      <c r="BT15" s="31">
        <v>0.72</v>
      </c>
      <c r="BU15" s="31">
        <v>0.72</v>
      </c>
      <c r="BV15" s="31">
        <v>0.72</v>
      </c>
      <c r="BW15" s="31">
        <v>0.72</v>
      </c>
    </row>
    <row r="16" spans="1:76" s="15" customFormat="1" ht="25.5" customHeight="1" x14ac:dyDescent="0.2">
      <c r="B16" s="38" t="s">
        <v>107</v>
      </c>
      <c r="C16" s="72"/>
      <c r="D16" s="39" t="s">
        <v>123</v>
      </c>
      <c r="E16" s="39" t="s">
        <v>123</v>
      </c>
      <c r="F16" s="39" t="s">
        <v>123</v>
      </c>
      <c r="G16" s="39" t="s">
        <v>123</v>
      </c>
      <c r="H16" s="39" t="s">
        <v>123</v>
      </c>
      <c r="I16" s="39" t="s">
        <v>123</v>
      </c>
      <c r="J16" s="39" t="s">
        <v>123</v>
      </c>
      <c r="K16" s="39" t="s">
        <v>123</v>
      </c>
      <c r="L16" s="39" t="s">
        <v>123</v>
      </c>
      <c r="M16" s="39" t="s">
        <v>123</v>
      </c>
      <c r="N16" s="39" t="s">
        <v>123</v>
      </c>
      <c r="O16" s="39" t="s">
        <v>123</v>
      </c>
      <c r="P16" s="39" t="s">
        <v>123</v>
      </c>
      <c r="Q16" s="39" t="s">
        <v>123</v>
      </c>
      <c r="R16" s="39" t="s">
        <v>123</v>
      </c>
      <c r="S16" s="39" t="s">
        <v>123</v>
      </c>
      <c r="T16" s="39" t="s">
        <v>123</v>
      </c>
      <c r="U16" s="39" t="s">
        <v>123</v>
      </c>
      <c r="V16" s="39" t="s">
        <v>123</v>
      </c>
      <c r="W16" s="39" t="s">
        <v>123</v>
      </c>
      <c r="X16" s="39" t="s">
        <v>123</v>
      </c>
      <c r="Y16" s="39" t="s">
        <v>123</v>
      </c>
      <c r="Z16" s="39" t="s">
        <v>123</v>
      </c>
      <c r="AA16" s="39" t="s">
        <v>123</v>
      </c>
      <c r="AB16" s="39" t="s">
        <v>123</v>
      </c>
      <c r="AC16" s="39" t="s">
        <v>123</v>
      </c>
      <c r="AD16" s="39" t="s">
        <v>123</v>
      </c>
      <c r="AE16" s="39" t="s">
        <v>123</v>
      </c>
      <c r="AF16" s="39" t="s">
        <v>123</v>
      </c>
      <c r="AG16" s="39" t="s">
        <v>123</v>
      </c>
      <c r="AH16" s="39">
        <f t="shared" ref="AH16:BV16" si="0">SUM(AH6:AH15)</f>
        <v>2140.2302398240954</v>
      </c>
      <c r="AI16" s="39">
        <f t="shared" si="0"/>
        <v>3195.4036116683205</v>
      </c>
      <c r="AJ16" s="39">
        <f t="shared" si="0"/>
        <v>3481.6023161308885</v>
      </c>
      <c r="AK16" s="39">
        <f t="shared" si="0"/>
        <v>4114.9635010235579</v>
      </c>
      <c r="AL16" s="39">
        <f t="shared" si="0"/>
        <v>4634.0142418760124</v>
      </c>
      <c r="AM16" s="39">
        <f t="shared" si="0"/>
        <v>5128.0436409009999</v>
      </c>
      <c r="AN16" s="39">
        <f t="shared" si="0"/>
        <v>5573.5994938701278</v>
      </c>
      <c r="AO16" s="39">
        <f t="shared" si="0"/>
        <v>5941.7182276070989</v>
      </c>
      <c r="AP16" s="39">
        <f t="shared" si="0"/>
        <v>6099.8808325284717</v>
      </c>
      <c r="AQ16" s="39">
        <f t="shared" si="0"/>
        <v>6265.4553240804171</v>
      </c>
      <c r="AR16" s="39">
        <f t="shared" si="0"/>
        <v>6351.8234230750713</v>
      </c>
      <c r="AS16" s="39">
        <f t="shared" si="0"/>
        <v>6531.730790354577</v>
      </c>
      <c r="AT16" s="39">
        <f t="shared" si="0"/>
        <v>6864.5773705436104</v>
      </c>
      <c r="AU16" s="39">
        <f t="shared" si="0"/>
        <v>8081.0507873405804</v>
      </c>
      <c r="AV16" s="39">
        <f t="shared" si="0"/>
        <v>9294.1511629693741</v>
      </c>
      <c r="AW16" s="39">
        <f t="shared" si="0"/>
        <v>10170.602145994048</v>
      </c>
      <c r="AX16" s="39">
        <f t="shared" si="0"/>
        <v>10304.518169157031</v>
      </c>
      <c r="AY16" s="39">
        <f t="shared" si="0"/>
        <v>10698.02534231452</v>
      </c>
      <c r="AZ16" s="39">
        <f t="shared" si="0"/>
        <v>11060.411199032971</v>
      </c>
      <c r="BA16" s="39">
        <f t="shared" si="0"/>
        <v>11191.470568894629</v>
      </c>
      <c r="BB16" s="39">
        <f t="shared" si="0"/>
        <v>11462.957930880082</v>
      </c>
      <c r="BC16" s="39">
        <f t="shared" si="0"/>
        <v>12482.486571392403</v>
      </c>
      <c r="BD16" s="39">
        <f t="shared" si="0"/>
        <v>12579.086615294387</v>
      </c>
      <c r="BE16" s="39">
        <f t="shared" si="0"/>
        <v>13085.63595263895</v>
      </c>
      <c r="BF16" s="39">
        <f t="shared" si="0"/>
        <v>13653.943174531621</v>
      </c>
      <c r="BG16" s="39">
        <f t="shared" si="0"/>
        <v>4802.7443435502455</v>
      </c>
      <c r="BH16" s="39">
        <f t="shared" si="0"/>
        <v>4263.4254214827297</v>
      </c>
      <c r="BI16" s="39">
        <f t="shared" si="0"/>
        <v>3474.3883622779058</v>
      </c>
      <c r="BJ16" s="39">
        <f t="shared" si="0"/>
        <v>3035.3044847562924</v>
      </c>
      <c r="BK16" s="39">
        <f t="shared" si="0"/>
        <v>2777.5366963541719</v>
      </c>
      <c r="BL16" s="39">
        <f t="shared" si="0"/>
        <v>2561.6293883814528</v>
      </c>
      <c r="BM16" s="39">
        <f t="shared" si="0"/>
        <v>2069.3648479653116</v>
      </c>
      <c r="BN16" s="39">
        <f t="shared" si="0"/>
        <v>1853.5156563857013</v>
      </c>
      <c r="BO16" s="39">
        <f t="shared" si="0"/>
        <v>1765.7742885330194</v>
      </c>
      <c r="BP16" s="39">
        <f t="shared" si="0"/>
        <v>1682.9105468621642</v>
      </c>
      <c r="BQ16" s="39">
        <f t="shared" si="0"/>
        <v>1635.6587781571334</v>
      </c>
      <c r="BR16" s="39">
        <f t="shared" si="0"/>
        <v>1808.4707627272712</v>
      </c>
      <c r="BS16" s="39">
        <f t="shared" si="0"/>
        <v>1819.0830905047076</v>
      </c>
      <c r="BT16" s="39">
        <f t="shared" si="0"/>
        <v>1846.4533810011926</v>
      </c>
      <c r="BU16" s="39">
        <f t="shared" si="0"/>
        <v>1900.7219096594813</v>
      </c>
      <c r="BV16" s="39">
        <f t="shared" si="0"/>
        <v>1970.5084559094307</v>
      </c>
      <c r="BW16" s="39">
        <f>SUM(BW6:BW15)</f>
        <v>2054.5198527078514</v>
      </c>
      <c r="BX16" s="39"/>
    </row>
    <row r="17" spans="2:76" s="15" customFormat="1" ht="12.75" customHeight="1" x14ac:dyDescent="0.2">
      <c r="B17" s="49" t="s">
        <v>108</v>
      </c>
      <c r="C17" s="72"/>
      <c r="D17" s="39" t="s">
        <v>123</v>
      </c>
      <c r="E17" s="39" t="s">
        <v>123</v>
      </c>
      <c r="F17" s="39" t="s">
        <v>123</v>
      </c>
      <c r="G17" s="39" t="s">
        <v>123</v>
      </c>
      <c r="H17" s="39" t="s">
        <v>123</v>
      </c>
      <c r="I17" s="39" t="s">
        <v>123</v>
      </c>
      <c r="J17" s="39" t="s">
        <v>123</v>
      </c>
      <c r="K17" s="39" t="s">
        <v>123</v>
      </c>
      <c r="L17" s="39" t="s">
        <v>123</v>
      </c>
      <c r="M17" s="39" t="s">
        <v>123</v>
      </c>
      <c r="N17" s="39" t="s">
        <v>123</v>
      </c>
      <c r="O17" s="39" t="s">
        <v>123</v>
      </c>
      <c r="P17" s="39" t="s">
        <v>123</v>
      </c>
      <c r="Q17" s="39" t="s">
        <v>123</v>
      </c>
      <c r="R17" s="39" t="s">
        <v>123</v>
      </c>
      <c r="S17" s="39" t="s">
        <v>123</v>
      </c>
      <c r="T17" s="39" t="s">
        <v>123</v>
      </c>
      <c r="U17" s="39" t="s">
        <v>123</v>
      </c>
      <c r="V17" s="39" t="s">
        <v>123</v>
      </c>
      <c r="W17" s="39" t="s">
        <v>123</v>
      </c>
      <c r="X17" s="39" t="s">
        <v>123</v>
      </c>
      <c r="Y17" s="39" t="s">
        <v>123</v>
      </c>
      <c r="Z17" s="39" t="s">
        <v>123</v>
      </c>
      <c r="AA17" s="39" t="s">
        <v>123</v>
      </c>
      <c r="AB17" s="39" t="s">
        <v>123</v>
      </c>
      <c r="AC17" s="39" t="s">
        <v>123</v>
      </c>
      <c r="AD17" s="39" t="s">
        <v>123</v>
      </c>
      <c r="AE17" s="39" t="s">
        <v>123</v>
      </c>
      <c r="AF17" s="39" t="s">
        <v>123</v>
      </c>
      <c r="AG17" s="39" t="s">
        <v>123</v>
      </c>
      <c r="AH17" s="39">
        <f>AH16-SUM(AH9:AH13,AH7)</f>
        <v>38.212009057648629</v>
      </c>
      <c r="AI17" s="39">
        <f t="shared" ref="AI17:BV17" si="1">AI16-SUM(AI9:AI13,AI7)</f>
        <v>45.18982913770833</v>
      </c>
      <c r="AJ17" s="39">
        <f t="shared" si="1"/>
        <v>53.999241405613702</v>
      </c>
      <c r="AK17" s="39">
        <f t="shared" si="1"/>
        <v>62.342414539001766</v>
      </c>
      <c r="AL17" s="39">
        <f t="shared" si="1"/>
        <v>71.859541551320035</v>
      </c>
      <c r="AM17" s="39">
        <f t="shared" si="1"/>
        <v>78.647272916769907</v>
      </c>
      <c r="AN17" s="39">
        <f t="shared" si="1"/>
        <v>84.034886228206233</v>
      </c>
      <c r="AO17" s="39">
        <f t="shared" si="1"/>
        <v>93.67593732937803</v>
      </c>
      <c r="AP17" s="39">
        <f t="shared" si="1"/>
        <v>100.99402633497175</v>
      </c>
      <c r="AQ17" s="39">
        <f t="shared" si="1"/>
        <v>111.38888622317154</v>
      </c>
      <c r="AR17" s="39">
        <f t="shared" si="1"/>
        <v>119.7409744551469</v>
      </c>
      <c r="AS17" s="39">
        <f t="shared" si="1"/>
        <v>130.07975711499967</v>
      </c>
      <c r="AT17" s="39">
        <f t="shared" si="1"/>
        <v>151.29442329670837</v>
      </c>
      <c r="AU17" s="39">
        <f t="shared" si="1"/>
        <v>183.10452084153349</v>
      </c>
      <c r="AV17" s="39">
        <f t="shared" si="1"/>
        <v>233.44177379818211</v>
      </c>
      <c r="AW17" s="39">
        <f t="shared" si="1"/>
        <v>325.23502588180236</v>
      </c>
      <c r="AX17" s="39">
        <f t="shared" si="1"/>
        <v>365.15245224968749</v>
      </c>
      <c r="AY17" s="39">
        <f t="shared" si="1"/>
        <v>437.39160512525268</v>
      </c>
      <c r="AZ17" s="39">
        <f t="shared" si="1"/>
        <v>443.2712419182335</v>
      </c>
      <c r="BA17" s="39">
        <f t="shared" si="1"/>
        <v>488.62375918926773</v>
      </c>
      <c r="BB17" s="39">
        <f t="shared" si="1"/>
        <v>528.58293270579088</v>
      </c>
      <c r="BC17" s="39">
        <f t="shared" si="1"/>
        <v>566.42950568822016</v>
      </c>
      <c r="BD17" s="39">
        <f t="shared" si="1"/>
        <v>667.76598548293805</v>
      </c>
      <c r="BE17" s="39">
        <f t="shared" si="1"/>
        <v>680.14794552251078</v>
      </c>
      <c r="BF17" s="39">
        <f t="shared" si="1"/>
        <v>762.79799999999886</v>
      </c>
      <c r="BG17" s="39">
        <f t="shared" si="1"/>
        <v>794.02521823565667</v>
      </c>
      <c r="BH17" s="39">
        <f t="shared" si="1"/>
        <v>842.5590000000002</v>
      </c>
      <c r="BI17" s="39">
        <f t="shared" si="1"/>
        <v>924.26479697783861</v>
      </c>
      <c r="BJ17" s="39">
        <f t="shared" si="1"/>
        <v>973.07987379439646</v>
      </c>
      <c r="BK17" s="39">
        <f t="shared" si="1"/>
        <v>1040.0247158707191</v>
      </c>
      <c r="BL17" s="39">
        <f t="shared" si="1"/>
        <v>1105.9393085337213</v>
      </c>
      <c r="BM17" s="39">
        <f t="shared" si="1"/>
        <v>1192.3924182195146</v>
      </c>
      <c r="BN17" s="39">
        <f t="shared" si="1"/>
        <v>1220.2959423261623</v>
      </c>
      <c r="BO17" s="39">
        <f t="shared" si="1"/>
        <v>1314.7165739259212</v>
      </c>
      <c r="BP17" s="39">
        <f t="shared" si="1"/>
        <v>1390.6353122046253</v>
      </c>
      <c r="BQ17" s="39">
        <f t="shared" si="1"/>
        <v>1463.3916564663691</v>
      </c>
      <c r="BR17" s="39">
        <f t="shared" si="1"/>
        <v>1692.1552793425735</v>
      </c>
      <c r="BS17" s="39">
        <f t="shared" si="1"/>
        <v>1731.2529475049316</v>
      </c>
      <c r="BT17" s="39">
        <f t="shared" si="1"/>
        <v>1777.6846296018957</v>
      </c>
      <c r="BU17" s="39">
        <f t="shared" si="1"/>
        <v>1846.3900111636424</v>
      </c>
      <c r="BV17" s="39">
        <f t="shared" si="1"/>
        <v>1927.0631687359885</v>
      </c>
      <c r="BW17" s="39">
        <f>BW16-SUM(BW9:BW13,BW7)</f>
        <v>2020.0491235948145</v>
      </c>
      <c r="BX17" s="39"/>
    </row>
    <row r="18" spans="2:76" s="15" customFormat="1" ht="12.75" customHeight="1" x14ac:dyDescent="0.2">
      <c r="B18" s="49"/>
      <c r="C18" s="72"/>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row>
    <row r="19" spans="2:76" s="15" customFormat="1" ht="25.5" customHeight="1" x14ac:dyDescent="0.2">
      <c r="B19" s="38" t="s">
        <v>203</v>
      </c>
      <c r="C19" s="72"/>
      <c r="D19" s="31" t="s">
        <v>123</v>
      </c>
      <c r="E19" s="31" t="s">
        <v>123</v>
      </c>
      <c r="F19" s="31" t="s">
        <v>123</v>
      </c>
      <c r="G19" s="31" t="s">
        <v>123</v>
      </c>
      <c r="H19" s="31" t="s">
        <v>123</v>
      </c>
      <c r="I19" s="31" t="s">
        <v>123</v>
      </c>
      <c r="J19" s="31" t="s">
        <v>123</v>
      </c>
      <c r="K19" s="31" t="s">
        <v>123</v>
      </c>
      <c r="L19" s="31" t="s">
        <v>123</v>
      </c>
      <c r="M19" s="31" t="s">
        <v>123</v>
      </c>
      <c r="N19" s="31" t="s">
        <v>123</v>
      </c>
      <c r="O19" s="31" t="s">
        <v>123</v>
      </c>
      <c r="P19" s="31" t="s">
        <v>123</v>
      </c>
      <c r="Q19" s="31" t="s">
        <v>123</v>
      </c>
      <c r="R19" s="31" t="s">
        <v>123</v>
      </c>
      <c r="S19" s="31" t="s">
        <v>123</v>
      </c>
      <c r="T19" s="31" t="s">
        <v>123</v>
      </c>
      <c r="U19" s="31" t="s">
        <v>123</v>
      </c>
      <c r="V19" s="31" t="s">
        <v>123</v>
      </c>
      <c r="W19" s="31" t="s">
        <v>123</v>
      </c>
      <c r="X19" s="31" t="s">
        <v>123</v>
      </c>
      <c r="Y19" s="31" t="s">
        <v>123</v>
      </c>
      <c r="Z19" s="31" t="s">
        <v>123</v>
      </c>
      <c r="AA19" s="31" t="s">
        <v>123</v>
      </c>
      <c r="AB19" s="31" t="s">
        <v>123</v>
      </c>
      <c r="AC19" s="31" t="s">
        <v>123</v>
      </c>
      <c r="AD19" s="31" t="s">
        <v>123</v>
      </c>
      <c r="AE19" s="31" t="s">
        <v>123</v>
      </c>
      <c r="AF19" s="31" t="s">
        <v>123</v>
      </c>
      <c r="AG19" s="31" t="s">
        <v>123</v>
      </c>
      <c r="AH19" s="31" t="s">
        <v>123</v>
      </c>
      <c r="AI19" s="31" t="s">
        <v>123</v>
      </c>
      <c r="AJ19" s="31" t="s">
        <v>123</v>
      </c>
      <c r="AK19" s="31" t="s">
        <v>123</v>
      </c>
      <c r="AL19" s="31" t="s">
        <v>123</v>
      </c>
      <c r="AM19" s="31" t="s">
        <v>123</v>
      </c>
      <c r="AN19" s="31" t="s">
        <v>123</v>
      </c>
      <c r="AO19" s="31" t="s">
        <v>123</v>
      </c>
      <c r="AP19" s="31" t="s">
        <v>123</v>
      </c>
      <c r="AQ19" s="31" t="s">
        <v>123</v>
      </c>
      <c r="AR19" s="31" t="s">
        <v>123</v>
      </c>
      <c r="AS19" s="31" t="s">
        <v>123</v>
      </c>
      <c r="AT19" s="31" t="s">
        <v>123</v>
      </c>
      <c r="AU19" s="31" t="s">
        <v>123</v>
      </c>
      <c r="AV19" s="31" t="s">
        <v>123</v>
      </c>
      <c r="AW19" s="31" t="s">
        <v>123</v>
      </c>
      <c r="AX19" s="31" t="s">
        <v>123</v>
      </c>
      <c r="AY19" s="31" t="s">
        <v>123</v>
      </c>
      <c r="AZ19" s="31" t="s">
        <v>123</v>
      </c>
      <c r="BA19" s="31" t="s">
        <v>123</v>
      </c>
      <c r="BB19" s="31" t="s">
        <v>123</v>
      </c>
      <c r="BC19" s="31" t="s">
        <v>123</v>
      </c>
      <c r="BD19" s="31" t="s">
        <v>123</v>
      </c>
      <c r="BE19" s="31" t="s">
        <v>123</v>
      </c>
      <c r="BF19" s="31" t="s">
        <v>123</v>
      </c>
      <c r="BG19" s="31" t="s">
        <v>123</v>
      </c>
      <c r="BH19" s="31" t="s">
        <v>123</v>
      </c>
      <c r="BI19" s="31" t="s">
        <v>123</v>
      </c>
      <c r="BJ19" s="31" t="s">
        <v>123</v>
      </c>
      <c r="BK19" s="31" t="s">
        <v>123</v>
      </c>
      <c r="BL19" s="31" t="s">
        <v>123</v>
      </c>
      <c r="BM19" s="31" t="s">
        <v>123</v>
      </c>
      <c r="BN19" s="31" t="s">
        <v>123</v>
      </c>
      <c r="BO19" s="31" t="s">
        <v>123</v>
      </c>
      <c r="BP19" s="31" t="s">
        <v>123</v>
      </c>
      <c r="BQ19" s="31" t="s">
        <v>123</v>
      </c>
      <c r="BR19" s="31" t="s">
        <v>123</v>
      </c>
      <c r="BS19" s="31" t="s">
        <v>123</v>
      </c>
      <c r="BT19" s="31" t="s">
        <v>123</v>
      </c>
      <c r="BU19" s="31" t="s">
        <v>123</v>
      </c>
      <c r="BV19" s="31" t="s">
        <v>123</v>
      </c>
      <c r="BW19" s="31" t="s">
        <v>123</v>
      </c>
    </row>
    <row r="20" spans="2:76" s="15" customFormat="1" x14ac:dyDescent="0.2">
      <c r="B20" s="15" t="s">
        <v>122</v>
      </c>
      <c r="C20" s="72" t="s">
        <v>92</v>
      </c>
      <c r="D20" s="31" t="s">
        <v>123</v>
      </c>
      <c r="E20" s="31" t="s">
        <v>123</v>
      </c>
      <c r="F20" s="31" t="s">
        <v>123</v>
      </c>
      <c r="G20" s="31" t="s">
        <v>123</v>
      </c>
      <c r="H20" s="31" t="s">
        <v>123</v>
      </c>
      <c r="I20" s="31" t="s">
        <v>123</v>
      </c>
      <c r="J20" s="31" t="s">
        <v>123</v>
      </c>
      <c r="K20" s="31" t="s">
        <v>123</v>
      </c>
      <c r="L20" s="31" t="s">
        <v>123</v>
      </c>
      <c r="M20" s="31" t="s">
        <v>123</v>
      </c>
      <c r="N20" s="31" t="s">
        <v>123</v>
      </c>
      <c r="O20" s="31" t="s">
        <v>123</v>
      </c>
      <c r="P20" s="31" t="s">
        <v>123</v>
      </c>
      <c r="Q20" s="31" t="s">
        <v>123</v>
      </c>
      <c r="R20" s="31" t="s">
        <v>123</v>
      </c>
      <c r="S20" s="31" t="s">
        <v>123</v>
      </c>
      <c r="T20" s="31" t="s">
        <v>123</v>
      </c>
      <c r="U20" s="31" t="s">
        <v>123</v>
      </c>
      <c r="V20" s="31" t="s">
        <v>123</v>
      </c>
      <c r="W20" s="31" t="s">
        <v>123</v>
      </c>
      <c r="X20" s="31" t="s">
        <v>123</v>
      </c>
      <c r="Y20" s="31" t="s">
        <v>123</v>
      </c>
      <c r="Z20" s="31" t="s">
        <v>123</v>
      </c>
      <c r="AA20" s="31" t="s">
        <v>123</v>
      </c>
      <c r="AB20" s="31" t="s">
        <v>123</v>
      </c>
      <c r="AC20" s="31" t="s">
        <v>123</v>
      </c>
      <c r="AD20" s="31" t="s">
        <v>123</v>
      </c>
      <c r="AE20" s="31" t="s">
        <v>123</v>
      </c>
      <c r="AF20" s="31" t="s">
        <v>123</v>
      </c>
      <c r="AG20" s="31" t="s">
        <v>123</v>
      </c>
      <c r="AH20" s="31" t="s">
        <v>123</v>
      </c>
      <c r="AI20" s="31" t="s">
        <v>123</v>
      </c>
      <c r="AJ20" s="31" t="s">
        <v>123</v>
      </c>
      <c r="AK20" s="31" t="s">
        <v>123</v>
      </c>
      <c r="AL20" s="31" t="s">
        <v>123</v>
      </c>
      <c r="AM20" s="31" t="s">
        <v>123</v>
      </c>
      <c r="AN20" s="31" t="s">
        <v>123</v>
      </c>
      <c r="AO20" s="31" t="s">
        <v>123</v>
      </c>
      <c r="AP20" s="31" t="s">
        <v>123</v>
      </c>
      <c r="AQ20" s="31" t="s">
        <v>123</v>
      </c>
      <c r="AR20" s="31" t="s">
        <v>123</v>
      </c>
      <c r="AS20" s="31" t="s">
        <v>123</v>
      </c>
      <c r="AT20" s="31" t="s">
        <v>123</v>
      </c>
      <c r="AU20" s="31" t="s">
        <v>123</v>
      </c>
      <c r="AV20" s="31" t="s">
        <v>123</v>
      </c>
      <c r="AW20" s="31" t="s">
        <v>123</v>
      </c>
      <c r="AX20" s="31" t="s">
        <v>123</v>
      </c>
      <c r="AY20" s="31" t="s">
        <v>123</v>
      </c>
      <c r="AZ20" s="31" t="s">
        <v>123</v>
      </c>
      <c r="BA20" s="31" t="s">
        <v>123</v>
      </c>
      <c r="BB20" s="31" t="s">
        <v>123</v>
      </c>
      <c r="BC20" s="31" t="s">
        <v>123</v>
      </c>
      <c r="BD20" s="31" t="s">
        <v>123</v>
      </c>
      <c r="BE20" s="31" t="s">
        <v>123</v>
      </c>
      <c r="BF20" s="31" t="s">
        <v>123</v>
      </c>
      <c r="BG20" s="31" t="s">
        <v>123</v>
      </c>
      <c r="BH20" s="31" t="s">
        <v>123</v>
      </c>
      <c r="BI20" s="31" t="s">
        <v>123</v>
      </c>
      <c r="BJ20" s="31" t="s">
        <v>123</v>
      </c>
      <c r="BK20" s="31" t="s">
        <v>123</v>
      </c>
      <c r="BL20" s="31" t="s">
        <v>123</v>
      </c>
      <c r="BM20" s="31" t="s">
        <v>123</v>
      </c>
      <c r="BN20" s="31" t="s">
        <v>123</v>
      </c>
      <c r="BO20" s="31" t="s">
        <v>123</v>
      </c>
      <c r="BP20" s="31" t="s">
        <v>123</v>
      </c>
      <c r="BQ20" s="31">
        <v>4.7691617500000003</v>
      </c>
      <c r="BR20" s="31">
        <v>6.1215977386492195</v>
      </c>
      <c r="BS20" s="31">
        <v>7.2313393596553404</v>
      </c>
      <c r="BT20" s="31">
        <v>8.4012919029284419</v>
      </c>
      <c r="BU20" s="31">
        <v>9.6187196998144113</v>
      </c>
      <c r="BV20" s="31">
        <v>10.88148409181465</v>
      </c>
      <c r="BW20" s="31">
        <v>12.19091157161497</v>
      </c>
    </row>
    <row r="21" spans="2:76" s="15" customFormat="1" ht="12.95" customHeight="1" x14ac:dyDescent="0.2">
      <c r="B21" s="15" t="s">
        <v>124</v>
      </c>
      <c r="C21" s="72" t="s">
        <v>92</v>
      </c>
      <c r="D21" s="31" t="s">
        <v>123</v>
      </c>
      <c r="E21" s="31" t="s">
        <v>123</v>
      </c>
      <c r="F21" s="31" t="s">
        <v>123</v>
      </c>
      <c r="G21" s="31" t="s">
        <v>123</v>
      </c>
      <c r="H21" s="31" t="s">
        <v>123</v>
      </c>
      <c r="I21" s="31" t="s">
        <v>123</v>
      </c>
      <c r="J21" s="31" t="s">
        <v>123</v>
      </c>
      <c r="K21" s="31" t="s">
        <v>123</v>
      </c>
      <c r="L21" s="31" t="s">
        <v>123</v>
      </c>
      <c r="M21" s="31" t="s">
        <v>123</v>
      </c>
      <c r="N21" s="31" t="s">
        <v>123</v>
      </c>
      <c r="O21" s="31" t="s">
        <v>123</v>
      </c>
      <c r="P21" s="31" t="s">
        <v>123</v>
      </c>
      <c r="Q21" s="31" t="s">
        <v>123</v>
      </c>
      <c r="R21" s="31" t="s">
        <v>123</v>
      </c>
      <c r="S21" s="31" t="s">
        <v>123</v>
      </c>
      <c r="T21" s="31" t="s">
        <v>123</v>
      </c>
      <c r="U21" s="31" t="s">
        <v>123</v>
      </c>
      <c r="V21" s="31" t="s">
        <v>123</v>
      </c>
      <c r="W21" s="31" t="s">
        <v>123</v>
      </c>
      <c r="X21" s="31" t="s">
        <v>123</v>
      </c>
      <c r="Y21" s="31" t="s">
        <v>123</v>
      </c>
      <c r="Z21" s="31" t="s">
        <v>123</v>
      </c>
      <c r="AA21" s="31" t="s">
        <v>123</v>
      </c>
      <c r="AB21" s="31" t="s">
        <v>123</v>
      </c>
      <c r="AC21" s="31" t="s">
        <v>123</v>
      </c>
      <c r="AD21" s="31" t="s">
        <v>123</v>
      </c>
      <c r="AE21" s="31" t="s">
        <v>123</v>
      </c>
      <c r="AF21" s="31" t="s">
        <v>123</v>
      </c>
      <c r="AG21" s="31" t="s">
        <v>123</v>
      </c>
      <c r="AH21" s="31">
        <v>47.094339622641513</v>
      </c>
      <c r="AI21" s="31">
        <v>56.833456698741671</v>
      </c>
      <c r="AJ21" s="31">
        <v>70.134664795816093</v>
      </c>
      <c r="AK21" s="31">
        <v>89.996179088375442</v>
      </c>
      <c r="AL21" s="31">
        <v>107.5668620138519</v>
      </c>
      <c r="AM21" s="31">
        <v>131.12117688103268</v>
      </c>
      <c r="AN21" s="31">
        <v>148.84093337854017</v>
      </c>
      <c r="AO21" s="31">
        <v>171.82790159378595</v>
      </c>
      <c r="AP21" s="31">
        <v>194.35447124132716</v>
      </c>
      <c r="AQ21" s="31">
        <v>218.41677683791443</v>
      </c>
      <c r="AR21" s="31">
        <v>236.30305082986754</v>
      </c>
      <c r="AS21" s="31">
        <v>267.54749990048106</v>
      </c>
      <c r="AT21" s="31">
        <v>311.34100986175179</v>
      </c>
      <c r="AU21" s="31">
        <v>365.16189983173882</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c r="BT21" s="31">
        <v>0</v>
      </c>
      <c r="BU21" s="31">
        <v>0</v>
      </c>
      <c r="BV21" s="31">
        <v>0</v>
      </c>
      <c r="BW21" s="31">
        <v>0</v>
      </c>
    </row>
    <row r="22" spans="2:76" s="15" customFormat="1" ht="12.95" customHeight="1" x14ac:dyDescent="0.2">
      <c r="B22" s="15" t="s">
        <v>204</v>
      </c>
      <c r="C22" s="72"/>
      <c r="D22" s="31" t="s">
        <v>123</v>
      </c>
      <c r="E22" s="31" t="s">
        <v>123</v>
      </c>
      <c r="F22" s="31" t="s">
        <v>123</v>
      </c>
      <c r="G22" s="31" t="s">
        <v>123</v>
      </c>
      <c r="H22" s="31" t="s">
        <v>123</v>
      </c>
      <c r="I22" s="31" t="s">
        <v>123</v>
      </c>
      <c r="J22" s="31" t="s">
        <v>123</v>
      </c>
      <c r="K22" s="31" t="s">
        <v>123</v>
      </c>
      <c r="L22" s="31" t="s">
        <v>123</v>
      </c>
      <c r="M22" s="31" t="s">
        <v>123</v>
      </c>
      <c r="N22" s="31" t="s">
        <v>123</v>
      </c>
      <c r="O22" s="31" t="s">
        <v>123</v>
      </c>
      <c r="P22" s="31" t="s">
        <v>123</v>
      </c>
      <c r="Q22" s="31" t="s">
        <v>123</v>
      </c>
      <c r="R22" s="31" t="s">
        <v>123</v>
      </c>
      <c r="S22" s="31" t="s">
        <v>123</v>
      </c>
      <c r="T22" s="31" t="s">
        <v>123</v>
      </c>
      <c r="U22" s="31" t="s">
        <v>123</v>
      </c>
      <c r="V22" s="31" t="s">
        <v>123</v>
      </c>
      <c r="W22" s="31" t="s">
        <v>123</v>
      </c>
      <c r="X22" s="31" t="s">
        <v>123</v>
      </c>
      <c r="Y22" s="31" t="s">
        <v>123</v>
      </c>
      <c r="Z22" s="31" t="s">
        <v>123</v>
      </c>
      <c r="AA22" s="31" t="s">
        <v>123</v>
      </c>
      <c r="AB22" s="31" t="s">
        <v>123</v>
      </c>
      <c r="AC22" s="31" t="s">
        <v>123</v>
      </c>
      <c r="AD22" s="31" t="s">
        <v>123</v>
      </c>
      <c r="AE22" s="31" t="s">
        <v>123</v>
      </c>
      <c r="AF22" s="31" t="s">
        <v>123</v>
      </c>
      <c r="AG22" s="31" t="s">
        <v>123</v>
      </c>
      <c r="AH22" s="31">
        <v>433.19637841651365</v>
      </c>
      <c r="AI22" s="31">
        <v>491.69011230548637</v>
      </c>
      <c r="AJ22" s="31">
        <v>556.78557678919367</v>
      </c>
      <c r="AK22" s="31">
        <v>602.69066695632307</v>
      </c>
      <c r="AL22" s="31">
        <v>638.92866433160452</v>
      </c>
      <c r="AM22" s="31">
        <v>676.46664247621209</v>
      </c>
      <c r="AN22" s="31">
        <v>690.46052004690171</v>
      </c>
      <c r="AO22" s="31">
        <v>700.08555842769397</v>
      </c>
      <c r="AP22" s="31">
        <v>724.45946224287422</v>
      </c>
      <c r="AQ22" s="31">
        <v>734.90769715392037</v>
      </c>
      <c r="AR22" s="31">
        <v>742.36020250581066</v>
      </c>
      <c r="AS22" s="31">
        <v>730.13111097207798</v>
      </c>
      <c r="AT22" s="31">
        <v>775.26191022330795</v>
      </c>
      <c r="AU22" s="31">
        <v>863.60627344005002</v>
      </c>
      <c r="AV22" s="31">
        <v>852.2527553950282</v>
      </c>
      <c r="AW22" s="31">
        <v>873.20359314762982</v>
      </c>
      <c r="AX22" s="31">
        <v>859.06318218085562</v>
      </c>
      <c r="AY22" s="31">
        <v>851.731324624629</v>
      </c>
      <c r="AZ22" s="31">
        <v>829.88126142015744</v>
      </c>
      <c r="BA22" s="31">
        <v>847.58109511712473</v>
      </c>
      <c r="BB22" s="31">
        <v>839.89658660323107</v>
      </c>
      <c r="BC22" s="31">
        <v>872.56183395470418</v>
      </c>
      <c r="BD22" s="31">
        <v>865.87408814187211</v>
      </c>
      <c r="BE22" s="31">
        <v>975.0571849050001</v>
      </c>
      <c r="BF22" s="31">
        <v>958.2172410367499</v>
      </c>
      <c r="BG22" s="31">
        <v>884.55214787227749</v>
      </c>
      <c r="BH22" s="31">
        <v>804.2732521245</v>
      </c>
      <c r="BI22" s="31">
        <v>764.43906345325001</v>
      </c>
      <c r="BJ22" s="31">
        <v>698.14931705625008</v>
      </c>
      <c r="BK22" s="31">
        <v>657.23492130667955</v>
      </c>
      <c r="BL22" s="31">
        <v>609.35377852930276</v>
      </c>
      <c r="BM22" s="31">
        <v>598.15693215526335</v>
      </c>
      <c r="BN22" s="31">
        <v>555.92259185707599</v>
      </c>
      <c r="BO22" s="31">
        <v>551.02557259132209</v>
      </c>
      <c r="BP22" s="31">
        <v>559.82163278124995</v>
      </c>
      <c r="BQ22" s="31">
        <v>559.9929805605118</v>
      </c>
      <c r="BR22" s="31">
        <v>539.82887969930289</v>
      </c>
      <c r="BS22" s="31">
        <v>520.28792713769667</v>
      </c>
      <c r="BT22" s="31">
        <v>514.62974183295375</v>
      </c>
      <c r="BU22" s="31">
        <v>526.58418010543687</v>
      </c>
      <c r="BV22" s="31">
        <v>491.24735984474165</v>
      </c>
      <c r="BW22" s="31">
        <v>464.92782327929609</v>
      </c>
    </row>
    <row r="23" spans="2:76" s="15" customFormat="1" ht="12.95" customHeight="1" x14ac:dyDescent="0.2">
      <c r="B23" s="56" t="s">
        <v>205</v>
      </c>
      <c r="C23" s="72" t="s">
        <v>93</v>
      </c>
      <c r="D23" s="31" t="s">
        <v>123</v>
      </c>
      <c r="E23" s="31" t="s">
        <v>123</v>
      </c>
      <c r="F23" s="31" t="s">
        <v>123</v>
      </c>
      <c r="G23" s="31" t="s">
        <v>123</v>
      </c>
      <c r="H23" s="31" t="s">
        <v>123</v>
      </c>
      <c r="I23" s="31" t="s">
        <v>123</v>
      </c>
      <c r="J23" s="31" t="s">
        <v>123</v>
      </c>
      <c r="K23" s="31" t="s">
        <v>123</v>
      </c>
      <c r="L23" s="31" t="s">
        <v>123</v>
      </c>
      <c r="M23" s="31" t="s">
        <v>123</v>
      </c>
      <c r="N23" s="31" t="s">
        <v>123</v>
      </c>
      <c r="O23" s="31" t="s">
        <v>123</v>
      </c>
      <c r="P23" s="31" t="s">
        <v>123</v>
      </c>
      <c r="Q23" s="31" t="s">
        <v>123</v>
      </c>
      <c r="R23" s="31" t="s">
        <v>123</v>
      </c>
      <c r="S23" s="31" t="s">
        <v>123</v>
      </c>
      <c r="T23" s="31" t="s">
        <v>123</v>
      </c>
      <c r="U23" s="31" t="s">
        <v>123</v>
      </c>
      <c r="V23" s="31" t="s">
        <v>123</v>
      </c>
      <c r="W23" s="31" t="s">
        <v>123</v>
      </c>
      <c r="X23" s="31" t="s">
        <v>123</v>
      </c>
      <c r="Y23" s="31" t="s">
        <v>123</v>
      </c>
      <c r="Z23" s="31" t="s">
        <v>123</v>
      </c>
      <c r="AA23" s="31" t="s">
        <v>123</v>
      </c>
      <c r="AB23" s="31" t="s">
        <v>123</v>
      </c>
      <c r="AC23" s="31" t="s">
        <v>123</v>
      </c>
      <c r="AD23" s="31" t="s">
        <v>123</v>
      </c>
      <c r="AE23" s="31" t="s">
        <v>123</v>
      </c>
      <c r="AF23" s="31" t="s">
        <v>123</v>
      </c>
      <c r="AG23" s="31" t="s">
        <v>123</v>
      </c>
      <c r="AH23" s="31">
        <v>433.19637841651365</v>
      </c>
      <c r="AI23" s="31">
        <v>491.57804255409542</v>
      </c>
      <c r="AJ23" s="31">
        <v>554.82967264977924</v>
      </c>
      <c r="AK23" s="31">
        <v>597.63212258588965</v>
      </c>
      <c r="AL23" s="31">
        <v>630.14592004132612</v>
      </c>
      <c r="AM23" s="31">
        <v>661.919258538132</v>
      </c>
      <c r="AN23" s="31">
        <v>665.25957529428422</v>
      </c>
      <c r="AO23" s="31">
        <v>668.58081446977872</v>
      </c>
      <c r="AP23" s="31">
        <v>686.54822330144486</v>
      </c>
      <c r="AQ23" s="31">
        <v>687.83778406598583</v>
      </c>
      <c r="AR23" s="31">
        <v>683.46392070541924</v>
      </c>
      <c r="AS23" s="31">
        <v>656.05418789515488</v>
      </c>
      <c r="AT23" s="31">
        <v>683.68441738207923</v>
      </c>
      <c r="AU23" s="31">
        <v>746.31190271576043</v>
      </c>
      <c r="AV23" s="31">
        <v>720.91047448732343</v>
      </c>
      <c r="AW23" s="31">
        <v>722.98375426855523</v>
      </c>
      <c r="AX23" s="31">
        <v>701.70056148671415</v>
      </c>
      <c r="AY23" s="31">
        <v>683.57531623989541</v>
      </c>
      <c r="AZ23" s="31">
        <v>648.47078202168245</v>
      </c>
      <c r="BA23" s="31">
        <v>655.47438801712497</v>
      </c>
      <c r="BB23" s="31">
        <v>638.58108077177928</v>
      </c>
      <c r="BC23" s="31">
        <v>650.31584786041594</v>
      </c>
      <c r="BD23" s="31">
        <v>631.10693085508979</v>
      </c>
      <c r="BE23" s="31">
        <v>736.26207961364651</v>
      </c>
      <c r="BF23" s="31">
        <v>738.48558911616817</v>
      </c>
      <c r="BG23" s="31">
        <v>691.18314787227746</v>
      </c>
      <c r="BH23" s="31">
        <v>636.20925212450004</v>
      </c>
      <c r="BI23" s="31">
        <v>618.61569305871558</v>
      </c>
      <c r="BJ23" s="31">
        <v>572.93044173153885</v>
      </c>
      <c r="BK23" s="31">
        <v>547.30458607473906</v>
      </c>
      <c r="BL23" s="31">
        <v>515.55293311502305</v>
      </c>
      <c r="BM23" s="31">
        <v>512.88008897976067</v>
      </c>
      <c r="BN23" s="31">
        <v>485.35984666056476</v>
      </c>
      <c r="BO23" s="31">
        <v>484.07355116048149</v>
      </c>
      <c r="BP23" s="31">
        <v>498.33969764043292</v>
      </c>
      <c r="BQ23" s="31">
        <v>497.03829387851164</v>
      </c>
      <c r="BR23" s="31">
        <v>488.86878528818471</v>
      </c>
      <c r="BS23" s="31">
        <v>474.8959188310485</v>
      </c>
      <c r="BT23" s="31">
        <v>473.57134627792232</v>
      </c>
      <c r="BU23" s="31">
        <v>483.34861171316766</v>
      </c>
      <c r="BV23" s="31">
        <v>453.82185882410425</v>
      </c>
      <c r="BW23" s="31">
        <v>432.34103180454423</v>
      </c>
    </row>
    <row r="24" spans="2:76" s="15" customFormat="1" ht="12.95" customHeight="1" x14ac:dyDescent="0.2">
      <c r="B24" s="56" t="s">
        <v>206</v>
      </c>
      <c r="C24" s="72" t="s">
        <v>93</v>
      </c>
      <c r="D24" s="31" t="s">
        <v>123</v>
      </c>
      <c r="E24" s="31" t="s">
        <v>123</v>
      </c>
      <c r="F24" s="31" t="s">
        <v>123</v>
      </c>
      <c r="G24" s="31" t="s">
        <v>123</v>
      </c>
      <c r="H24" s="31" t="s">
        <v>123</v>
      </c>
      <c r="I24" s="31" t="s">
        <v>123</v>
      </c>
      <c r="J24" s="31" t="s">
        <v>123</v>
      </c>
      <c r="K24" s="31" t="s">
        <v>123</v>
      </c>
      <c r="L24" s="31" t="s">
        <v>123</v>
      </c>
      <c r="M24" s="31" t="s">
        <v>123</v>
      </c>
      <c r="N24" s="31" t="s">
        <v>123</v>
      </c>
      <c r="O24" s="31" t="s">
        <v>123</v>
      </c>
      <c r="P24" s="31" t="s">
        <v>123</v>
      </c>
      <c r="Q24" s="31" t="s">
        <v>123</v>
      </c>
      <c r="R24" s="31" t="s">
        <v>123</v>
      </c>
      <c r="S24" s="31" t="s">
        <v>123</v>
      </c>
      <c r="T24" s="31" t="s">
        <v>123</v>
      </c>
      <c r="U24" s="31" t="s">
        <v>123</v>
      </c>
      <c r="V24" s="31" t="s">
        <v>123</v>
      </c>
      <c r="W24" s="31" t="s">
        <v>123</v>
      </c>
      <c r="X24" s="31" t="s">
        <v>123</v>
      </c>
      <c r="Y24" s="31" t="s">
        <v>123</v>
      </c>
      <c r="Z24" s="31" t="s">
        <v>123</v>
      </c>
      <c r="AA24" s="31" t="s">
        <v>123</v>
      </c>
      <c r="AB24" s="31" t="s">
        <v>123</v>
      </c>
      <c r="AC24" s="31" t="s">
        <v>123</v>
      </c>
      <c r="AD24" s="31" t="s">
        <v>123</v>
      </c>
      <c r="AE24" s="31" t="s">
        <v>123</v>
      </c>
      <c r="AF24" s="31" t="s">
        <v>123</v>
      </c>
      <c r="AG24" s="31" t="s">
        <v>123</v>
      </c>
      <c r="AH24" s="31">
        <v>0</v>
      </c>
      <c r="AI24" s="31">
        <v>0.11206975139097579</v>
      </c>
      <c r="AJ24" s="31">
        <v>1.9559041394144265</v>
      </c>
      <c r="AK24" s="31">
        <v>5.0585443704334674</v>
      </c>
      <c r="AL24" s="31">
        <v>8.7827442902784227</v>
      </c>
      <c r="AM24" s="31">
        <v>14.547383938080046</v>
      </c>
      <c r="AN24" s="31">
        <v>25.200944752617477</v>
      </c>
      <c r="AO24" s="31">
        <v>31.504743957915213</v>
      </c>
      <c r="AP24" s="31">
        <v>37.911238941429318</v>
      </c>
      <c r="AQ24" s="31">
        <v>47.069913087934566</v>
      </c>
      <c r="AR24" s="31">
        <v>58.896281800391392</v>
      </c>
      <c r="AS24" s="31">
        <v>74.07692307692308</v>
      </c>
      <c r="AT24" s="31">
        <v>91.577492841228676</v>
      </c>
      <c r="AU24" s="31">
        <v>117.29437072428964</v>
      </c>
      <c r="AV24" s="31">
        <v>131.3422809077048</v>
      </c>
      <c r="AW24" s="31">
        <v>150.21983887907462</v>
      </c>
      <c r="AX24" s="31">
        <v>157.36262069414141</v>
      </c>
      <c r="AY24" s="31">
        <v>168.15600838473355</v>
      </c>
      <c r="AZ24" s="31">
        <v>181.41047939847496</v>
      </c>
      <c r="BA24" s="31">
        <v>192.10670709999971</v>
      </c>
      <c r="BB24" s="31">
        <v>201.31550583145179</v>
      </c>
      <c r="BC24" s="31">
        <v>222.24598609428827</v>
      </c>
      <c r="BD24" s="31">
        <v>234.76715728678226</v>
      </c>
      <c r="BE24" s="31">
        <v>238.79510529135356</v>
      </c>
      <c r="BF24" s="31">
        <v>219.73165192058175</v>
      </c>
      <c r="BG24" s="31">
        <v>193.369</v>
      </c>
      <c r="BH24" s="31">
        <v>168.06399999999999</v>
      </c>
      <c r="BI24" s="31">
        <v>145.82337039453446</v>
      </c>
      <c r="BJ24" s="31">
        <v>125.21887532471118</v>
      </c>
      <c r="BK24" s="31">
        <v>109.93033523194052</v>
      </c>
      <c r="BL24" s="31">
        <v>93.800845414279749</v>
      </c>
      <c r="BM24" s="31">
        <v>85.276843175502719</v>
      </c>
      <c r="BN24" s="31">
        <v>70.562745196511173</v>
      </c>
      <c r="BO24" s="31">
        <v>66.952021430840631</v>
      </c>
      <c r="BP24" s="31">
        <v>61.481935140817022</v>
      </c>
      <c r="BQ24" s="31">
        <v>62.954686682000187</v>
      </c>
      <c r="BR24" s="31">
        <v>50.960094411118234</v>
      </c>
      <c r="BS24" s="31">
        <v>45.392008306648208</v>
      </c>
      <c r="BT24" s="31">
        <v>41.058395555031396</v>
      </c>
      <c r="BU24" s="31">
        <v>43.235568392269201</v>
      </c>
      <c r="BV24" s="31">
        <v>37.425501020637412</v>
      </c>
      <c r="BW24" s="31">
        <v>32.586791474751877</v>
      </c>
    </row>
    <row r="25" spans="2:76" s="15" customFormat="1" x14ac:dyDescent="0.2">
      <c r="B25" s="54" t="s">
        <v>125</v>
      </c>
      <c r="C25" s="72" t="s">
        <v>92</v>
      </c>
      <c r="D25" s="31" t="s">
        <v>123</v>
      </c>
      <c r="E25" s="31" t="s">
        <v>123</v>
      </c>
      <c r="F25" s="31" t="s">
        <v>123</v>
      </c>
      <c r="G25" s="31" t="s">
        <v>123</v>
      </c>
      <c r="H25" s="31" t="s">
        <v>123</v>
      </c>
      <c r="I25" s="31" t="s">
        <v>123</v>
      </c>
      <c r="J25" s="31" t="s">
        <v>123</v>
      </c>
      <c r="K25" s="31" t="s">
        <v>123</v>
      </c>
      <c r="L25" s="31" t="s">
        <v>123</v>
      </c>
      <c r="M25" s="31" t="s">
        <v>123</v>
      </c>
      <c r="N25" s="31" t="s">
        <v>123</v>
      </c>
      <c r="O25" s="31" t="s">
        <v>123</v>
      </c>
      <c r="P25" s="31" t="s">
        <v>123</v>
      </c>
      <c r="Q25" s="31" t="s">
        <v>123</v>
      </c>
      <c r="R25" s="31" t="s">
        <v>123</v>
      </c>
      <c r="S25" s="31" t="s">
        <v>123</v>
      </c>
      <c r="T25" s="31" t="s">
        <v>123</v>
      </c>
      <c r="U25" s="31" t="s">
        <v>123</v>
      </c>
      <c r="V25" s="31" t="s">
        <v>123</v>
      </c>
      <c r="W25" s="31" t="s">
        <v>123</v>
      </c>
      <c r="X25" s="31" t="s">
        <v>123</v>
      </c>
      <c r="Y25" s="31" t="s">
        <v>123</v>
      </c>
      <c r="Z25" s="31" t="s">
        <v>123</v>
      </c>
      <c r="AA25" s="31" t="s">
        <v>123</v>
      </c>
      <c r="AB25" s="31" t="s">
        <v>123</v>
      </c>
      <c r="AC25" s="31" t="s">
        <v>123</v>
      </c>
      <c r="AD25" s="31" t="s">
        <v>123</v>
      </c>
      <c r="AE25" s="31" t="s">
        <v>123</v>
      </c>
      <c r="AF25" s="31" t="s">
        <v>123</v>
      </c>
      <c r="AG25" s="31" t="s">
        <v>123</v>
      </c>
      <c r="AH25" s="31">
        <v>4</v>
      </c>
      <c r="AI25" s="31">
        <v>4</v>
      </c>
      <c r="AJ25" s="31">
        <v>5</v>
      </c>
      <c r="AK25" s="31">
        <v>6</v>
      </c>
      <c r="AL25" s="31">
        <v>8</v>
      </c>
      <c r="AM25" s="31">
        <v>10</v>
      </c>
      <c r="AN25" s="31">
        <v>11</v>
      </c>
      <c r="AO25" s="31">
        <v>13</v>
      </c>
      <c r="AP25" s="31">
        <v>104</v>
      </c>
      <c r="AQ25" s="31">
        <v>183.72300000000001</v>
      </c>
      <c r="AR25" s="31">
        <v>173.41800000000001</v>
      </c>
      <c r="AS25" s="31">
        <v>183.63200000000001</v>
      </c>
      <c r="AT25" s="31">
        <v>208.02</v>
      </c>
      <c r="AU25" s="31">
        <v>269.96832117263904</v>
      </c>
      <c r="AV25" s="31">
        <v>327.97337600551521</v>
      </c>
      <c r="AW25" s="31">
        <v>419.73289899962754</v>
      </c>
      <c r="AX25" s="31">
        <v>500.04761254962028</v>
      </c>
      <c r="AY25" s="31">
        <v>586.19055781453687</v>
      </c>
      <c r="AZ25" s="31">
        <v>699.84472339379818</v>
      </c>
      <c r="BA25" s="31">
        <v>709.21133412100005</v>
      </c>
      <c r="BB25" s="31">
        <v>743.95880802719989</v>
      </c>
      <c r="BC25" s="31">
        <v>796.16035103942988</v>
      </c>
      <c r="BD25" s="31">
        <v>809.72477850657356</v>
      </c>
      <c r="BE25" s="31">
        <v>870.53092037570082</v>
      </c>
      <c r="BF25" s="31">
        <v>947.298</v>
      </c>
      <c r="BG25" s="31">
        <v>1017.4757964240732</v>
      </c>
      <c r="BH25" s="31">
        <v>1057.6289999999999</v>
      </c>
      <c r="BI25" s="31">
        <v>1113.5155272727516</v>
      </c>
      <c r="BJ25" s="31">
        <v>1142.0356692484781</v>
      </c>
      <c r="BK25" s="31">
        <v>1235.597033053456</v>
      </c>
      <c r="BL25" s="31">
        <v>1316.2793594178083</v>
      </c>
      <c r="BM25" s="31">
        <v>1446.1896739375136</v>
      </c>
      <c r="BN25" s="31">
        <v>1526.3989427992453</v>
      </c>
      <c r="BO25" s="31">
        <v>1691.4195913635774</v>
      </c>
      <c r="BP25" s="31">
        <v>1882.2267307552024</v>
      </c>
      <c r="BQ25" s="31">
        <v>2041.8053091705647</v>
      </c>
      <c r="BR25" s="31">
        <v>2228.7804253391282</v>
      </c>
      <c r="BS25" s="31">
        <v>2395.0895741194945</v>
      </c>
      <c r="BT25" s="31">
        <v>2504.8246826686468</v>
      </c>
      <c r="BU25" s="31">
        <v>2628.1651681758722</v>
      </c>
      <c r="BV25" s="31">
        <v>2801.7512580989487</v>
      </c>
      <c r="BW25" s="31">
        <v>2944.1612327988328</v>
      </c>
    </row>
    <row r="26" spans="2:76" s="15" customFormat="1" ht="26.25" customHeight="1" x14ac:dyDescent="0.2">
      <c r="B26" s="15" t="s">
        <v>207</v>
      </c>
      <c r="C26" s="72" t="s">
        <v>92</v>
      </c>
      <c r="D26" s="31" t="s">
        <v>123</v>
      </c>
      <c r="E26" s="31" t="s">
        <v>123</v>
      </c>
      <c r="F26" s="31" t="s">
        <v>123</v>
      </c>
      <c r="G26" s="31" t="s">
        <v>123</v>
      </c>
      <c r="H26" s="31" t="s">
        <v>123</v>
      </c>
      <c r="I26" s="31" t="s">
        <v>123</v>
      </c>
      <c r="J26" s="31" t="s">
        <v>123</v>
      </c>
      <c r="K26" s="31" t="s">
        <v>123</v>
      </c>
      <c r="L26" s="31" t="s">
        <v>123</v>
      </c>
      <c r="M26" s="31" t="s">
        <v>123</v>
      </c>
      <c r="N26" s="31" t="s">
        <v>123</v>
      </c>
      <c r="O26" s="31" t="s">
        <v>123</v>
      </c>
      <c r="P26" s="31" t="s">
        <v>123</v>
      </c>
      <c r="Q26" s="31" t="s">
        <v>123</v>
      </c>
      <c r="R26" s="31" t="s">
        <v>123</v>
      </c>
      <c r="S26" s="31" t="s">
        <v>123</v>
      </c>
      <c r="T26" s="31" t="s">
        <v>123</v>
      </c>
      <c r="U26" s="31" t="s">
        <v>123</v>
      </c>
      <c r="V26" s="31" t="s">
        <v>123</v>
      </c>
      <c r="W26" s="31" t="s">
        <v>123</v>
      </c>
      <c r="X26" s="31" t="s">
        <v>123</v>
      </c>
      <c r="Y26" s="31" t="s">
        <v>123</v>
      </c>
      <c r="Z26" s="31" t="s">
        <v>123</v>
      </c>
      <c r="AA26" s="31" t="s">
        <v>123</v>
      </c>
      <c r="AB26" s="31" t="s">
        <v>123</v>
      </c>
      <c r="AC26" s="31" t="s">
        <v>123</v>
      </c>
      <c r="AD26" s="31" t="s">
        <v>123</v>
      </c>
      <c r="AE26" s="31" t="s">
        <v>123</v>
      </c>
      <c r="AF26" s="31" t="s">
        <v>123</v>
      </c>
      <c r="AG26" s="31" t="s">
        <v>123</v>
      </c>
      <c r="AH26" s="31">
        <v>5</v>
      </c>
      <c r="AI26" s="31">
        <v>5</v>
      </c>
      <c r="AJ26" s="31">
        <v>5</v>
      </c>
      <c r="AK26" s="31">
        <v>6</v>
      </c>
      <c r="AL26" s="31">
        <v>6</v>
      </c>
      <c r="AM26" s="31">
        <v>6</v>
      </c>
      <c r="AN26" s="31">
        <v>6</v>
      </c>
      <c r="AO26" s="31">
        <v>7</v>
      </c>
      <c r="AP26" s="31">
        <v>8</v>
      </c>
      <c r="AQ26" s="31">
        <v>8.8689999999999998</v>
      </c>
      <c r="AR26" s="31">
        <v>8.6080000000000005</v>
      </c>
      <c r="AS26" s="31">
        <v>8.7669999999999995</v>
      </c>
      <c r="AT26" s="31">
        <v>9.3409999999999993</v>
      </c>
      <c r="AU26" s="31">
        <v>10.673999999999999</v>
      </c>
      <c r="AV26" s="31">
        <v>12.653</v>
      </c>
      <c r="AW26" s="31">
        <v>13.920999999999999</v>
      </c>
      <c r="AX26" s="31">
        <v>12.601000000000001</v>
      </c>
      <c r="AY26" s="31">
        <v>14.76</v>
      </c>
      <c r="AZ26" s="31">
        <v>15.439</v>
      </c>
      <c r="BA26" s="31">
        <v>15.775</v>
      </c>
      <c r="BB26" s="31">
        <v>16.065999999999999</v>
      </c>
      <c r="BC26" s="31">
        <v>16.123000000000001</v>
      </c>
      <c r="BD26" s="31">
        <v>16.222000000000001</v>
      </c>
      <c r="BE26" s="31">
        <v>16.353000000000002</v>
      </c>
      <c r="BF26" s="31">
        <v>17.187999999999999</v>
      </c>
      <c r="BG26" s="31">
        <v>18.536000000000001</v>
      </c>
      <c r="BH26" s="31">
        <v>19.21</v>
      </c>
      <c r="BI26" s="31">
        <v>19.115849999999998</v>
      </c>
      <c r="BJ26" s="31">
        <v>19.204647819795415</v>
      </c>
      <c r="BK26" s="31">
        <v>20.031813160000006</v>
      </c>
      <c r="BL26" s="31">
        <v>221.46612579999999</v>
      </c>
      <c r="BM26" s="31">
        <v>32.464226920000009</v>
      </c>
      <c r="BN26" s="31">
        <v>32.271541450000001</v>
      </c>
      <c r="BO26" s="31">
        <v>32.125320869999996</v>
      </c>
      <c r="BP26" s="31">
        <v>32.399299220000003</v>
      </c>
      <c r="BQ26" s="31">
        <v>32.151345900000003</v>
      </c>
      <c r="BR26" s="31">
        <v>31.340949000000002</v>
      </c>
      <c r="BS26" s="31">
        <v>30.552286657751548</v>
      </c>
      <c r="BT26" s="31">
        <v>29.49938612950983</v>
      </c>
      <c r="BU26" s="31">
        <v>28.055027807702732</v>
      </c>
      <c r="BV26" s="31">
        <v>26.774706463930503</v>
      </c>
      <c r="BW26" s="31">
        <v>26.39296039996195</v>
      </c>
    </row>
    <row r="27" spans="2:76" s="15" customFormat="1" x14ac:dyDescent="0.2">
      <c r="B27" s="15" t="s">
        <v>130</v>
      </c>
      <c r="C27" s="72" t="s">
        <v>94</v>
      </c>
      <c r="D27" s="31" t="s">
        <v>123</v>
      </c>
      <c r="E27" s="31" t="s">
        <v>123</v>
      </c>
      <c r="F27" s="31" t="s">
        <v>123</v>
      </c>
      <c r="G27" s="31" t="s">
        <v>123</v>
      </c>
      <c r="H27" s="31" t="s">
        <v>123</v>
      </c>
      <c r="I27" s="31" t="s">
        <v>123</v>
      </c>
      <c r="J27" s="31" t="s">
        <v>123</v>
      </c>
      <c r="K27" s="31" t="s">
        <v>123</v>
      </c>
      <c r="L27" s="31" t="s">
        <v>123</v>
      </c>
      <c r="M27" s="31" t="s">
        <v>123</v>
      </c>
      <c r="N27" s="31" t="s">
        <v>123</v>
      </c>
      <c r="O27" s="31" t="s">
        <v>123</v>
      </c>
      <c r="P27" s="31" t="s">
        <v>123</v>
      </c>
      <c r="Q27" s="31" t="s">
        <v>123</v>
      </c>
      <c r="R27" s="31" t="s">
        <v>123</v>
      </c>
      <c r="S27" s="31" t="s">
        <v>123</v>
      </c>
      <c r="T27" s="31" t="s">
        <v>123</v>
      </c>
      <c r="U27" s="31" t="s">
        <v>123</v>
      </c>
      <c r="V27" s="31" t="s">
        <v>123</v>
      </c>
      <c r="W27" s="31" t="s">
        <v>123</v>
      </c>
      <c r="X27" s="31" t="s">
        <v>123</v>
      </c>
      <c r="Y27" s="31" t="s">
        <v>123</v>
      </c>
      <c r="Z27" s="31" t="s">
        <v>123</v>
      </c>
      <c r="AA27" s="31" t="s">
        <v>123</v>
      </c>
      <c r="AB27" s="31" t="s">
        <v>123</v>
      </c>
      <c r="AC27" s="31" t="s">
        <v>123</v>
      </c>
      <c r="AD27" s="31" t="s">
        <v>123</v>
      </c>
      <c r="AE27" s="31" t="s">
        <v>123</v>
      </c>
      <c r="AF27" s="31" t="s">
        <v>123</v>
      </c>
      <c r="AG27" s="31" t="s">
        <v>123</v>
      </c>
      <c r="AH27" s="31" t="s">
        <v>123</v>
      </c>
      <c r="AI27" s="31" t="s">
        <v>123</v>
      </c>
      <c r="AJ27" s="31" t="s">
        <v>123</v>
      </c>
      <c r="AK27" s="31" t="s">
        <v>123</v>
      </c>
      <c r="AL27" s="31" t="s">
        <v>123</v>
      </c>
      <c r="AM27" s="31" t="s">
        <v>123</v>
      </c>
      <c r="AN27" s="31" t="s">
        <v>123</v>
      </c>
      <c r="AO27" s="31" t="s">
        <v>123</v>
      </c>
      <c r="AP27" s="31" t="s">
        <v>123</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v>0</v>
      </c>
      <c r="BJ27" s="31">
        <v>1.0505242386959734</v>
      </c>
      <c r="BK27" s="31">
        <v>1.210020167696229</v>
      </c>
      <c r="BL27" s="31">
        <v>65.657498991665165</v>
      </c>
      <c r="BM27" s="31">
        <v>104.33784553056645</v>
      </c>
      <c r="BN27" s="31">
        <v>168.59935978139674</v>
      </c>
      <c r="BO27" s="31">
        <v>50.836237693819029</v>
      </c>
      <c r="BP27" s="31">
        <v>57.975814953357627</v>
      </c>
      <c r="BQ27" s="31">
        <v>3.5522999812671952</v>
      </c>
      <c r="BR27" s="31">
        <v>55.207725007847642</v>
      </c>
      <c r="BS27" s="31">
        <v>57.036666067926959</v>
      </c>
      <c r="BT27" s="31">
        <v>60.547310993857607</v>
      </c>
      <c r="BU27" s="31">
        <v>64.84761575874893</v>
      </c>
      <c r="BV27" s="31">
        <v>68.75183392985187</v>
      </c>
      <c r="BW27" s="31">
        <v>71.601760737035249</v>
      </c>
    </row>
    <row r="28" spans="2:76" s="15" customFormat="1" x14ac:dyDescent="0.2">
      <c r="B28" s="15" t="s">
        <v>10</v>
      </c>
      <c r="C28" s="72" t="s">
        <v>94</v>
      </c>
      <c r="D28" s="31" t="s">
        <v>123</v>
      </c>
      <c r="E28" s="31" t="s">
        <v>123</v>
      </c>
      <c r="F28" s="31" t="s">
        <v>123</v>
      </c>
      <c r="G28" s="31" t="s">
        <v>123</v>
      </c>
      <c r="H28" s="31" t="s">
        <v>123</v>
      </c>
      <c r="I28" s="31" t="s">
        <v>123</v>
      </c>
      <c r="J28" s="31" t="s">
        <v>123</v>
      </c>
      <c r="K28" s="31" t="s">
        <v>123</v>
      </c>
      <c r="L28" s="31" t="s">
        <v>123</v>
      </c>
      <c r="M28" s="31" t="s">
        <v>123</v>
      </c>
      <c r="N28" s="31" t="s">
        <v>123</v>
      </c>
      <c r="O28" s="31" t="s">
        <v>123</v>
      </c>
      <c r="P28" s="31" t="s">
        <v>123</v>
      </c>
      <c r="Q28" s="31" t="s">
        <v>123</v>
      </c>
      <c r="R28" s="31" t="s">
        <v>123</v>
      </c>
      <c r="S28" s="31" t="s">
        <v>123</v>
      </c>
      <c r="T28" s="31" t="s">
        <v>123</v>
      </c>
      <c r="U28" s="31" t="s">
        <v>123</v>
      </c>
      <c r="V28" s="31" t="s">
        <v>123</v>
      </c>
      <c r="W28" s="31" t="s">
        <v>123</v>
      </c>
      <c r="X28" s="31" t="s">
        <v>123</v>
      </c>
      <c r="Y28" s="31" t="s">
        <v>123</v>
      </c>
      <c r="Z28" s="31" t="s">
        <v>123</v>
      </c>
      <c r="AA28" s="31" t="s">
        <v>123</v>
      </c>
      <c r="AB28" s="31" t="s">
        <v>123</v>
      </c>
      <c r="AC28" s="31" t="s">
        <v>123</v>
      </c>
      <c r="AD28" s="31" t="s">
        <v>123</v>
      </c>
      <c r="AE28" s="31" t="s">
        <v>123</v>
      </c>
      <c r="AF28" s="31" t="s">
        <v>123</v>
      </c>
      <c r="AG28" s="31" t="s">
        <v>123</v>
      </c>
      <c r="AH28" s="201">
        <v>196.93959001068183</v>
      </c>
      <c r="AI28" s="31">
        <v>227.75813604082006</v>
      </c>
      <c r="AJ28" s="31">
        <v>307.35323341022615</v>
      </c>
      <c r="AK28" s="31">
        <v>454.80552867942873</v>
      </c>
      <c r="AL28" s="31">
        <v>551.35929177961918</v>
      </c>
      <c r="AM28" s="31">
        <v>618.08662477447024</v>
      </c>
      <c r="AN28" s="31">
        <v>686.40222253039815</v>
      </c>
      <c r="AO28" s="31">
        <v>748.45588650300476</v>
      </c>
      <c r="AP28" s="31">
        <v>829.39150543190704</v>
      </c>
      <c r="AQ28" s="31">
        <v>862.81164007812663</v>
      </c>
      <c r="AR28" s="31">
        <v>604.86500000000012</v>
      </c>
      <c r="AS28" s="31">
        <v>763.36878807806625</v>
      </c>
      <c r="AT28" s="31">
        <v>960.69299999999987</v>
      </c>
      <c r="AU28" s="31">
        <v>733.84</v>
      </c>
      <c r="AV28" s="31">
        <v>968.37500000000023</v>
      </c>
      <c r="AW28" s="31">
        <v>998.42199999999991</v>
      </c>
      <c r="AX28" s="31">
        <v>1103.9621309999998</v>
      </c>
      <c r="AY28" s="31">
        <v>1197.1680269999999</v>
      </c>
      <c r="AZ28" s="31">
        <v>1275.5067700000002</v>
      </c>
      <c r="BA28" s="31">
        <v>1315.1345980000001</v>
      </c>
      <c r="BB28" s="31">
        <v>1327.6819739999989</v>
      </c>
      <c r="BC28" s="31">
        <v>1347.1518148446023</v>
      </c>
      <c r="BD28" s="31">
        <v>1345.1564549999996</v>
      </c>
      <c r="BE28" s="31">
        <v>1336.3771304102056</v>
      </c>
      <c r="BF28" s="31">
        <v>1403.0935666124119</v>
      </c>
      <c r="BG28" s="31">
        <v>1613.6138907605705</v>
      </c>
      <c r="BH28" s="31">
        <v>1728.4576144734931</v>
      </c>
      <c r="BI28" s="31">
        <v>1930.7936408840555</v>
      </c>
      <c r="BJ28" s="31">
        <v>1937.0327149637794</v>
      </c>
      <c r="BK28" s="31">
        <v>1980.0739629037901</v>
      </c>
      <c r="BL28" s="31">
        <v>2071.6184511615088</v>
      </c>
      <c r="BM28" s="31">
        <v>2457.9322396321481</v>
      </c>
      <c r="BN28" s="31">
        <v>2651.7587673972803</v>
      </c>
      <c r="BO28" s="31">
        <v>2691.2493936043297</v>
      </c>
      <c r="BP28" s="31">
        <v>2775.3624294480583</v>
      </c>
      <c r="BQ28" s="31">
        <v>1.871</v>
      </c>
      <c r="BR28" s="31">
        <v>0</v>
      </c>
      <c r="BS28" s="31">
        <v>0</v>
      </c>
      <c r="BT28" s="31">
        <v>0</v>
      </c>
      <c r="BU28" s="31">
        <v>0</v>
      </c>
      <c r="BV28" s="31">
        <v>0</v>
      </c>
      <c r="BW28" s="31">
        <v>0</v>
      </c>
    </row>
    <row r="29" spans="2:76" s="15" customFormat="1" ht="12.95" customHeight="1" x14ac:dyDescent="0.2">
      <c r="B29" s="54" t="s">
        <v>132</v>
      </c>
      <c r="C29" s="72" t="s">
        <v>92</v>
      </c>
      <c r="D29" s="31" t="s">
        <v>123</v>
      </c>
      <c r="E29" s="31" t="s">
        <v>123</v>
      </c>
      <c r="F29" s="31" t="s">
        <v>123</v>
      </c>
      <c r="G29" s="31" t="s">
        <v>123</v>
      </c>
      <c r="H29" s="31" t="s">
        <v>123</v>
      </c>
      <c r="I29" s="31" t="s">
        <v>123</v>
      </c>
      <c r="J29" s="31" t="s">
        <v>123</v>
      </c>
      <c r="K29" s="31" t="s">
        <v>123</v>
      </c>
      <c r="L29" s="31" t="s">
        <v>123</v>
      </c>
      <c r="M29" s="31" t="s">
        <v>123</v>
      </c>
      <c r="N29" s="31" t="s">
        <v>123</v>
      </c>
      <c r="O29" s="31" t="s">
        <v>123</v>
      </c>
      <c r="P29" s="31" t="s">
        <v>123</v>
      </c>
      <c r="Q29" s="31" t="s">
        <v>123</v>
      </c>
      <c r="R29" s="31" t="s">
        <v>123</v>
      </c>
      <c r="S29" s="31" t="s">
        <v>123</v>
      </c>
      <c r="T29" s="31" t="s">
        <v>123</v>
      </c>
      <c r="U29" s="31" t="s">
        <v>123</v>
      </c>
      <c r="V29" s="31" t="s">
        <v>123</v>
      </c>
      <c r="W29" s="31" t="s">
        <v>123</v>
      </c>
      <c r="X29" s="31" t="s">
        <v>123</v>
      </c>
      <c r="Y29" s="31" t="s">
        <v>123</v>
      </c>
      <c r="Z29" s="31" t="s">
        <v>123</v>
      </c>
      <c r="AA29" s="31" t="s">
        <v>123</v>
      </c>
      <c r="AB29" s="31" t="s">
        <v>123</v>
      </c>
      <c r="AC29" s="31" t="s">
        <v>123</v>
      </c>
      <c r="AD29" s="31" t="s">
        <v>123</v>
      </c>
      <c r="AE29" s="31" t="s">
        <v>123</v>
      </c>
      <c r="AF29" s="31" t="s">
        <v>123</v>
      </c>
      <c r="AG29" s="31" t="s">
        <v>123</v>
      </c>
      <c r="AH29" s="31">
        <v>0</v>
      </c>
      <c r="AI29" s="31">
        <v>0</v>
      </c>
      <c r="AJ29" s="31">
        <v>0</v>
      </c>
      <c r="AK29" s="31">
        <v>0</v>
      </c>
      <c r="AL29" s="31">
        <v>0</v>
      </c>
      <c r="AM29" s="31">
        <v>0</v>
      </c>
      <c r="AN29" s="31">
        <v>0</v>
      </c>
      <c r="AO29" s="31">
        <v>0</v>
      </c>
      <c r="AP29" s="31">
        <v>0</v>
      </c>
      <c r="AQ29" s="31">
        <v>0</v>
      </c>
      <c r="AR29" s="31">
        <v>0</v>
      </c>
      <c r="AS29" s="31">
        <v>0</v>
      </c>
      <c r="AT29" s="31">
        <v>0</v>
      </c>
      <c r="AU29" s="31">
        <v>0</v>
      </c>
      <c r="AV29" s="31">
        <v>1236.2204590686167</v>
      </c>
      <c r="AW29" s="31">
        <v>1736.8250803346616</v>
      </c>
      <c r="AX29" s="31">
        <v>1938.6567415590337</v>
      </c>
      <c r="AY29" s="31">
        <v>2356.4150170875105</v>
      </c>
      <c r="AZ29" s="31">
        <v>2842.0259956222508</v>
      </c>
      <c r="BA29" s="31">
        <v>3091.4517961447359</v>
      </c>
      <c r="BB29" s="31">
        <v>3258.3114352948169</v>
      </c>
      <c r="BC29" s="31">
        <v>3408.5922572418208</v>
      </c>
      <c r="BD29" s="31">
        <v>3589.6378004004227</v>
      </c>
      <c r="BE29" s="31">
        <v>3861.7406212620726</v>
      </c>
      <c r="BF29" s="31">
        <v>4105.2438886240434</v>
      </c>
      <c r="BG29" s="31">
        <v>4388.6272675576192</v>
      </c>
      <c r="BH29" s="31">
        <v>4628.2520000000004</v>
      </c>
      <c r="BI29" s="31">
        <v>4869.6964021188787</v>
      </c>
      <c r="BJ29" s="31">
        <v>5122.9964421995737</v>
      </c>
      <c r="BK29" s="31">
        <v>5468.0760196496631</v>
      </c>
      <c r="BL29" s="31">
        <v>5799.6705914329377</v>
      </c>
      <c r="BM29" s="31">
        <v>6277.2924692415208</v>
      </c>
      <c r="BN29" s="31">
        <v>6456.118999717567</v>
      </c>
      <c r="BO29" s="31">
        <v>6899.7753096582774</v>
      </c>
      <c r="BP29" s="31">
        <v>7419.4275888724915</v>
      </c>
      <c r="BQ29" s="31">
        <v>7528.3277963936862</v>
      </c>
      <c r="BR29" s="31">
        <v>6968.4627308073423</v>
      </c>
      <c r="BS29" s="31">
        <v>6042.6021854778955</v>
      </c>
      <c r="BT29" s="31">
        <v>3646.8255204940256</v>
      </c>
      <c r="BU29" s="31">
        <v>793.25146400304209</v>
      </c>
      <c r="BV29" s="31">
        <v>-20.31078731630798</v>
      </c>
      <c r="BW29" s="31">
        <v>-26.933710449850523</v>
      </c>
    </row>
    <row r="30" spans="2:76" s="15" customFormat="1" ht="12.95" customHeight="1" x14ac:dyDescent="0.2">
      <c r="B30" s="54" t="s">
        <v>133</v>
      </c>
      <c r="C30" s="72" t="s">
        <v>94</v>
      </c>
      <c r="D30" s="31" t="s">
        <v>123</v>
      </c>
      <c r="E30" s="31" t="s">
        <v>123</v>
      </c>
      <c r="F30" s="31" t="s">
        <v>123</v>
      </c>
      <c r="G30" s="31" t="s">
        <v>123</v>
      </c>
      <c r="H30" s="31" t="s">
        <v>123</v>
      </c>
      <c r="I30" s="31" t="s">
        <v>123</v>
      </c>
      <c r="J30" s="31" t="s">
        <v>123</v>
      </c>
      <c r="K30" s="31" t="s">
        <v>123</v>
      </c>
      <c r="L30" s="31" t="s">
        <v>123</v>
      </c>
      <c r="M30" s="31" t="s">
        <v>123</v>
      </c>
      <c r="N30" s="31" t="s">
        <v>123</v>
      </c>
      <c r="O30" s="31" t="s">
        <v>123</v>
      </c>
      <c r="P30" s="31" t="s">
        <v>123</v>
      </c>
      <c r="Q30" s="31" t="s">
        <v>123</v>
      </c>
      <c r="R30" s="31" t="s">
        <v>123</v>
      </c>
      <c r="S30" s="31" t="s">
        <v>123</v>
      </c>
      <c r="T30" s="31" t="s">
        <v>123</v>
      </c>
      <c r="U30" s="31" t="s">
        <v>123</v>
      </c>
      <c r="V30" s="31" t="s">
        <v>123</v>
      </c>
      <c r="W30" s="31" t="s">
        <v>123</v>
      </c>
      <c r="X30" s="31" t="s">
        <v>123</v>
      </c>
      <c r="Y30" s="31" t="s">
        <v>123</v>
      </c>
      <c r="Z30" s="31" t="s">
        <v>123</v>
      </c>
      <c r="AA30" s="31" t="s">
        <v>123</v>
      </c>
      <c r="AB30" s="31" t="s">
        <v>123</v>
      </c>
      <c r="AC30" s="31" t="s">
        <v>123</v>
      </c>
      <c r="AD30" s="31" t="s">
        <v>123</v>
      </c>
      <c r="AE30" s="31" t="s">
        <v>123</v>
      </c>
      <c r="AF30" s="31" t="s">
        <v>123</v>
      </c>
      <c r="AG30" s="31" t="s">
        <v>123</v>
      </c>
      <c r="AH30" s="31">
        <v>0</v>
      </c>
      <c r="AI30" s="31">
        <v>0</v>
      </c>
      <c r="AJ30" s="31">
        <v>0</v>
      </c>
      <c r="AK30" s="31">
        <v>0</v>
      </c>
      <c r="AL30" s="31">
        <v>0</v>
      </c>
      <c r="AM30" s="31">
        <v>0</v>
      </c>
      <c r="AN30" s="31">
        <v>0</v>
      </c>
      <c r="AO30" s="31">
        <v>0</v>
      </c>
      <c r="AP30" s="31">
        <v>0</v>
      </c>
      <c r="AQ30" s="31">
        <v>0</v>
      </c>
      <c r="AR30" s="31">
        <v>0</v>
      </c>
      <c r="AS30" s="31">
        <v>0</v>
      </c>
      <c r="AT30" s="31">
        <v>0</v>
      </c>
      <c r="AU30" s="31">
        <v>0</v>
      </c>
      <c r="AV30" s="31">
        <v>2.2234492408887951</v>
      </c>
      <c r="AW30" s="31">
        <v>5.5822256226005811</v>
      </c>
      <c r="AX30" s="31">
        <v>8.7937202146390998</v>
      </c>
      <c r="AY30" s="31">
        <v>15.09348924190571</v>
      </c>
      <c r="AZ30" s="31">
        <v>26.641703551977329</v>
      </c>
      <c r="BA30" s="31">
        <v>32.729292058207385</v>
      </c>
      <c r="BB30" s="31">
        <v>38.028335257869927</v>
      </c>
      <c r="BC30" s="31">
        <v>29.932078466664212</v>
      </c>
      <c r="BD30" s="31">
        <v>-6.0999999999999999E-2</v>
      </c>
      <c r="BE30" s="31">
        <v>-8.6436562195121955E-2</v>
      </c>
      <c r="BF30" s="31">
        <v>-0.14737339999999999</v>
      </c>
      <c r="BG30" s="31">
        <v>8.5208560000000017E-2</v>
      </c>
      <c r="BH30" s="31">
        <v>-2.9000000000000001E-2</v>
      </c>
      <c r="BI30" s="31">
        <v>0</v>
      </c>
      <c r="BJ30" s="31">
        <v>0</v>
      </c>
      <c r="BK30" s="31">
        <v>0</v>
      </c>
      <c r="BL30" s="31">
        <v>0</v>
      </c>
      <c r="BM30" s="31">
        <v>0</v>
      </c>
      <c r="BN30" s="31">
        <v>0</v>
      </c>
      <c r="BO30" s="31">
        <v>0</v>
      </c>
      <c r="BP30" s="31">
        <v>0</v>
      </c>
      <c r="BQ30" s="31">
        <v>0</v>
      </c>
      <c r="BR30" s="31">
        <v>0</v>
      </c>
      <c r="BS30" s="31">
        <v>0</v>
      </c>
      <c r="BT30" s="31">
        <v>0</v>
      </c>
      <c r="BU30" s="31">
        <v>0</v>
      </c>
      <c r="BV30" s="31">
        <v>0</v>
      </c>
      <c r="BW30" s="31">
        <v>0</v>
      </c>
    </row>
    <row r="31" spans="2:76" s="15" customFormat="1" ht="25.5" customHeight="1" x14ac:dyDescent="0.2">
      <c r="B31" s="15" t="s">
        <v>134</v>
      </c>
      <c r="C31" s="72" t="s">
        <v>94</v>
      </c>
      <c r="D31" s="31" t="s">
        <v>123</v>
      </c>
      <c r="E31" s="31" t="s">
        <v>123</v>
      </c>
      <c r="F31" s="31" t="s">
        <v>123</v>
      </c>
      <c r="G31" s="31" t="s">
        <v>123</v>
      </c>
      <c r="H31" s="31" t="s">
        <v>123</v>
      </c>
      <c r="I31" s="31" t="s">
        <v>123</v>
      </c>
      <c r="J31" s="31" t="s">
        <v>123</v>
      </c>
      <c r="K31" s="31" t="s">
        <v>123</v>
      </c>
      <c r="L31" s="31" t="s">
        <v>123</v>
      </c>
      <c r="M31" s="31" t="s">
        <v>123</v>
      </c>
      <c r="N31" s="31" t="s">
        <v>123</v>
      </c>
      <c r="O31" s="31" t="s">
        <v>123</v>
      </c>
      <c r="P31" s="31" t="s">
        <v>123</v>
      </c>
      <c r="Q31" s="31" t="s">
        <v>123</v>
      </c>
      <c r="R31" s="31" t="s">
        <v>123</v>
      </c>
      <c r="S31" s="31" t="s">
        <v>123</v>
      </c>
      <c r="T31" s="31" t="s">
        <v>123</v>
      </c>
      <c r="U31" s="31" t="s">
        <v>123</v>
      </c>
      <c r="V31" s="31" t="s">
        <v>123</v>
      </c>
      <c r="W31" s="31" t="s">
        <v>123</v>
      </c>
      <c r="X31" s="31" t="s">
        <v>123</v>
      </c>
      <c r="Y31" s="31" t="s">
        <v>123</v>
      </c>
      <c r="Z31" s="31" t="s">
        <v>123</v>
      </c>
      <c r="AA31" s="31" t="s">
        <v>123</v>
      </c>
      <c r="AB31" s="31" t="s">
        <v>123</v>
      </c>
      <c r="AC31" s="31" t="s">
        <v>123</v>
      </c>
      <c r="AD31" s="31" t="s">
        <v>123</v>
      </c>
      <c r="AE31" s="31" t="s">
        <v>123</v>
      </c>
      <c r="AF31" s="31" t="s">
        <v>123</v>
      </c>
      <c r="AG31" s="31" t="s">
        <v>123</v>
      </c>
      <c r="AH31" s="31">
        <v>0</v>
      </c>
      <c r="AI31" s="31">
        <v>0</v>
      </c>
      <c r="AJ31" s="31">
        <v>0</v>
      </c>
      <c r="AK31" s="31">
        <v>0</v>
      </c>
      <c r="AL31" s="31">
        <v>0</v>
      </c>
      <c r="AM31" s="31">
        <v>0</v>
      </c>
      <c r="AN31" s="31">
        <v>0</v>
      </c>
      <c r="AO31" s="31">
        <v>0</v>
      </c>
      <c r="AP31" s="31">
        <v>0</v>
      </c>
      <c r="AQ31" s="31">
        <v>0</v>
      </c>
      <c r="AR31" s="31">
        <v>0</v>
      </c>
      <c r="AS31" s="31">
        <v>0</v>
      </c>
      <c r="AT31" s="31">
        <v>0</v>
      </c>
      <c r="AU31" s="31">
        <v>0</v>
      </c>
      <c r="AV31" s="31">
        <v>0</v>
      </c>
      <c r="AW31" s="31">
        <v>0</v>
      </c>
      <c r="AX31" s="31">
        <v>0</v>
      </c>
      <c r="AY31" s="31">
        <v>0</v>
      </c>
      <c r="AZ31" s="31">
        <v>0</v>
      </c>
      <c r="BA31" s="31">
        <v>0</v>
      </c>
      <c r="BB31" s="31">
        <v>0</v>
      </c>
      <c r="BC31" s="31">
        <v>0</v>
      </c>
      <c r="BD31" s="31">
        <v>0</v>
      </c>
      <c r="BE31" s="31">
        <v>6.8540000000000001</v>
      </c>
      <c r="BF31" s="31">
        <v>13.107519600000002</v>
      </c>
      <c r="BG31" s="31">
        <v>14.986460219999998</v>
      </c>
      <c r="BH31" s="31">
        <v>16.622024122071426</v>
      </c>
      <c r="BI31" s="31">
        <v>17.693564299999998</v>
      </c>
      <c r="BJ31" s="31">
        <v>19.498030839999998</v>
      </c>
      <c r="BK31" s="31">
        <v>20.507303</v>
      </c>
      <c r="BL31" s="31">
        <v>21.180479929999997</v>
      </c>
      <c r="BM31" s="31">
        <v>21.798681950000002</v>
      </c>
      <c r="BN31" s="31">
        <v>21.362664119999998</v>
      </c>
      <c r="BO31" s="31">
        <v>22.339751259999996</v>
      </c>
      <c r="BP31" s="31">
        <v>56.572572000000001</v>
      </c>
      <c r="BQ31" s="31">
        <v>176.393889</v>
      </c>
      <c r="BR31" s="31">
        <v>165</v>
      </c>
      <c r="BS31" s="31">
        <v>125</v>
      </c>
      <c r="BT31" s="31">
        <v>85</v>
      </c>
      <c r="BU31" s="31">
        <v>90</v>
      </c>
      <c r="BV31" s="31">
        <v>90</v>
      </c>
      <c r="BW31" s="31">
        <v>90</v>
      </c>
    </row>
    <row r="32" spans="2:76" s="15" customFormat="1" x14ac:dyDescent="0.2">
      <c r="B32" s="15" t="s">
        <v>208</v>
      </c>
      <c r="C32" s="72" t="s">
        <v>94</v>
      </c>
      <c r="D32" s="31" t="s">
        <v>123</v>
      </c>
      <c r="E32" s="31" t="s">
        <v>123</v>
      </c>
      <c r="F32" s="31" t="s">
        <v>123</v>
      </c>
      <c r="G32" s="31" t="s">
        <v>123</v>
      </c>
      <c r="H32" s="31" t="s">
        <v>123</v>
      </c>
      <c r="I32" s="31" t="s">
        <v>123</v>
      </c>
      <c r="J32" s="31" t="s">
        <v>123</v>
      </c>
      <c r="K32" s="31" t="s">
        <v>123</v>
      </c>
      <c r="L32" s="31" t="s">
        <v>123</v>
      </c>
      <c r="M32" s="31" t="s">
        <v>123</v>
      </c>
      <c r="N32" s="31" t="s">
        <v>123</v>
      </c>
      <c r="O32" s="31" t="s">
        <v>123</v>
      </c>
      <c r="P32" s="31" t="s">
        <v>123</v>
      </c>
      <c r="Q32" s="31" t="s">
        <v>123</v>
      </c>
      <c r="R32" s="31" t="s">
        <v>123</v>
      </c>
      <c r="S32" s="31" t="s">
        <v>123</v>
      </c>
      <c r="T32" s="31" t="s">
        <v>123</v>
      </c>
      <c r="U32" s="31" t="s">
        <v>123</v>
      </c>
      <c r="V32" s="31" t="s">
        <v>123</v>
      </c>
      <c r="W32" s="31" t="s">
        <v>123</v>
      </c>
      <c r="X32" s="31" t="s">
        <v>123</v>
      </c>
      <c r="Y32" s="31" t="s">
        <v>123</v>
      </c>
      <c r="Z32" s="31" t="s">
        <v>123</v>
      </c>
      <c r="AA32" s="31" t="s">
        <v>123</v>
      </c>
      <c r="AB32" s="31" t="s">
        <v>123</v>
      </c>
      <c r="AC32" s="31" t="s">
        <v>123</v>
      </c>
      <c r="AD32" s="31" t="s">
        <v>123</v>
      </c>
      <c r="AE32" s="31" t="s">
        <v>123</v>
      </c>
      <c r="AF32" s="31" t="s">
        <v>123</v>
      </c>
      <c r="AG32" s="31" t="s">
        <v>123</v>
      </c>
      <c r="AH32" s="31">
        <v>0</v>
      </c>
      <c r="AI32" s="31">
        <v>0</v>
      </c>
      <c r="AJ32" s="31">
        <v>0</v>
      </c>
      <c r="AK32" s="31">
        <v>0</v>
      </c>
      <c r="AL32" s="31">
        <v>0</v>
      </c>
      <c r="AM32" s="31">
        <v>0</v>
      </c>
      <c r="AN32" s="31">
        <v>0</v>
      </c>
      <c r="AO32" s="31">
        <v>0</v>
      </c>
      <c r="AP32" s="31">
        <v>0</v>
      </c>
      <c r="AQ32" s="31">
        <v>0</v>
      </c>
      <c r="AR32" s="31">
        <v>0</v>
      </c>
      <c r="AS32" s="31">
        <v>0</v>
      </c>
      <c r="AT32" s="31">
        <v>0</v>
      </c>
      <c r="AU32" s="31">
        <v>0</v>
      </c>
      <c r="AV32" s="31">
        <v>0</v>
      </c>
      <c r="AW32" s="31">
        <v>0</v>
      </c>
      <c r="AX32" s="31">
        <v>0</v>
      </c>
      <c r="AY32" s="31">
        <v>0</v>
      </c>
      <c r="AZ32" s="31">
        <v>3.1930000000000001</v>
      </c>
      <c r="BA32" s="31">
        <v>23.582999999999998</v>
      </c>
      <c r="BB32" s="31">
        <v>32.392000000000003</v>
      </c>
      <c r="BC32" s="31">
        <v>27.45</v>
      </c>
      <c r="BD32" s="31">
        <v>4.1689999999999996</v>
      </c>
      <c r="BE32" s="31">
        <v>6.0000000000000001E-3</v>
      </c>
      <c r="BF32" s="31">
        <v>4.2999999999999997E-2</v>
      </c>
      <c r="BG32" s="31">
        <v>0</v>
      </c>
      <c r="BH32" s="31">
        <v>0</v>
      </c>
      <c r="BI32" s="31">
        <v>0</v>
      </c>
      <c r="BJ32" s="31">
        <v>0</v>
      </c>
      <c r="BK32" s="31">
        <v>0</v>
      </c>
      <c r="BL32" s="31">
        <v>0</v>
      </c>
      <c r="BM32" s="31">
        <v>0</v>
      </c>
      <c r="BN32" s="31">
        <v>0</v>
      </c>
      <c r="BO32" s="31">
        <v>0</v>
      </c>
      <c r="BP32" s="31">
        <v>0</v>
      </c>
      <c r="BQ32" s="31">
        <v>0</v>
      </c>
      <c r="BR32" s="31">
        <v>0</v>
      </c>
      <c r="BS32" s="31">
        <v>0</v>
      </c>
      <c r="BT32" s="31">
        <v>0</v>
      </c>
      <c r="BU32" s="31">
        <v>0</v>
      </c>
      <c r="BV32" s="31">
        <v>0</v>
      </c>
      <c r="BW32" s="31">
        <v>0</v>
      </c>
    </row>
    <row r="33" spans="2:75" s="15" customFormat="1" x14ac:dyDescent="0.2">
      <c r="B33" s="15" t="s">
        <v>136</v>
      </c>
      <c r="C33" s="72"/>
      <c r="D33" s="31" t="s">
        <v>123</v>
      </c>
      <c r="E33" s="31" t="s">
        <v>123</v>
      </c>
      <c r="F33" s="31" t="s">
        <v>123</v>
      </c>
      <c r="G33" s="31" t="s">
        <v>123</v>
      </c>
      <c r="H33" s="31" t="s">
        <v>123</v>
      </c>
      <c r="I33" s="31" t="s">
        <v>123</v>
      </c>
      <c r="J33" s="31" t="s">
        <v>123</v>
      </c>
      <c r="K33" s="31" t="s">
        <v>123</v>
      </c>
      <c r="L33" s="31" t="s">
        <v>123</v>
      </c>
      <c r="M33" s="31" t="s">
        <v>123</v>
      </c>
      <c r="N33" s="31" t="s">
        <v>123</v>
      </c>
      <c r="O33" s="31" t="s">
        <v>123</v>
      </c>
      <c r="P33" s="31" t="s">
        <v>123</v>
      </c>
      <c r="Q33" s="31" t="s">
        <v>123</v>
      </c>
      <c r="R33" s="31" t="s">
        <v>123</v>
      </c>
      <c r="S33" s="31" t="s">
        <v>123</v>
      </c>
      <c r="T33" s="31" t="s">
        <v>123</v>
      </c>
      <c r="U33" s="31" t="s">
        <v>123</v>
      </c>
      <c r="V33" s="31" t="s">
        <v>123</v>
      </c>
      <c r="W33" s="31" t="s">
        <v>123</v>
      </c>
      <c r="X33" s="31" t="s">
        <v>123</v>
      </c>
      <c r="Y33" s="31" t="s">
        <v>123</v>
      </c>
      <c r="Z33" s="31" t="s">
        <v>123</v>
      </c>
      <c r="AA33" s="31" t="s">
        <v>123</v>
      </c>
      <c r="AB33" s="31" t="s">
        <v>123</v>
      </c>
      <c r="AC33" s="31" t="s">
        <v>123</v>
      </c>
      <c r="AD33" s="31" t="s">
        <v>123</v>
      </c>
      <c r="AE33" s="31" t="s">
        <v>123</v>
      </c>
      <c r="AF33" s="31" t="s">
        <v>123</v>
      </c>
      <c r="AG33" s="31" t="s">
        <v>123</v>
      </c>
      <c r="AH33" s="31">
        <v>0</v>
      </c>
      <c r="AI33" s="31">
        <v>0</v>
      </c>
      <c r="AJ33" s="31">
        <v>0</v>
      </c>
      <c r="AK33" s="31">
        <v>0</v>
      </c>
      <c r="AL33" s="31">
        <v>0</v>
      </c>
      <c r="AM33" s="31">
        <v>0</v>
      </c>
      <c r="AN33" s="31">
        <v>0</v>
      </c>
      <c r="AO33" s="31">
        <v>0</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0</v>
      </c>
      <c r="BG33" s="31">
        <v>0</v>
      </c>
      <c r="BH33" s="31">
        <v>0</v>
      </c>
      <c r="BI33" s="31">
        <v>0</v>
      </c>
      <c r="BJ33" s="31">
        <v>0</v>
      </c>
      <c r="BK33" s="31">
        <v>0</v>
      </c>
      <c r="BL33" s="31">
        <v>127.18792895000001</v>
      </c>
      <c r="BM33" s="31">
        <v>1267.3993002300003</v>
      </c>
      <c r="BN33" s="31">
        <v>2231.7483619000004</v>
      </c>
      <c r="BO33" s="31">
        <v>3554.1022156099998</v>
      </c>
      <c r="BP33" s="31">
        <v>6779.6544881600012</v>
      </c>
      <c r="BQ33" s="31">
        <v>10436.707839979999</v>
      </c>
      <c r="BR33" s="31">
        <v>12622.501234330884</v>
      </c>
      <c r="BS33" s="31">
        <v>13819.893613292959</v>
      </c>
      <c r="BT33" s="31">
        <v>14484.033524796523</v>
      </c>
      <c r="BU33" s="31">
        <v>14553.658588126986</v>
      </c>
      <c r="BV33" s="31">
        <v>14661.191350903649</v>
      </c>
      <c r="BW33" s="31">
        <v>15111.631695981627</v>
      </c>
    </row>
    <row r="34" spans="2:75" s="15" customFormat="1" ht="12.95" customHeight="1" x14ac:dyDescent="0.2">
      <c r="B34" s="56" t="s">
        <v>128</v>
      </c>
      <c r="C34" s="72" t="s">
        <v>93</v>
      </c>
      <c r="D34" s="31" t="s">
        <v>123</v>
      </c>
      <c r="E34" s="31" t="s">
        <v>123</v>
      </c>
      <c r="F34" s="31" t="s">
        <v>123</v>
      </c>
      <c r="G34" s="31" t="s">
        <v>123</v>
      </c>
      <c r="H34" s="31" t="s">
        <v>123</v>
      </c>
      <c r="I34" s="31" t="s">
        <v>123</v>
      </c>
      <c r="J34" s="31" t="s">
        <v>123</v>
      </c>
      <c r="K34" s="31" t="s">
        <v>123</v>
      </c>
      <c r="L34" s="31" t="s">
        <v>123</v>
      </c>
      <c r="M34" s="31" t="s">
        <v>123</v>
      </c>
      <c r="N34" s="31" t="s">
        <v>123</v>
      </c>
      <c r="O34" s="31" t="s">
        <v>123</v>
      </c>
      <c r="P34" s="31" t="s">
        <v>123</v>
      </c>
      <c r="Q34" s="31" t="s">
        <v>123</v>
      </c>
      <c r="R34" s="31" t="s">
        <v>123</v>
      </c>
      <c r="S34" s="31" t="s">
        <v>123</v>
      </c>
      <c r="T34" s="31" t="s">
        <v>123</v>
      </c>
      <c r="U34" s="31" t="s">
        <v>123</v>
      </c>
      <c r="V34" s="31" t="s">
        <v>123</v>
      </c>
      <c r="W34" s="31" t="s">
        <v>123</v>
      </c>
      <c r="X34" s="31" t="s">
        <v>123</v>
      </c>
      <c r="Y34" s="31" t="s">
        <v>123</v>
      </c>
      <c r="Z34" s="31" t="s">
        <v>123</v>
      </c>
      <c r="AA34" s="31" t="s">
        <v>123</v>
      </c>
      <c r="AB34" s="31" t="s">
        <v>123</v>
      </c>
      <c r="AC34" s="31" t="s">
        <v>123</v>
      </c>
      <c r="AD34" s="31" t="s">
        <v>123</v>
      </c>
      <c r="AE34" s="31" t="s">
        <v>123</v>
      </c>
      <c r="AF34" s="31" t="s">
        <v>123</v>
      </c>
      <c r="AG34" s="31" t="s">
        <v>123</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64.379764080000001</v>
      </c>
      <c r="BM34" s="31">
        <v>580.96194385999991</v>
      </c>
      <c r="BN34" s="31">
        <v>954.84283312000014</v>
      </c>
      <c r="BO34" s="31">
        <v>1398.5169151799998</v>
      </c>
      <c r="BP34" s="31">
        <v>2304.75857546</v>
      </c>
      <c r="BQ34" s="31">
        <v>3538.8798924699986</v>
      </c>
      <c r="BR34" s="31">
        <v>4117.3223218340081</v>
      </c>
      <c r="BS34" s="31">
        <v>4748.3793907630252</v>
      </c>
      <c r="BT34" s="31">
        <v>5280.344932826566</v>
      </c>
      <c r="BU34" s="31">
        <v>5436.6382381865187</v>
      </c>
      <c r="BV34" s="31">
        <v>5407.8399356549116</v>
      </c>
      <c r="BW34" s="31">
        <v>5465.5579479299022</v>
      </c>
    </row>
    <row r="35" spans="2:75" s="15" customFormat="1" ht="12.75" customHeight="1" x14ac:dyDescent="0.2">
      <c r="B35" s="56" t="s">
        <v>209</v>
      </c>
      <c r="C35" s="72" t="s">
        <v>94</v>
      </c>
      <c r="D35" s="31" t="s">
        <v>123</v>
      </c>
      <c r="E35" s="31" t="s">
        <v>123</v>
      </c>
      <c r="F35" s="31" t="s">
        <v>123</v>
      </c>
      <c r="G35" s="31" t="s">
        <v>123</v>
      </c>
      <c r="H35" s="31" t="s">
        <v>123</v>
      </c>
      <c r="I35" s="31" t="s">
        <v>123</v>
      </c>
      <c r="J35" s="31" t="s">
        <v>123</v>
      </c>
      <c r="K35" s="31" t="s">
        <v>123</v>
      </c>
      <c r="L35" s="31" t="s">
        <v>123</v>
      </c>
      <c r="M35" s="31" t="s">
        <v>123</v>
      </c>
      <c r="N35" s="31" t="s">
        <v>123</v>
      </c>
      <c r="O35" s="31" t="s">
        <v>123</v>
      </c>
      <c r="P35" s="31" t="s">
        <v>123</v>
      </c>
      <c r="Q35" s="31" t="s">
        <v>123</v>
      </c>
      <c r="R35" s="31" t="s">
        <v>123</v>
      </c>
      <c r="S35" s="31" t="s">
        <v>123</v>
      </c>
      <c r="T35" s="31" t="s">
        <v>123</v>
      </c>
      <c r="U35" s="31" t="s">
        <v>123</v>
      </c>
      <c r="V35" s="31" t="s">
        <v>123</v>
      </c>
      <c r="W35" s="31" t="s">
        <v>123</v>
      </c>
      <c r="X35" s="31" t="s">
        <v>123</v>
      </c>
      <c r="Y35" s="31" t="s">
        <v>123</v>
      </c>
      <c r="Z35" s="31" t="s">
        <v>123</v>
      </c>
      <c r="AA35" s="31" t="s">
        <v>123</v>
      </c>
      <c r="AB35" s="31" t="s">
        <v>123</v>
      </c>
      <c r="AC35" s="31" t="s">
        <v>123</v>
      </c>
      <c r="AD35" s="31" t="s">
        <v>123</v>
      </c>
      <c r="AE35" s="31" t="s">
        <v>123</v>
      </c>
      <c r="AF35" s="31" t="s">
        <v>123</v>
      </c>
      <c r="AG35" s="31" t="s">
        <v>123</v>
      </c>
      <c r="AH35" s="31">
        <v>0</v>
      </c>
      <c r="AI35" s="31">
        <v>0</v>
      </c>
      <c r="AJ35" s="31">
        <v>0</v>
      </c>
      <c r="AK35" s="31">
        <v>0</v>
      </c>
      <c r="AL35" s="31">
        <v>0</v>
      </c>
      <c r="AM35" s="31">
        <v>0</v>
      </c>
      <c r="AN35" s="31">
        <v>0</v>
      </c>
      <c r="AO35" s="31">
        <v>0</v>
      </c>
      <c r="AP35" s="31">
        <v>0</v>
      </c>
      <c r="AQ35" s="31">
        <v>0</v>
      </c>
      <c r="AR35" s="31">
        <v>0</v>
      </c>
      <c r="AS35" s="31">
        <v>0</v>
      </c>
      <c r="AT35" s="31">
        <v>0</v>
      </c>
      <c r="AU35" s="31">
        <v>0</v>
      </c>
      <c r="AV35" s="31">
        <v>0</v>
      </c>
      <c r="AW35" s="31">
        <v>0</v>
      </c>
      <c r="AX35" s="31">
        <v>0</v>
      </c>
      <c r="AY35" s="31">
        <v>0</v>
      </c>
      <c r="AZ35" s="31">
        <v>0</v>
      </c>
      <c r="BA35" s="31">
        <v>0</v>
      </c>
      <c r="BB35" s="31">
        <v>0</v>
      </c>
      <c r="BC35" s="31">
        <v>0</v>
      </c>
      <c r="BD35" s="31">
        <v>0</v>
      </c>
      <c r="BE35" s="31">
        <v>0</v>
      </c>
      <c r="BF35" s="31">
        <v>0</v>
      </c>
      <c r="BG35" s="31">
        <v>0</v>
      </c>
      <c r="BH35" s="31">
        <v>0</v>
      </c>
      <c r="BI35" s="31">
        <v>0</v>
      </c>
      <c r="BJ35" s="31">
        <v>0</v>
      </c>
      <c r="BK35" s="31">
        <v>0</v>
      </c>
      <c r="BL35" s="31">
        <v>62.808164869999999</v>
      </c>
      <c r="BM35" s="31">
        <v>686.4373563700002</v>
      </c>
      <c r="BN35" s="31">
        <v>1276.9055287799997</v>
      </c>
      <c r="BO35" s="31">
        <v>2155.5853004300002</v>
      </c>
      <c r="BP35" s="31">
        <v>4474.8959127000007</v>
      </c>
      <c r="BQ35" s="31">
        <v>6897.8279475099998</v>
      </c>
      <c r="BR35" s="31">
        <v>8505.1789124968745</v>
      </c>
      <c r="BS35" s="31">
        <v>9071.5142225299351</v>
      </c>
      <c r="BT35" s="31">
        <v>9203.6885919699562</v>
      </c>
      <c r="BU35" s="31">
        <v>9117.0203499404652</v>
      </c>
      <c r="BV35" s="31">
        <v>9253.3514152487351</v>
      </c>
      <c r="BW35" s="31">
        <v>9646.0737480517237</v>
      </c>
    </row>
    <row r="36" spans="2:75" s="15" customFormat="1" x14ac:dyDescent="0.2">
      <c r="B36" s="15" t="s">
        <v>138</v>
      </c>
      <c r="C36" s="72" t="s">
        <v>94</v>
      </c>
      <c r="D36" s="31" t="s">
        <v>123</v>
      </c>
      <c r="E36" s="31" t="s">
        <v>123</v>
      </c>
      <c r="F36" s="31" t="s">
        <v>123</v>
      </c>
      <c r="G36" s="31" t="s">
        <v>123</v>
      </c>
      <c r="H36" s="31" t="s">
        <v>123</v>
      </c>
      <c r="I36" s="31" t="s">
        <v>123</v>
      </c>
      <c r="J36" s="31" t="s">
        <v>123</v>
      </c>
      <c r="K36" s="31" t="s">
        <v>123</v>
      </c>
      <c r="L36" s="31" t="s">
        <v>123</v>
      </c>
      <c r="M36" s="31" t="s">
        <v>123</v>
      </c>
      <c r="N36" s="31" t="s">
        <v>123</v>
      </c>
      <c r="O36" s="31" t="s">
        <v>123</v>
      </c>
      <c r="P36" s="31" t="s">
        <v>123</v>
      </c>
      <c r="Q36" s="31" t="s">
        <v>123</v>
      </c>
      <c r="R36" s="31" t="s">
        <v>123</v>
      </c>
      <c r="S36" s="31" t="s">
        <v>123</v>
      </c>
      <c r="T36" s="31" t="s">
        <v>123</v>
      </c>
      <c r="U36" s="31" t="s">
        <v>123</v>
      </c>
      <c r="V36" s="31" t="s">
        <v>123</v>
      </c>
      <c r="W36" s="31" t="s">
        <v>123</v>
      </c>
      <c r="X36" s="31" t="s">
        <v>123</v>
      </c>
      <c r="Y36" s="31" t="s">
        <v>123</v>
      </c>
      <c r="Z36" s="31" t="s">
        <v>123</v>
      </c>
      <c r="AA36" s="31" t="s">
        <v>123</v>
      </c>
      <c r="AB36" s="31" t="s">
        <v>123</v>
      </c>
      <c r="AC36" s="31" t="s">
        <v>123</v>
      </c>
      <c r="AD36" s="31" t="s">
        <v>123</v>
      </c>
      <c r="AE36" s="31" t="s">
        <v>123</v>
      </c>
      <c r="AF36" s="31" t="s">
        <v>123</v>
      </c>
      <c r="AG36" s="31" t="s">
        <v>123</v>
      </c>
      <c r="AH36" s="31">
        <v>9.4880330298963322</v>
      </c>
      <c r="AI36" s="31">
        <v>10.866673469387752</v>
      </c>
      <c r="AJ36" s="31">
        <v>17.282571428571433</v>
      </c>
      <c r="AK36" s="31">
        <v>27.743444015444013</v>
      </c>
      <c r="AL36" s="31">
        <v>40.311905425307486</v>
      </c>
      <c r="AM36" s="31">
        <v>53.566197515769588</v>
      </c>
      <c r="AN36" s="31">
        <v>55.20599010807841</v>
      </c>
      <c r="AO36" s="31">
        <v>57.077422436565172</v>
      </c>
      <c r="AP36" s="31">
        <v>70.688754873166999</v>
      </c>
      <c r="AQ36" s="31">
        <v>78.567195142753789</v>
      </c>
      <c r="AR36" s="31">
        <v>179.54650471340884</v>
      </c>
      <c r="AS36" s="31">
        <v>178.93825009375556</v>
      </c>
      <c r="AT36" s="31">
        <v>203.56767708643196</v>
      </c>
      <c r="AU36" s="31">
        <v>251.36546329803713</v>
      </c>
      <c r="AV36" s="31">
        <v>412.76617192125207</v>
      </c>
      <c r="AW36" s="31">
        <v>568.30627626515411</v>
      </c>
      <c r="AX36" s="31">
        <v>694.61756287801848</v>
      </c>
      <c r="AY36" s="31">
        <v>871.2947735688274</v>
      </c>
      <c r="AZ36" s="31">
        <v>1069.3193393332856</v>
      </c>
      <c r="BA36" s="31">
        <v>1207.107898236432</v>
      </c>
      <c r="BB36" s="31">
        <v>1267.660666567838</v>
      </c>
      <c r="BC36" s="31">
        <v>942.7268558291513</v>
      </c>
      <c r="BD36" s="31">
        <v>0.85037018855001634</v>
      </c>
      <c r="BE36" s="31">
        <v>-0.40728366797911225</v>
      </c>
      <c r="BF36" s="31">
        <v>-0.36794856162231165</v>
      </c>
      <c r="BG36" s="31">
        <v>4.2373578498991461E-2</v>
      </c>
      <c r="BH36" s="31">
        <v>-1.44214827297956E-2</v>
      </c>
      <c r="BI36" s="31">
        <v>0</v>
      </c>
      <c r="BJ36" s="31">
        <v>0</v>
      </c>
      <c r="BK36" s="31">
        <v>0</v>
      </c>
      <c r="BL36" s="31">
        <v>0</v>
      </c>
      <c r="BM36" s="31">
        <v>0</v>
      </c>
      <c r="BN36" s="31">
        <v>0</v>
      </c>
      <c r="BO36" s="31">
        <v>0</v>
      </c>
      <c r="BP36" s="31">
        <v>0</v>
      </c>
      <c r="BQ36" s="31">
        <v>0</v>
      </c>
      <c r="BR36" s="31">
        <v>0</v>
      </c>
      <c r="BS36" s="31">
        <v>0</v>
      </c>
      <c r="BT36" s="31">
        <v>0</v>
      </c>
      <c r="BU36" s="31">
        <v>0</v>
      </c>
      <c r="BV36" s="31">
        <v>0</v>
      </c>
      <c r="BW36" s="31">
        <v>0</v>
      </c>
    </row>
    <row r="37" spans="2:75" s="15" customFormat="1" ht="26.25" customHeight="1" x14ac:dyDescent="0.2">
      <c r="B37" s="15" t="s">
        <v>140</v>
      </c>
      <c r="C37" s="72" t="s">
        <v>94</v>
      </c>
      <c r="D37" s="31" t="s">
        <v>123</v>
      </c>
      <c r="E37" s="31" t="s">
        <v>123</v>
      </c>
      <c r="F37" s="31" t="s">
        <v>123</v>
      </c>
      <c r="G37" s="31" t="s">
        <v>123</v>
      </c>
      <c r="H37" s="31" t="s">
        <v>123</v>
      </c>
      <c r="I37" s="31" t="s">
        <v>123</v>
      </c>
      <c r="J37" s="31" t="s">
        <v>123</v>
      </c>
      <c r="K37" s="31" t="s">
        <v>123</v>
      </c>
      <c r="L37" s="31" t="s">
        <v>123</v>
      </c>
      <c r="M37" s="31" t="s">
        <v>123</v>
      </c>
      <c r="N37" s="31" t="s">
        <v>123</v>
      </c>
      <c r="O37" s="31" t="s">
        <v>123</v>
      </c>
      <c r="P37" s="31" t="s">
        <v>123</v>
      </c>
      <c r="Q37" s="31" t="s">
        <v>123</v>
      </c>
      <c r="R37" s="31" t="s">
        <v>123</v>
      </c>
      <c r="S37" s="31" t="s">
        <v>123</v>
      </c>
      <c r="T37" s="31" t="s">
        <v>123</v>
      </c>
      <c r="U37" s="31" t="s">
        <v>123</v>
      </c>
      <c r="V37" s="31" t="s">
        <v>123</v>
      </c>
      <c r="W37" s="31" t="s">
        <v>123</v>
      </c>
      <c r="X37" s="31" t="s">
        <v>123</v>
      </c>
      <c r="Y37" s="31" t="s">
        <v>123</v>
      </c>
      <c r="Z37" s="31" t="s">
        <v>123</v>
      </c>
      <c r="AA37" s="31" t="s">
        <v>123</v>
      </c>
      <c r="AB37" s="31" t="s">
        <v>123</v>
      </c>
      <c r="AC37" s="31" t="s">
        <v>123</v>
      </c>
      <c r="AD37" s="31" t="s">
        <v>123</v>
      </c>
      <c r="AE37" s="31" t="s">
        <v>123</v>
      </c>
      <c r="AF37" s="31" t="s">
        <v>123</v>
      </c>
      <c r="AG37" s="31" t="s">
        <v>123</v>
      </c>
      <c r="AH37" s="31" t="s">
        <v>123</v>
      </c>
      <c r="AI37" s="31" t="s">
        <v>123</v>
      </c>
      <c r="AJ37" s="31" t="s">
        <v>123</v>
      </c>
      <c r="AK37" s="31" t="s">
        <v>123</v>
      </c>
      <c r="AL37" s="31" t="s">
        <v>123</v>
      </c>
      <c r="AM37" s="31" t="s">
        <v>123</v>
      </c>
      <c r="AN37" s="31" t="s">
        <v>123</v>
      </c>
      <c r="AO37" s="31" t="s">
        <v>123</v>
      </c>
      <c r="AP37" s="31" t="s">
        <v>123</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0</v>
      </c>
      <c r="BG37" s="31">
        <v>0</v>
      </c>
      <c r="BH37" s="31">
        <v>0</v>
      </c>
      <c r="BI37" s="31">
        <v>0</v>
      </c>
      <c r="BJ37" s="31">
        <v>23.645465999999999</v>
      </c>
      <c r="BK37" s="31">
        <v>24.26268</v>
      </c>
      <c r="BL37" s="31">
        <v>26.420592000000003</v>
      </c>
      <c r="BM37" s="31">
        <v>25.445135000000001</v>
      </c>
      <c r="BN37" s="31">
        <v>24.263487999999999</v>
      </c>
      <c r="BO37" s="31">
        <v>25.234683905274146</v>
      </c>
      <c r="BP37" s="31">
        <v>25.400787999999999</v>
      </c>
      <c r="BQ37" s="31">
        <v>25.489221999999998</v>
      </c>
      <c r="BR37" s="31">
        <v>25.810180129190961</v>
      </c>
      <c r="BS37" s="31">
        <v>25.792419239848542</v>
      </c>
      <c r="BT37" s="31">
        <v>26.399213030268101</v>
      </c>
      <c r="BU37" s="31">
        <v>27.200340440191315</v>
      </c>
      <c r="BV37" s="31">
        <v>27.744124855638809</v>
      </c>
      <c r="BW37" s="31">
        <v>28.200053401148438</v>
      </c>
    </row>
    <row r="38" spans="2:75" s="15" customFormat="1" x14ac:dyDescent="0.2">
      <c r="B38" s="15" t="s">
        <v>210</v>
      </c>
      <c r="C38" s="72" t="s">
        <v>94</v>
      </c>
      <c r="D38" s="31" t="s">
        <v>123</v>
      </c>
      <c r="E38" s="31" t="s">
        <v>123</v>
      </c>
      <c r="F38" s="31" t="s">
        <v>123</v>
      </c>
      <c r="G38" s="31" t="s">
        <v>123</v>
      </c>
      <c r="H38" s="31" t="s">
        <v>123</v>
      </c>
      <c r="I38" s="31" t="s">
        <v>123</v>
      </c>
      <c r="J38" s="31" t="s">
        <v>123</v>
      </c>
      <c r="K38" s="31" t="s">
        <v>123</v>
      </c>
      <c r="L38" s="31" t="s">
        <v>123</v>
      </c>
      <c r="M38" s="31" t="s">
        <v>123</v>
      </c>
      <c r="N38" s="31" t="s">
        <v>123</v>
      </c>
      <c r="O38" s="31" t="s">
        <v>123</v>
      </c>
      <c r="P38" s="31" t="s">
        <v>123</v>
      </c>
      <c r="Q38" s="31" t="s">
        <v>123</v>
      </c>
      <c r="R38" s="31" t="s">
        <v>123</v>
      </c>
      <c r="S38" s="31" t="s">
        <v>123</v>
      </c>
      <c r="T38" s="31" t="s">
        <v>123</v>
      </c>
      <c r="U38" s="31" t="s">
        <v>123</v>
      </c>
      <c r="V38" s="31" t="s">
        <v>123</v>
      </c>
      <c r="W38" s="31" t="s">
        <v>123</v>
      </c>
      <c r="X38" s="31" t="s">
        <v>123</v>
      </c>
      <c r="Y38" s="31" t="s">
        <v>123</v>
      </c>
      <c r="Z38" s="31" t="s">
        <v>123</v>
      </c>
      <c r="AA38" s="31" t="s">
        <v>123</v>
      </c>
      <c r="AB38" s="31" t="s">
        <v>123</v>
      </c>
      <c r="AC38" s="31" t="s">
        <v>123</v>
      </c>
      <c r="AD38" s="31" t="s">
        <v>123</v>
      </c>
      <c r="AE38" s="31" t="s">
        <v>123</v>
      </c>
      <c r="AF38" s="31" t="s">
        <v>123</v>
      </c>
      <c r="AG38" s="31" t="s">
        <v>123</v>
      </c>
      <c r="AH38" s="31">
        <v>400.06040998931815</v>
      </c>
      <c r="AI38" s="31">
        <v>440.24186395917997</v>
      </c>
      <c r="AJ38" s="31">
        <v>568.64676658977396</v>
      </c>
      <c r="AK38" s="31">
        <v>919.19447132057121</v>
      </c>
      <c r="AL38" s="31">
        <v>1181.6407082203809</v>
      </c>
      <c r="AM38" s="31">
        <v>1396.9133752255298</v>
      </c>
      <c r="AN38" s="31">
        <v>1572.5977774696016</v>
      </c>
      <c r="AO38" s="31">
        <v>1763.5441134969951</v>
      </c>
      <c r="AP38" s="31">
        <v>1896.6084945680932</v>
      </c>
      <c r="AQ38" s="31">
        <v>1963.1883599218736</v>
      </c>
      <c r="AR38" s="31">
        <v>1903.5669999999996</v>
      </c>
      <c r="AS38" s="31">
        <v>2187.5540000000001</v>
      </c>
      <c r="AT38" s="31">
        <v>2771.8209999999999</v>
      </c>
      <c r="AU38" s="31">
        <v>3785.5240000000008</v>
      </c>
      <c r="AV38" s="31">
        <v>5004.2709999999997</v>
      </c>
      <c r="AW38" s="31">
        <v>6027.8400000000011</v>
      </c>
      <c r="AX38" s="31">
        <v>6701.0210236028324</v>
      </c>
      <c r="AY38" s="31">
        <v>7259.8193451132465</v>
      </c>
      <c r="AZ38" s="31">
        <v>7627.8412922717607</v>
      </c>
      <c r="BA38" s="31">
        <v>7388.3815092242394</v>
      </c>
      <c r="BB38" s="31">
        <v>7213.0624270478074</v>
      </c>
      <c r="BC38" s="31">
        <v>7066.8309277856351</v>
      </c>
      <c r="BD38" s="31">
        <v>6955.0272430824934</v>
      </c>
      <c r="BE38" s="31">
        <v>7130.0830912703177</v>
      </c>
      <c r="BF38" s="31">
        <v>7853.4141332420995</v>
      </c>
      <c r="BG38" s="31">
        <v>7907.4304242871603</v>
      </c>
      <c r="BH38" s="31">
        <v>8609.1099443174389</v>
      </c>
      <c r="BI38" s="31">
        <v>9364.2666422585644</v>
      </c>
      <c r="BJ38" s="31">
        <v>9979.0686760457666</v>
      </c>
      <c r="BK38" s="31">
        <v>10808.197886514117</v>
      </c>
      <c r="BL38" s="31">
        <v>11599.496940774132</v>
      </c>
      <c r="BM38" s="31">
        <v>14226.791440390265</v>
      </c>
      <c r="BN38" s="31">
        <v>15478.01053884067</v>
      </c>
      <c r="BO38" s="31">
        <v>16578.667176283001</v>
      </c>
      <c r="BP38" s="31">
        <v>17467.696418580661</v>
      </c>
      <c r="BQ38" s="31">
        <v>17635.123288943378</v>
      </c>
      <c r="BR38" s="31">
        <v>17935.939623282924</v>
      </c>
      <c r="BS38" s="31">
        <v>18434.227213246086</v>
      </c>
      <c r="BT38" s="31">
        <v>18953.020856456245</v>
      </c>
      <c r="BU38" s="31">
        <v>19642.189351093588</v>
      </c>
      <c r="BV38" s="31">
        <v>20434.659976299437</v>
      </c>
      <c r="BW38" s="31">
        <v>20960.466917229478</v>
      </c>
    </row>
    <row r="39" spans="2:75" s="15" customFormat="1" x14ac:dyDescent="0.2">
      <c r="B39" s="15" t="s">
        <v>211</v>
      </c>
      <c r="C39" s="72"/>
      <c r="D39" s="31" t="s">
        <v>123</v>
      </c>
      <c r="E39" s="31" t="s">
        <v>123</v>
      </c>
      <c r="F39" s="31" t="s">
        <v>123</v>
      </c>
      <c r="G39" s="31" t="s">
        <v>123</v>
      </c>
      <c r="H39" s="31" t="s">
        <v>123</v>
      </c>
      <c r="I39" s="31" t="s">
        <v>123</v>
      </c>
      <c r="J39" s="31" t="s">
        <v>123</v>
      </c>
      <c r="K39" s="31" t="s">
        <v>123</v>
      </c>
      <c r="L39" s="31" t="s">
        <v>123</v>
      </c>
      <c r="M39" s="31" t="s">
        <v>123</v>
      </c>
      <c r="N39" s="31" t="s">
        <v>123</v>
      </c>
      <c r="O39" s="31" t="s">
        <v>123</v>
      </c>
      <c r="P39" s="31" t="s">
        <v>123</v>
      </c>
      <c r="Q39" s="31" t="s">
        <v>123</v>
      </c>
      <c r="R39" s="31" t="s">
        <v>123</v>
      </c>
      <c r="S39" s="31" t="s">
        <v>123</v>
      </c>
      <c r="T39" s="31" t="s">
        <v>123</v>
      </c>
      <c r="U39" s="31" t="s">
        <v>123</v>
      </c>
      <c r="V39" s="31" t="s">
        <v>123</v>
      </c>
      <c r="W39" s="31" t="s">
        <v>123</v>
      </c>
      <c r="X39" s="31" t="s">
        <v>123</v>
      </c>
      <c r="Y39" s="31" t="s">
        <v>123</v>
      </c>
      <c r="Z39" s="31" t="s">
        <v>123</v>
      </c>
      <c r="AA39" s="31" t="s">
        <v>123</v>
      </c>
      <c r="AB39" s="31" t="s">
        <v>123</v>
      </c>
      <c r="AC39" s="31" t="s">
        <v>123</v>
      </c>
      <c r="AD39" s="31" t="s">
        <v>123</v>
      </c>
      <c r="AE39" s="31" t="s">
        <v>123</v>
      </c>
      <c r="AF39" s="31" t="s">
        <v>123</v>
      </c>
      <c r="AG39" s="31" t="s">
        <v>123</v>
      </c>
      <c r="AH39" s="31">
        <v>1464.8799002303704</v>
      </c>
      <c r="AI39" s="31">
        <v>1566.6545731758174</v>
      </c>
      <c r="AJ39" s="31">
        <v>1709.6298947492835</v>
      </c>
      <c r="AK39" s="31">
        <v>1939.3371101902235</v>
      </c>
      <c r="AL39" s="31">
        <v>2018.3858538928052</v>
      </c>
      <c r="AM39" s="31">
        <v>1983.5131201487716</v>
      </c>
      <c r="AN39" s="31">
        <v>2229.6929080455766</v>
      </c>
      <c r="AO39" s="31">
        <v>2385.3584528281144</v>
      </c>
      <c r="AP39" s="31">
        <v>2540.8851443259509</v>
      </c>
      <c r="AQ39" s="31">
        <v>2770.8038001728723</v>
      </c>
      <c r="AR39" s="31">
        <v>3071.0069726615129</v>
      </c>
      <c r="AS39" s="31">
        <v>3445.7356607322959</v>
      </c>
      <c r="AT39" s="31">
        <v>3909.3091318653651</v>
      </c>
      <c r="AU39" s="31">
        <v>4822.5585151932555</v>
      </c>
      <c r="AV39" s="31">
        <v>5517.3492158348699</v>
      </c>
      <c r="AW39" s="31">
        <v>6259.5761130737392</v>
      </c>
      <c r="AX39" s="31">
        <v>6798.8215213289559</v>
      </c>
      <c r="AY39" s="31">
        <v>6833.847811731509</v>
      </c>
      <c r="AZ39" s="31">
        <v>6792.729131563492</v>
      </c>
      <c r="BA39" s="31">
        <v>6744.3441169455091</v>
      </c>
      <c r="BB39" s="31">
        <v>6819.8417430900072</v>
      </c>
      <c r="BC39" s="31">
        <v>6629.3074691405118</v>
      </c>
      <c r="BD39" s="31">
        <v>6763.0990000000002</v>
      </c>
      <c r="BE39" s="31">
        <v>6749.0433528570848</v>
      </c>
      <c r="BF39" s="31">
        <v>6757.9545089520061</v>
      </c>
      <c r="BG39" s="31">
        <v>6724.1235550023994</v>
      </c>
      <c r="BH39" s="31">
        <v>6662.027</v>
      </c>
      <c r="BI39" s="31">
        <v>6649.9306075199993</v>
      </c>
      <c r="BJ39" s="31">
        <v>6566.1693209299992</v>
      </c>
      <c r="BK39" s="31">
        <v>6657.0001817393668</v>
      </c>
      <c r="BL39" s="31">
        <v>6515.843602259999</v>
      </c>
      <c r="BM39" s="31">
        <v>6108.3423565899984</v>
      </c>
      <c r="BN39" s="31">
        <v>5556.0370140352561</v>
      </c>
      <c r="BO39" s="31">
        <v>4935.2797263499997</v>
      </c>
      <c r="BP39" s="31">
        <v>3275.8454461099991</v>
      </c>
      <c r="BQ39" s="31">
        <v>1186.79821945</v>
      </c>
      <c r="BR39" s="31">
        <v>245.75809350777774</v>
      </c>
      <c r="BS39" s="31">
        <v>8.5129043479148514</v>
      </c>
      <c r="BT39" s="31">
        <v>6.9558303109990023</v>
      </c>
      <c r="BU39" s="31">
        <v>5.1399083598457649</v>
      </c>
      <c r="BV39" s="31">
        <v>5.5272109022708271</v>
      </c>
      <c r="BW39" s="31">
        <v>5.8731331509401556</v>
      </c>
    </row>
    <row r="40" spans="2:75" s="15" customFormat="1" ht="12.95" customHeight="1" x14ac:dyDescent="0.2">
      <c r="B40" s="56" t="s">
        <v>205</v>
      </c>
      <c r="C40" s="72" t="s">
        <v>93</v>
      </c>
      <c r="D40" s="31" t="s">
        <v>123</v>
      </c>
      <c r="E40" s="31" t="s">
        <v>123</v>
      </c>
      <c r="F40" s="31" t="s">
        <v>123</v>
      </c>
      <c r="G40" s="31" t="s">
        <v>123</v>
      </c>
      <c r="H40" s="31" t="s">
        <v>123</v>
      </c>
      <c r="I40" s="31" t="s">
        <v>123</v>
      </c>
      <c r="J40" s="31" t="s">
        <v>123</v>
      </c>
      <c r="K40" s="31" t="s">
        <v>123</v>
      </c>
      <c r="L40" s="31" t="s">
        <v>123</v>
      </c>
      <c r="M40" s="31" t="s">
        <v>123</v>
      </c>
      <c r="N40" s="31" t="s">
        <v>123</v>
      </c>
      <c r="O40" s="31" t="s">
        <v>123</v>
      </c>
      <c r="P40" s="31" t="s">
        <v>123</v>
      </c>
      <c r="Q40" s="31" t="s">
        <v>123</v>
      </c>
      <c r="R40" s="31" t="s">
        <v>123</v>
      </c>
      <c r="S40" s="31" t="s">
        <v>123</v>
      </c>
      <c r="T40" s="31" t="s">
        <v>123</v>
      </c>
      <c r="U40" s="31" t="s">
        <v>123</v>
      </c>
      <c r="V40" s="31" t="s">
        <v>123</v>
      </c>
      <c r="W40" s="31" t="s">
        <v>123</v>
      </c>
      <c r="X40" s="31" t="s">
        <v>123</v>
      </c>
      <c r="Y40" s="31" t="s">
        <v>123</v>
      </c>
      <c r="Z40" s="31" t="s">
        <v>123</v>
      </c>
      <c r="AA40" s="31" t="s">
        <v>123</v>
      </c>
      <c r="AB40" s="31" t="s">
        <v>123</v>
      </c>
      <c r="AC40" s="31" t="s">
        <v>123</v>
      </c>
      <c r="AD40" s="31" t="s">
        <v>123</v>
      </c>
      <c r="AE40" s="31" t="s">
        <v>123</v>
      </c>
      <c r="AF40" s="31" t="s">
        <v>123</v>
      </c>
      <c r="AG40" s="31" t="s">
        <v>123</v>
      </c>
      <c r="AH40" s="31">
        <v>1464.8799002303704</v>
      </c>
      <c r="AI40" s="31">
        <v>1563.7571363132186</v>
      </c>
      <c r="AJ40" s="31">
        <v>1699.9689052344463</v>
      </c>
      <c r="AK40" s="31">
        <v>1914.2194214068734</v>
      </c>
      <c r="AL40" s="31">
        <v>1967.2233041062173</v>
      </c>
      <c r="AM40" s="31">
        <v>1918.8886097671293</v>
      </c>
      <c r="AN40" s="31">
        <v>2133.5678336354131</v>
      </c>
      <c r="AO40" s="31">
        <v>2264.0449636063704</v>
      </c>
      <c r="AP40" s="31">
        <v>2357.3960325057928</v>
      </c>
      <c r="AQ40" s="31">
        <v>2524.8185484831092</v>
      </c>
      <c r="AR40" s="31">
        <v>2759.3569476339931</v>
      </c>
      <c r="AS40" s="31">
        <v>3041.1783545608605</v>
      </c>
      <c r="AT40" s="31">
        <v>3382.5662378716502</v>
      </c>
      <c r="AU40" s="31">
        <v>4095.2793528704351</v>
      </c>
      <c r="AV40" s="31">
        <v>4606.0480376743026</v>
      </c>
      <c r="AW40" s="31">
        <v>5122.482499353242</v>
      </c>
      <c r="AX40" s="31">
        <v>5472.091011319163</v>
      </c>
      <c r="AY40" s="31">
        <v>5518.7521419162849</v>
      </c>
      <c r="AZ40" s="31">
        <v>5634.0700627548977</v>
      </c>
      <c r="BA40" s="31">
        <v>5761.3166007132186</v>
      </c>
      <c r="BB40" s="31">
        <v>5954.2356985493152</v>
      </c>
      <c r="BC40" s="31">
        <v>5897.0027550317054</v>
      </c>
      <c r="BD40" s="31">
        <v>6067.8</v>
      </c>
      <c r="BE40" s="31">
        <v>6232.6540000000005</v>
      </c>
      <c r="BF40" s="31">
        <v>6285.2789345025994</v>
      </c>
      <c r="BG40" s="31">
        <v>6276.3924125434996</v>
      </c>
      <c r="BH40" s="31">
        <v>6280.482</v>
      </c>
      <c r="BI40" s="31">
        <v>6337.2311226471993</v>
      </c>
      <c r="BJ40" s="31">
        <v>6282.6829899695995</v>
      </c>
      <c r="BK40" s="31">
        <v>6409.2477563293669</v>
      </c>
      <c r="BL40" s="31">
        <v>6300.9027961799993</v>
      </c>
      <c r="BM40" s="31">
        <v>5929.8654520099981</v>
      </c>
      <c r="BN40" s="31">
        <v>5398.6394528542078</v>
      </c>
      <c r="BO40" s="31">
        <v>4809.0716982724962</v>
      </c>
      <c r="BP40" s="31">
        <v>3192.1959452440233</v>
      </c>
      <c r="BQ40" s="31">
        <v>1158.6506781396579</v>
      </c>
      <c r="BR40" s="31">
        <v>240.80316347964606</v>
      </c>
      <c r="BS40" s="31">
        <v>8.4846486190777206</v>
      </c>
      <c r="BT40" s="31">
        <v>6.9558303109990023</v>
      </c>
      <c r="BU40" s="31">
        <v>5.1399083598457649</v>
      </c>
      <c r="BV40" s="31">
        <v>5.5272109022708271</v>
      </c>
      <c r="BW40" s="31">
        <v>5.8731331509401556</v>
      </c>
    </row>
    <row r="41" spans="2:75" s="15" customFormat="1" ht="12.95" customHeight="1" x14ac:dyDescent="0.2">
      <c r="B41" s="56" t="s">
        <v>206</v>
      </c>
      <c r="C41" s="72" t="s">
        <v>93</v>
      </c>
      <c r="D41" s="31" t="s">
        <v>123</v>
      </c>
      <c r="E41" s="31" t="s">
        <v>123</v>
      </c>
      <c r="F41" s="31" t="s">
        <v>123</v>
      </c>
      <c r="G41" s="31" t="s">
        <v>123</v>
      </c>
      <c r="H41" s="31" t="s">
        <v>123</v>
      </c>
      <c r="I41" s="31" t="s">
        <v>123</v>
      </c>
      <c r="J41" s="31" t="s">
        <v>123</v>
      </c>
      <c r="K41" s="31" t="s">
        <v>123</v>
      </c>
      <c r="L41" s="31" t="s">
        <v>123</v>
      </c>
      <c r="M41" s="31" t="s">
        <v>123</v>
      </c>
      <c r="N41" s="31" t="s">
        <v>123</v>
      </c>
      <c r="O41" s="31" t="s">
        <v>123</v>
      </c>
      <c r="P41" s="31" t="s">
        <v>123</v>
      </c>
      <c r="Q41" s="31" t="s">
        <v>123</v>
      </c>
      <c r="R41" s="31" t="s">
        <v>123</v>
      </c>
      <c r="S41" s="31" t="s">
        <v>123</v>
      </c>
      <c r="T41" s="31" t="s">
        <v>123</v>
      </c>
      <c r="U41" s="31" t="s">
        <v>123</v>
      </c>
      <c r="V41" s="31" t="s">
        <v>123</v>
      </c>
      <c r="W41" s="31" t="s">
        <v>123</v>
      </c>
      <c r="X41" s="31" t="s">
        <v>123</v>
      </c>
      <c r="Y41" s="31" t="s">
        <v>123</v>
      </c>
      <c r="Z41" s="31" t="s">
        <v>123</v>
      </c>
      <c r="AA41" s="31" t="s">
        <v>123</v>
      </c>
      <c r="AB41" s="31" t="s">
        <v>123</v>
      </c>
      <c r="AC41" s="31" t="s">
        <v>123</v>
      </c>
      <c r="AD41" s="31" t="s">
        <v>123</v>
      </c>
      <c r="AE41" s="31" t="s">
        <v>123</v>
      </c>
      <c r="AF41" s="31" t="s">
        <v>123</v>
      </c>
      <c r="AG41" s="31" t="s">
        <v>123</v>
      </c>
      <c r="AH41" s="31">
        <v>0</v>
      </c>
      <c r="AI41" s="31">
        <v>2.8974368625987705</v>
      </c>
      <c r="AJ41" s="31">
        <v>9.6609895148372367</v>
      </c>
      <c r="AK41" s="31">
        <v>25.117688783350097</v>
      </c>
      <c r="AL41" s="31">
        <v>51.162549786587917</v>
      </c>
      <c r="AM41" s="31">
        <v>64.624510381642168</v>
      </c>
      <c r="AN41" s="31">
        <v>96.125074410163435</v>
      </c>
      <c r="AO41" s="31">
        <v>121.31348922174391</v>
      </c>
      <c r="AP41" s="31">
        <v>183.4891118201582</v>
      </c>
      <c r="AQ41" s="31">
        <v>245.98525168976292</v>
      </c>
      <c r="AR41" s="31">
        <v>311.65002502751975</v>
      </c>
      <c r="AS41" s="31">
        <v>404.55730617143536</v>
      </c>
      <c r="AT41" s="31">
        <v>526.74289399371503</v>
      </c>
      <c r="AU41" s="31">
        <v>727.27916232282041</v>
      </c>
      <c r="AV41" s="31">
        <v>911.30117816056713</v>
      </c>
      <c r="AW41" s="31">
        <v>1137.0936137204967</v>
      </c>
      <c r="AX41" s="31">
        <v>1326.7305100097926</v>
      </c>
      <c r="AY41" s="31">
        <v>1315.095669815224</v>
      </c>
      <c r="AZ41" s="31">
        <v>1158.6590688085946</v>
      </c>
      <c r="BA41" s="31">
        <v>983.02751623229062</v>
      </c>
      <c r="BB41" s="31">
        <v>865.6060445406921</v>
      </c>
      <c r="BC41" s="31">
        <v>732.30471410880648</v>
      </c>
      <c r="BD41" s="31">
        <v>695.29899999999998</v>
      </c>
      <c r="BE41" s="31">
        <v>516.38935285708476</v>
      </c>
      <c r="BF41" s="31">
        <v>472.67557444940707</v>
      </c>
      <c r="BG41" s="31">
        <v>447.73114245890002</v>
      </c>
      <c r="BH41" s="31">
        <v>381.54500000000002</v>
      </c>
      <c r="BI41" s="31">
        <v>312.69948487280004</v>
      </c>
      <c r="BJ41" s="31">
        <v>283.48633096040004</v>
      </c>
      <c r="BK41" s="31">
        <v>247.75242540999994</v>
      </c>
      <c r="BL41" s="31">
        <v>214.94080607999948</v>
      </c>
      <c r="BM41" s="31">
        <v>178.47690458000002</v>
      </c>
      <c r="BN41" s="31">
        <v>157.3975611810487</v>
      </c>
      <c r="BO41" s="31">
        <v>126.20802807750385</v>
      </c>
      <c r="BP41" s="31">
        <v>83.64950086597598</v>
      </c>
      <c r="BQ41" s="31">
        <v>28.147541310342085</v>
      </c>
      <c r="BR41" s="31">
        <v>4.9549300281316722</v>
      </c>
      <c r="BS41" s="31">
        <v>2.8255728837130227E-2</v>
      </c>
      <c r="BT41" s="31">
        <v>0</v>
      </c>
      <c r="BU41" s="31">
        <v>0</v>
      </c>
      <c r="BV41" s="31">
        <v>0</v>
      </c>
      <c r="BW41" s="31">
        <v>0</v>
      </c>
    </row>
    <row r="42" spans="2:75" s="15" customFormat="1" x14ac:dyDescent="0.2">
      <c r="B42" s="15" t="s">
        <v>200</v>
      </c>
      <c r="C42" s="72"/>
      <c r="D42" s="31" t="s">
        <v>123</v>
      </c>
      <c r="E42" s="31" t="s">
        <v>123</v>
      </c>
      <c r="F42" s="31" t="s">
        <v>123</v>
      </c>
      <c r="G42" s="31" t="s">
        <v>123</v>
      </c>
      <c r="H42" s="31" t="s">
        <v>123</v>
      </c>
      <c r="I42" s="31" t="s">
        <v>123</v>
      </c>
      <c r="J42" s="31" t="s">
        <v>123</v>
      </c>
      <c r="K42" s="31" t="s">
        <v>123</v>
      </c>
      <c r="L42" s="31" t="s">
        <v>123</v>
      </c>
      <c r="M42" s="31" t="s">
        <v>123</v>
      </c>
      <c r="N42" s="31" t="s">
        <v>123</v>
      </c>
      <c r="O42" s="31" t="s">
        <v>123</v>
      </c>
      <c r="P42" s="31" t="s">
        <v>123</v>
      </c>
      <c r="Q42" s="31" t="s">
        <v>123</v>
      </c>
      <c r="R42" s="31" t="s">
        <v>123</v>
      </c>
      <c r="S42" s="31" t="s">
        <v>123</v>
      </c>
      <c r="T42" s="31" t="s">
        <v>123</v>
      </c>
      <c r="U42" s="31" t="s">
        <v>123</v>
      </c>
      <c r="V42" s="31" t="s">
        <v>123</v>
      </c>
      <c r="W42" s="31" t="s">
        <v>123</v>
      </c>
      <c r="X42" s="31" t="s">
        <v>123</v>
      </c>
      <c r="Y42" s="31" t="s">
        <v>123</v>
      </c>
      <c r="Z42" s="31" t="s">
        <v>123</v>
      </c>
      <c r="AA42" s="31" t="s">
        <v>123</v>
      </c>
      <c r="AB42" s="31" t="s">
        <v>123</v>
      </c>
      <c r="AC42" s="31" t="s">
        <v>123</v>
      </c>
      <c r="AD42" s="31" t="s">
        <v>123</v>
      </c>
      <c r="AE42" s="31" t="s">
        <v>123</v>
      </c>
      <c r="AF42" s="31" t="s">
        <v>123</v>
      </c>
      <c r="AG42" s="31" t="s">
        <v>123</v>
      </c>
      <c r="AH42" s="31">
        <v>715.29671786231086</v>
      </c>
      <c r="AI42" s="31">
        <v>752.03729900000008</v>
      </c>
      <c r="AJ42" s="31">
        <v>1044.5315915384615</v>
      </c>
      <c r="AK42" s="31">
        <v>1759.6079995000002</v>
      </c>
      <c r="AL42" s="31">
        <v>2920.6913872499999</v>
      </c>
      <c r="AM42" s="31">
        <v>3728.8582142499999</v>
      </c>
      <c r="AN42" s="31">
        <v>4266.2066212499994</v>
      </c>
      <c r="AO42" s="31">
        <v>4908.8906778571427</v>
      </c>
      <c r="AP42" s="31">
        <v>5267.6425555999995</v>
      </c>
      <c r="AQ42" s="31">
        <v>5101.8941500000001</v>
      </c>
      <c r="AR42" s="31">
        <v>4426.0124669999996</v>
      </c>
      <c r="AS42" s="31">
        <v>4230.9712953333328</v>
      </c>
      <c r="AT42" s="31">
        <v>5016.109444333335</v>
      </c>
      <c r="AU42" s="31">
        <v>6837.1401795117308</v>
      </c>
      <c r="AV42" s="31">
        <v>8511.8200803333348</v>
      </c>
      <c r="AW42" s="31">
        <v>9342.0904343333332</v>
      </c>
      <c r="AX42" s="31">
        <v>9675.5949999999993</v>
      </c>
      <c r="AY42" s="31">
        <v>10107.044</v>
      </c>
      <c r="AZ42" s="31">
        <v>8242.1565198265725</v>
      </c>
      <c r="BA42" s="31">
        <v>6089.4680000000008</v>
      </c>
      <c r="BB42" s="31">
        <v>6064.2970000000005</v>
      </c>
      <c r="BC42" s="31">
        <v>5972.3520000000008</v>
      </c>
      <c r="BD42" s="31">
        <v>6144.9049999999988</v>
      </c>
      <c r="BE42" s="31">
        <v>6359.7761194121722</v>
      </c>
      <c r="BF42" s="31">
        <v>6177.2107109526005</v>
      </c>
      <c r="BG42" s="31">
        <v>6635.40725241993</v>
      </c>
      <c r="BH42" s="31">
        <v>6750.9130000000005</v>
      </c>
      <c r="BI42" s="31">
        <v>6623.9960046050001</v>
      </c>
      <c r="BJ42" s="31">
        <v>6788.7708489100005</v>
      </c>
      <c r="BK42" s="31">
        <v>7290.4738887753147</v>
      </c>
      <c r="BL42" s="31">
        <v>7229.0433295422672</v>
      </c>
      <c r="BM42" s="31">
        <v>7496.7875480742032</v>
      </c>
      <c r="BN42" s="31">
        <v>7223.1762919586681</v>
      </c>
      <c r="BO42" s="31">
        <v>6546.1577277929018</v>
      </c>
      <c r="BP42" s="31">
        <v>5016.6436444024621</v>
      </c>
      <c r="BQ42" s="31">
        <v>3410.4050626592357</v>
      </c>
      <c r="BR42" s="31">
        <v>2849.1138380620146</v>
      </c>
      <c r="BS42" s="31">
        <v>2716.0731775360309</v>
      </c>
      <c r="BT42" s="31">
        <v>2621.7807116024242</v>
      </c>
      <c r="BU42" s="31">
        <v>2659.4656897752911</v>
      </c>
      <c r="BV42" s="31">
        <v>2797.2780105707134</v>
      </c>
      <c r="BW42" s="31">
        <v>2891.0472452495151</v>
      </c>
    </row>
    <row r="43" spans="2:75" s="15" customFormat="1" ht="12.95" customHeight="1" x14ac:dyDescent="0.2">
      <c r="B43" s="56" t="s">
        <v>212</v>
      </c>
      <c r="C43" s="72" t="s">
        <v>94</v>
      </c>
      <c r="D43" s="31" t="s">
        <v>123</v>
      </c>
      <c r="E43" s="31" t="s">
        <v>123</v>
      </c>
      <c r="F43" s="31" t="s">
        <v>123</v>
      </c>
      <c r="G43" s="31" t="s">
        <v>123</v>
      </c>
      <c r="H43" s="31" t="s">
        <v>123</v>
      </c>
      <c r="I43" s="31" t="s">
        <v>123</v>
      </c>
      <c r="J43" s="31" t="s">
        <v>123</v>
      </c>
      <c r="K43" s="31" t="s">
        <v>123</v>
      </c>
      <c r="L43" s="31" t="s">
        <v>123</v>
      </c>
      <c r="M43" s="31" t="s">
        <v>123</v>
      </c>
      <c r="N43" s="31" t="s">
        <v>123</v>
      </c>
      <c r="O43" s="31" t="s">
        <v>123</v>
      </c>
      <c r="P43" s="31" t="s">
        <v>123</v>
      </c>
      <c r="Q43" s="31" t="s">
        <v>123</v>
      </c>
      <c r="R43" s="31" t="s">
        <v>123</v>
      </c>
      <c r="S43" s="31" t="s">
        <v>123</v>
      </c>
      <c r="T43" s="31" t="s">
        <v>123</v>
      </c>
      <c r="U43" s="31" t="s">
        <v>123</v>
      </c>
      <c r="V43" s="31" t="s">
        <v>123</v>
      </c>
      <c r="W43" s="31" t="s">
        <v>123</v>
      </c>
      <c r="X43" s="31" t="s">
        <v>123</v>
      </c>
      <c r="Y43" s="31" t="s">
        <v>123</v>
      </c>
      <c r="Z43" s="31" t="s">
        <v>123</v>
      </c>
      <c r="AA43" s="31" t="s">
        <v>123</v>
      </c>
      <c r="AB43" s="31" t="s">
        <v>123</v>
      </c>
      <c r="AC43" s="31" t="s">
        <v>123</v>
      </c>
      <c r="AD43" s="31" t="s">
        <v>123</v>
      </c>
      <c r="AE43" s="31" t="s">
        <v>123</v>
      </c>
      <c r="AF43" s="31" t="s">
        <v>123</v>
      </c>
      <c r="AG43" s="31" t="s">
        <v>123</v>
      </c>
      <c r="AH43" s="31">
        <v>0</v>
      </c>
      <c r="AI43" s="31">
        <v>2.0791458048585989</v>
      </c>
      <c r="AJ43" s="31">
        <v>3.7424624487454778</v>
      </c>
      <c r="AK43" s="31">
        <v>4.7820353511747768</v>
      </c>
      <c r="AL43" s="31">
        <v>8.1086686389485365</v>
      </c>
      <c r="AM43" s="31">
        <v>21.623116370529431</v>
      </c>
      <c r="AN43" s="31">
        <v>41.582916097171989</v>
      </c>
      <c r="AO43" s="31">
        <v>72.35427400907929</v>
      </c>
      <c r="AP43" s="31">
        <v>103.95729024293001</v>
      </c>
      <c r="AQ43" s="31">
        <v>139.51068350601201</v>
      </c>
      <c r="AR43" s="31">
        <v>182.54900166658501</v>
      </c>
      <c r="AS43" s="31">
        <v>229.74561143687527</v>
      </c>
      <c r="AT43" s="31">
        <v>251.9138825897187</v>
      </c>
      <c r="AU43" s="31">
        <v>322.46952062524298</v>
      </c>
      <c r="AV43" s="31">
        <v>389.73388162224228</v>
      </c>
      <c r="AW43" s="31">
        <v>462.72661970850959</v>
      </c>
      <c r="AX43" s="31">
        <v>478.80049192921024</v>
      </c>
      <c r="AY43" s="31">
        <v>480.76420050781519</v>
      </c>
      <c r="AZ43" s="31">
        <v>487.18098724935635</v>
      </c>
      <c r="BA43" s="31">
        <v>493.93324999863</v>
      </c>
      <c r="BB43" s="31">
        <v>496.25659195105163</v>
      </c>
      <c r="BC43" s="31">
        <v>496.5127764741809</v>
      </c>
      <c r="BD43" s="31">
        <v>485.25471579187501</v>
      </c>
      <c r="BE43" s="31">
        <v>489.04849039406668</v>
      </c>
      <c r="BF43" s="31">
        <v>147.12428187369665</v>
      </c>
      <c r="BG43" s="31">
        <v>64.975747559198723</v>
      </c>
      <c r="BH43" s="31">
        <v>0</v>
      </c>
      <c r="BI43" s="31">
        <v>0</v>
      </c>
      <c r="BJ43" s="31">
        <v>0</v>
      </c>
      <c r="BK43" s="31">
        <v>0</v>
      </c>
      <c r="BL43" s="31">
        <v>0</v>
      </c>
      <c r="BM43" s="31">
        <v>0</v>
      </c>
      <c r="BN43" s="31">
        <v>0</v>
      </c>
      <c r="BO43" s="31">
        <v>0</v>
      </c>
      <c r="BP43" s="31">
        <v>0</v>
      </c>
      <c r="BQ43" s="31">
        <v>0</v>
      </c>
      <c r="BR43" s="31">
        <v>0</v>
      </c>
      <c r="BS43" s="31">
        <v>0</v>
      </c>
      <c r="BT43" s="31">
        <v>0</v>
      </c>
      <c r="BU43" s="31">
        <v>0</v>
      </c>
      <c r="BV43" s="31">
        <v>0</v>
      </c>
      <c r="BW43" s="31">
        <v>0</v>
      </c>
    </row>
    <row r="44" spans="2:75" s="15" customFormat="1" ht="12.95" customHeight="1" x14ac:dyDescent="0.2">
      <c r="B44" s="56" t="s">
        <v>213</v>
      </c>
      <c r="C44" s="72" t="s">
        <v>94</v>
      </c>
      <c r="D44" s="31" t="s">
        <v>123</v>
      </c>
      <c r="E44" s="31" t="s">
        <v>123</v>
      </c>
      <c r="F44" s="31" t="s">
        <v>123</v>
      </c>
      <c r="G44" s="31" t="s">
        <v>123</v>
      </c>
      <c r="H44" s="31" t="s">
        <v>123</v>
      </c>
      <c r="I44" s="31" t="s">
        <v>123</v>
      </c>
      <c r="J44" s="31" t="s">
        <v>123</v>
      </c>
      <c r="K44" s="31" t="s">
        <v>123</v>
      </c>
      <c r="L44" s="31" t="s">
        <v>123</v>
      </c>
      <c r="M44" s="31" t="s">
        <v>123</v>
      </c>
      <c r="N44" s="31" t="s">
        <v>123</v>
      </c>
      <c r="O44" s="31" t="s">
        <v>123</v>
      </c>
      <c r="P44" s="31" t="s">
        <v>123</v>
      </c>
      <c r="Q44" s="31" t="s">
        <v>123</v>
      </c>
      <c r="R44" s="31" t="s">
        <v>123</v>
      </c>
      <c r="S44" s="31" t="s">
        <v>123</v>
      </c>
      <c r="T44" s="31" t="s">
        <v>123</v>
      </c>
      <c r="U44" s="31" t="s">
        <v>123</v>
      </c>
      <c r="V44" s="31" t="s">
        <v>123</v>
      </c>
      <c r="W44" s="31" t="s">
        <v>123</v>
      </c>
      <c r="X44" s="31" t="s">
        <v>123</v>
      </c>
      <c r="Y44" s="31" t="s">
        <v>123</v>
      </c>
      <c r="Z44" s="31" t="s">
        <v>123</v>
      </c>
      <c r="AA44" s="31" t="s">
        <v>123</v>
      </c>
      <c r="AB44" s="31" t="s">
        <v>123</v>
      </c>
      <c r="AC44" s="31" t="s">
        <v>123</v>
      </c>
      <c r="AD44" s="31" t="s">
        <v>123</v>
      </c>
      <c r="AE44" s="31" t="s">
        <v>123</v>
      </c>
      <c r="AF44" s="31" t="s">
        <v>123</v>
      </c>
      <c r="AG44" s="31" t="s">
        <v>123</v>
      </c>
      <c r="AH44" s="31">
        <v>715.29671786231086</v>
      </c>
      <c r="AI44" s="31">
        <v>749.95815319514145</v>
      </c>
      <c r="AJ44" s="31">
        <v>1040.789129089716</v>
      </c>
      <c r="AK44" s="31">
        <v>1754.8259641488255</v>
      </c>
      <c r="AL44" s="31">
        <v>2912.5827186110514</v>
      </c>
      <c r="AM44" s="31">
        <v>3707.2350978794707</v>
      </c>
      <c r="AN44" s="31">
        <v>4224.6237051528278</v>
      </c>
      <c r="AO44" s="31">
        <v>4836.5364038480639</v>
      </c>
      <c r="AP44" s="31">
        <v>5163.6852653570695</v>
      </c>
      <c r="AQ44" s="31">
        <v>4962.3834664939877</v>
      </c>
      <c r="AR44" s="31">
        <v>4243.4634653334142</v>
      </c>
      <c r="AS44" s="31">
        <v>4001.2256838964577</v>
      </c>
      <c r="AT44" s="31">
        <v>4764.1955617436161</v>
      </c>
      <c r="AU44" s="31">
        <v>6514.6706588864881</v>
      </c>
      <c r="AV44" s="31">
        <v>8122.0861987110929</v>
      </c>
      <c r="AW44" s="31">
        <v>8879.3638146248231</v>
      </c>
      <c r="AX44" s="31">
        <v>9196.7945080707887</v>
      </c>
      <c r="AY44" s="31">
        <v>9626.2797994921839</v>
      </c>
      <c r="AZ44" s="31">
        <v>7754.9755325772167</v>
      </c>
      <c r="BA44" s="31">
        <v>5595.5347500013704</v>
      </c>
      <c r="BB44" s="31">
        <v>5568.0404080489488</v>
      </c>
      <c r="BC44" s="31">
        <v>5475.8392235258198</v>
      </c>
      <c r="BD44" s="31">
        <v>5659.6502842081236</v>
      </c>
      <c r="BE44" s="31">
        <v>5870.7276290181053</v>
      </c>
      <c r="BF44" s="31">
        <v>6030.0864290789041</v>
      </c>
      <c r="BG44" s="31">
        <v>6570.4315048607314</v>
      </c>
      <c r="BH44" s="31">
        <v>6750.9130000000005</v>
      </c>
      <c r="BI44" s="31">
        <v>6623.9960046050001</v>
      </c>
      <c r="BJ44" s="31">
        <v>6788.7708489100005</v>
      </c>
      <c r="BK44" s="31">
        <v>7290.4738887753147</v>
      </c>
      <c r="BL44" s="31">
        <v>7229.0433295422672</v>
      </c>
      <c r="BM44" s="31">
        <v>7496.7875480742032</v>
      </c>
      <c r="BN44" s="31">
        <v>7223.1762919586681</v>
      </c>
      <c r="BO44" s="31">
        <v>6546.1577277929018</v>
      </c>
      <c r="BP44" s="31">
        <v>5016.6436444024621</v>
      </c>
      <c r="BQ44" s="31">
        <v>3410.4050626592357</v>
      </c>
      <c r="BR44" s="31">
        <v>2849.1138380620146</v>
      </c>
      <c r="BS44" s="31">
        <v>2716.0731775360309</v>
      </c>
      <c r="BT44" s="31">
        <v>2621.7807116024242</v>
      </c>
      <c r="BU44" s="31">
        <v>2659.4656897752911</v>
      </c>
      <c r="BV44" s="31">
        <v>2797.2780105707134</v>
      </c>
      <c r="BW44" s="31">
        <v>2891.0472452495151</v>
      </c>
    </row>
    <row r="45" spans="2:75" s="15" customFormat="1" ht="26.25" customHeight="1" x14ac:dyDescent="0.2">
      <c r="B45" s="15" t="s">
        <v>146</v>
      </c>
      <c r="C45" s="72" t="s">
        <v>94</v>
      </c>
      <c r="D45" s="31" t="s">
        <v>123</v>
      </c>
      <c r="E45" s="31" t="s">
        <v>123</v>
      </c>
      <c r="F45" s="31" t="s">
        <v>123</v>
      </c>
      <c r="G45" s="31" t="s">
        <v>123</v>
      </c>
      <c r="H45" s="31" t="s">
        <v>123</v>
      </c>
      <c r="I45" s="31" t="s">
        <v>123</v>
      </c>
      <c r="J45" s="31" t="s">
        <v>123</v>
      </c>
      <c r="K45" s="31" t="s">
        <v>123</v>
      </c>
      <c r="L45" s="31" t="s">
        <v>123</v>
      </c>
      <c r="M45" s="31" t="s">
        <v>123</v>
      </c>
      <c r="N45" s="31" t="s">
        <v>123</v>
      </c>
      <c r="O45" s="31" t="s">
        <v>123</v>
      </c>
      <c r="P45" s="31" t="s">
        <v>123</v>
      </c>
      <c r="Q45" s="31" t="s">
        <v>123</v>
      </c>
      <c r="R45" s="31" t="s">
        <v>123</v>
      </c>
      <c r="S45" s="31" t="s">
        <v>123</v>
      </c>
      <c r="T45" s="31" t="s">
        <v>123</v>
      </c>
      <c r="U45" s="31" t="s">
        <v>123</v>
      </c>
      <c r="V45" s="31" t="s">
        <v>123</v>
      </c>
      <c r="W45" s="31" t="s">
        <v>123</v>
      </c>
      <c r="X45" s="31" t="s">
        <v>123</v>
      </c>
      <c r="Y45" s="31" t="s">
        <v>123</v>
      </c>
      <c r="Z45" s="31" t="s">
        <v>123</v>
      </c>
      <c r="AA45" s="31" t="s">
        <v>123</v>
      </c>
      <c r="AB45" s="31" t="s">
        <v>123</v>
      </c>
      <c r="AC45" s="31" t="s">
        <v>123</v>
      </c>
      <c r="AD45" s="31" t="s">
        <v>123</v>
      </c>
      <c r="AE45" s="31" t="s">
        <v>123</v>
      </c>
      <c r="AF45" s="31" t="s">
        <v>123</v>
      </c>
      <c r="AG45" s="31" t="s">
        <v>123</v>
      </c>
      <c r="AH45" s="31">
        <v>0</v>
      </c>
      <c r="AI45" s="31">
        <v>0</v>
      </c>
      <c r="AJ45" s="31">
        <v>0</v>
      </c>
      <c r="AK45" s="31">
        <v>0</v>
      </c>
      <c r="AL45" s="31">
        <v>0</v>
      </c>
      <c r="AM45" s="31">
        <v>0</v>
      </c>
      <c r="AN45" s="31">
        <v>0</v>
      </c>
      <c r="AO45" s="31">
        <v>0</v>
      </c>
      <c r="AP45" s="31">
        <v>0</v>
      </c>
      <c r="AQ45" s="31">
        <v>0</v>
      </c>
      <c r="AR45" s="31">
        <v>1.2749999999999999</v>
      </c>
      <c r="AS45" s="31">
        <v>10.731</v>
      </c>
      <c r="AT45" s="31">
        <v>24.417000000000002</v>
      </c>
      <c r="AU45" s="31">
        <v>45.9</v>
      </c>
      <c r="AV45" s="31">
        <v>86.460999999999999</v>
      </c>
      <c r="AW45" s="31">
        <v>112.84399999999999</v>
      </c>
      <c r="AX45" s="31">
        <v>101.313</v>
      </c>
      <c r="AY45" s="31">
        <v>104.523</v>
      </c>
      <c r="AZ45" s="31">
        <v>109.417</v>
      </c>
      <c r="BA45" s="31">
        <v>107.491</v>
      </c>
      <c r="BB45" s="31">
        <v>112.054</v>
      </c>
      <c r="BC45" s="31">
        <v>125.285</v>
      </c>
      <c r="BD45" s="31">
        <v>132.35599999999999</v>
      </c>
      <c r="BE45" s="31">
        <v>148.73699999999999</v>
      </c>
      <c r="BF45" s="31">
        <v>168.34100000000001</v>
      </c>
      <c r="BG45" s="31">
        <v>189.08099999999999</v>
      </c>
      <c r="BH45" s="31">
        <v>209.41499999999999</v>
      </c>
      <c r="BI45" s="31">
        <v>231.1134238570055</v>
      </c>
      <c r="BJ45" s="31">
        <v>259.31581324546704</v>
      </c>
      <c r="BK45" s="31">
        <v>296.238</v>
      </c>
      <c r="BL45" s="31">
        <v>324.96100000000001</v>
      </c>
      <c r="BM45" s="31">
        <v>341.1</v>
      </c>
      <c r="BN45" s="31">
        <v>349.83600000000001</v>
      </c>
      <c r="BO45" s="31">
        <v>325.97800000000001</v>
      </c>
      <c r="BP45" s="31">
        <v>304.01600000000002</v>
      </c>
      <c r="BQ45" s="31">
        <v>285.58</v>
      </c>
      <c r="BR45" s="31">
        <v>0</v>
      </c>
      <c r="BS45" s="31">
        <v>0</v>
      </c>
      <c r="BT45" s="31">
        <v>0</v>
      </c>
      <c r="BU45" s="31">
        <v>0</v>
      </c>
      <c r="BV45" s="31">
        <v>0</v>
      </c>
      <c r="BW45" s="31">
        <v>0</v>
      </c>
    </row>
    <row r="46" spans="2:75" s="15" customFormat="1" ht="12.75" customHeight="1" x14ac:dyDescent="0.2">
      <c r="B46" s="15" t="s">
        <v>15</v>
      </c>
      <c r="C46" s="72" t="s">
        <v>92</v>
      </c>
      <c r="D46" s="31" t="s">
        <v>123</v>
      </c>
      <c r="E46" s="31" t="s">
        <v>123</v>
      </c>
      <c r="F46" s="31" t="s">
        <v>123</v>
      </c>
      <c r="G46" s="31" t="s">
        <v>123</v>
      </c>
      <c r="H46" s="31" t="s">
        <v>123</v>
      </c>
      <c r="I46" s="31" t="s">
        <v>123</v>
      </c>
      <c r="J46" s="31" t="s">
        <v>123</v>
      </c>
      <c r="K46" s="31" t="s">
        <v>123</v>
      </c>
      <c r="L46" s="31" t="s">
        <v>123</v>
      </c>
      <c r="M46" s="31" t="s">
        <v>123</v>
      </c>
      <c r="N46" s="31" t="s">
        <v>123</v>
      </c>
      <c r="O46" s="31" t="s">
        <v>123</v>
      </c>
      <c r="P46" s="31" t="s">
        <v>123</v>
      </c>
      <c r="Q46" s="31" t="s">
        <v>123</v>
      </c>
      <c r="R46" s="31" t="s">
        <v>123</v>
      </c>
      <c r="S46" s="31" t="s">
        <v>123</v>
      </c>
      <c r="T46" s="31" t="s">
        <v>123</v>
      </c>
      <c r="U46" s="31" t="s">
        <v>123</v>
      </c>
      <c r="V46" s="31" t="s">
        <v>123</v>
      </c>
      <c r="W46" s="31" t="s">
        <v>123</v>
      </c>
      <c r="X46" s="31" t="s">
        <v>123</v>
      </c>
      <c r="Y46" s="31" t="s">
        <v>123</v>
      </c>
      <c r="Z46" s="31" t="s">
        <v>123</v>
      </c>
      <c r="AA46" s="31" t="s">
        <v>123</v>
      </c>
      <c r="AB46" s="31" t="s">
        <v>123</v>
      </c>
      <c r="AC46" s="31" t="s">
        <v>123</v>
      </c>
      <c r="AD46" s="31" t="s">
        <v>123</v>
      </c>
      <c r="AE46" s="31" t="s">
        <v>123</v>
      </c>
      <c r="AF46" s="31" t="s">
        <v>123</v>
      </c>
      <c r="AG46" s="31" t="s">
        <v>123</v>
      </c>
      <c r="AH46" s="31">
        <v>161.73750043946862</v>
      </c>
      <c r="AI46" s="31">
        <v>181.19930304374824</v>
      </c>
      <c r="AJ46" s="31">
        <v>207.23872922573543</v>
      </c>
      <c r="AK46" s="31">
        <v>229.22300541816915</v>
      </c>
      <c r="AL46" s="31">
        <v>237.82502414359607</v>
      </c>
      <c r="AM46" s="31">
        <v>263.29748759525484</v>
      </c>
      <c r="AN46" s="31">
        <v>280.03659140788017</v>
      </c>
      <c r="AO46" s="31">
        <v>303.19546442134015</v>
      </c>
      <c r="AP46" s="31">
        <v>298.81489967459271</v>
      </c>
      <c r="AQ46" s="31">
        <v>306.83950617311092</v>
      </c>
      <c r="AR46" s="31">
        <v>302.19593117391207</v>
      </c>
      <c r="AS46" s="31">
        <v>317.85822245272215</v>
      </c>
      <c r="AT46" s="31">
        <v>348.66984352187495</v>
      </c>
      <c r="AU46" s="31">
        <v>396.66213285957724</v>
      </c>
      <c r="AV46" s="31">
        <v>399.51533573963235</v>
      </c>
      <c r="AW46" s="31">
        <v>402.25121585872171</v>
      </c>
      <c r="AX46" s="31">
        <v>421.20154669082063</v>
      </c>
      <c r="AY46" s="31">
        <v>436.36725298340411</v>
      </c>
      <c r="AZ46" s="31">
        <v>458.99338593739583</v>
      </c>
      <c r="BA46" s="31">
        <v>461.28420947497807</v>
      </c>
      <c r="BB46" s="31">
        <v>472.51720492423391</v>
      </c>
      <c r="BC46" s="31">
        <v>465.44604660798586</v>
      </c>
      <c r="BD46" s="31">
        <v>456.483</v>
      </c>
      <c r="BE46" s="31">
        <v>465.81517196123633</v>
      </c>
      <c r="BF46" s="31">
        <v>459.86098397608805</v>
      </c>
      <c r="BG46" s="31">
        <v>474.08928444871651</v>
      </c>
      <c r="BH46" s="31">
        <v>464.36799999999999</v>
      </c>
      <c r="BI46" s="31">
        <v>457.05108711905029</v>
      </c>
      <c r="BJ46" s="31">
        <v>449.82467542373149</v>
      </c>
      <c r="BK46" s="31">
        <v>423.07557421483176</v>
      </c>
      <c r="BL46" s="31">
        <v>351.82365625768108</v>
      </c>
      <c r="BM46" s="31">
        <v>356.74274253656409</v>
      </c>
      <c r="BN46" s="31">
        <v>403.58508928024094</v>
      </c>
      <c r="BO46" s="31">
        <v>392.86659263963156</v>
      </c>
      <c r="BP46" s="31">
        <v>389.19540725625791</v>
      </c>
      <c r="BQ46" s="31">
        <v>375.14986654623914</v>
      </c>
      <c r="BR46" s="31">
        <v>367.39551494549636</v>
      </c>
      <c r="BS46" s="31">
        <v>355.53288054055554</v>
      </c>
      <c r="BT46" s="31">
        <v>342.19321041247792</v>
      </c>
      <c r="BU46" s="31">
        <v>330.02040591917694</v>
      </c>
      <c r="BV46" s="31">
        <v>318.20873577301614</v>
      </c>
      <c r="BW46" s="31">
        <v>306.94462722408139</v>
      </c>
    </row>
    <row r="47" spans="2:75" s="15" customFormat="1" x14ac:dyDescent="0.2">
      <c r="B47" s="54" t="s">
        <v>214</v>
      </c>
      <c r="C47" s="72" t="s">
        <v>94</v>
      </c>
      <c r="D47" s="31" t="s">
        <v>123</v>
      </c>
      <c r="E47" s="31" t="s">
        <v>123</v>
      </c>
      <c r="F47" s="31" t="s">
        <v>123</v>
      </c>
      <c r="G47" s="31" t="s">
        <v>123</v>
      </c>
      <c r="H47" s="31" t="s">
        <v>123</v>
      </c>
      <c r="I47" s="31" t="s">
        <v>123</v>
      </c>
      <c r="J47" s="31" t="s">
        <v>123</v>
      </c>
      <c r="K47" s="31" t="s">
        <v>123</v>
      </c>
      <c r="L47" s="31" t="s">
        <v>123</v>
      </c>
      <c r="M47" s="31" t="s">
        <v>123</v>
      </c>
      <c r="N47" s="31" t="s">
        <v>123</v>
      </c>
      <c r="O47" s="31" t="s">
        <v>123</v>
      </c>
      <c r="P47" s="31" t="s">
        <v>123</v>
      </c>
      <c r="Q47" s="31" t="s">
        <v>123</v>
      </c>
      <c r="R47" s="31" t="s">
        <v>123</v>
      </c>
      <c r="S47" s="31" t="s">
        <v>123</v>
      </c>
      <c r="T47" s="31" t="s">
        <v>123</v>
      </c>
      <c r="U47" s="31" t="s">
        <v>123</v>
      </c>
      <c r="V47" s="31" t="s">
        <v>123</v>
      </c>
      <c r="W47" s="31" t="s">
        <v>123</v>
      </c>
      <c r="X47" s="31" t="s">
        <v>123</v>
      </c>
      <c r="Y47" s="31" t="s">
        <v>123</v>
      </c>
      <c r="Z47" s="31" t="s">
        <v>123</v>
      </c>
      <c r="AA47" s="31" t="s">
        <v>123</v>
      </c>
      <c r="AB47" s="31" t="s">
        <v>123</v>
      </c>
      <c r="AC47" s="31" t="s">
        <v>123</v>
      </c>
      <c r="AD47" s="31" t="s">
        <v>123</v>
      </c>
      <c r="AE47" s="31" t="s">
        <v>123</v>
      </c>
      <c r="AF47" s="31" t="s">
        <v>123</v>
      </c>
      <c r="AG47" s="31" t="s">
        <v>123</v>
      </c>
      <c r="AH47" s="31">
        <v>0</v>
      </c>
      <c r="AI47" s="31">
        <v>0</v>
      </c>
      <c r="AJ47" s="31">
        <v>0</v>
      </c>
      <c r="AK47" s="31">
        <v>0</v>
      </c>
      <c r="AL47" s="31">
        <v>0</v>
      </c>
      <c r="AM47" s="31">
        <v>0</v>
      </c>
      <c r="AN47" s="31">
        <v>0</v>
      </c>
      <c r="AO47" s="31">
        <v>0</v>
      </c>
      <c r="AP47" s="31">
        <v>0</v>
      </c>
      <c r="AQ47" s="31">
        <v>0</v>
      </c>
      <c r="AR47" s="31">
        <v>0</v>
      </c>
      <c r="AS47" s="31">
        <v>0</v>
      </c>
      <c r="AT47" s="31">
        <v>0</v>
      </c>
      <c r="AU47" s="31">
        <v>0</v>
      </c>
      <c r="AV47" s="31">
        <v>0</v>
      </c>
      <c r="AW47" s="31">
        <v>0</v>
      </c>
      <c r="AX47" s="31">
        <v>0</v>
      </c>
      <c r="AY47" s="31">
        <v>0</v>
      </c>
      <c r="AZ47" s="31">
        <v>0</v>
      </c>
      <c r="BA47" s="31">
        <v>0</v>
      </c>
      <c r="BB47" s="31">
        <v>0</v>
      </c>
      <c r="BC47" s="31">
        <v>0</v>
      </c>
      <c r="BD47" s="31">
        <v>0</v>
      </c>
      <c r="BE47" s="31">
        <v>0</v>
      </c>
      <c r="BF47" s="31">
        <v>0</v>
      </c>
      <c r="BG47" s="31">
        <v>0</v>
      </c>
      <c r="BH47" s="31">
        <v>0</v>
      </c>
      <c r="BI47" s="31">
        <v>0</v>
      </c>
      <c r="BJ47" s="31">
        <v>0</v>
      </c>
      <c r="BK47" s="31">
        <v>0</v>
      </c>
      <c r="BL47" s="31">
        <v>90.849720650000009</v>
      </c>
      <c r="BM47" s="31">
        <v>106.96880001999999</v>
      </c>
      <c r="BN47" s="31">
        <v>109.92031101000002</v>
      </c>
      <c r="BO47" s="31">
        <v>115.96021940000001</v>
      </c>
      <c r="BP47" s="31">
        <v>110.02752643000001</v>
      </c>
      <c r="BQ47" s="31">
        <v>101.38309716000001</v>
      </c>
      <c r="BR47" s="31">
        <v>15.663827000000001</v>
      </c>
      <c r="BS47" s="31">
        <v>0</v>
      </c>
      <c r="BT47" s="31">
        <v>0</v>
      </c>
      <c r="BU47" s="31">
        <v>0</v>
      </c>
      <c r="BV47" s="31">
        <v>0</v>
      </c>
      <c r="BW47" s="31">
        <v>0</v>
      </c>
    </row>
    <row r="48" spans="2:75" s="15" customFormat="1" ht="12.95" customHeight="1" x14ac:dyDescent="0.2">
      <c r="B48" s="54" t="s">
        <v>149</v>
      </c>
      <c r="C48" s="72" t="s">
        <v>92</v>
      </c>
      <c r="D48" s="31" t="s">
        <v>123</v>
      </c>
      <c r="E48" s="31" t="s">
        <v>123</v>
      </c>
      <c r="F48" s="31" t="s">
        <v>123</v>
      </c>
      <c r="G48" s="31" t="s">
        <v>123</v>
      </c>
      <c r="H48" s="31" t="s">
        <v>123</v>
      </c>
      <c r="I48" s="31" t="s">
        <v>123</v>
      </c>
      <c r="J48" s="31" t="s">
        <v>123</v>
      </c>
      <c r="K48" s="31" t="s">
        <v>123</v>
      </c>
      <c r="L48" s="31" t="s">
        <v>123</v>
      </c>
      <c r="M48" s="31" t="s">
        <v>123</v>
      </c>
      <c r="N48" s="31" t="s">
        <v>123</v>
      </c>
      <c r="O48" s="31" t="s">
        <v>123</v>
      </c>
      <c r="P48" s="31" t="s">
        <v>123</v>
      </c>
      <c r="Q48" s="31" t="s">
        <v>123</v>
      </c>
      <c r="R48" s="31" t="s">
        <v>123</v>
      </c>
      <c r="S48" s="31" t="s">
        <v>123</v>
      </c>
      <c r="T48" s="31" t="s">
        <v>123</v>
      </c>
      <c r="U48" s="31" t="s">
        <v>123</v>
      </c>
      <c r="V48" s="31" t="s">
        <v>123</v>
      </c>
      <c r="W48" s="31" t="s">
        <v>123</v>
      </c>
      <c r="X48" s="31" t="s">
        <v>123</v>
      </c>
      <c r="Y48" s="31" t="s">
        <v>123</v>
      </c>
      <c r="Z48" s="31" t="s">
        <v>123</v>
      </c>
      <c r="AA48" s="31" t="s">
        <v>123</v>
      </c>
      <c r="AB48" s="31" t="s">
        <v>123</v>
      </c>
      <c r="AC48" s="31" t="s">
        <v>123</v>
      </c>
      <c r="AD48" s="31" t="s">
        <v>123</v>
      </c>
      <c r="AE48" s="31" t="s">
        <v>123</v>
      </c>
      <c r="AF48" s="31" t="s">
        <v>123</v>
      </c>
      <c r="AG48" s="31" t="s">
        <v>123</v>
      </c>
      <c r="AH48" s="31">
        <v>0</v>
      </c>
      <c r="AI48" s="31">
        <v>0</v>
      </c>
      <c r="AJ48" s="31">
        <v>0</v>
      </c>
      <c r="AK48" s="31">
        <v>0</v>
      </c>
      <c r="AL48" s="31">
        <v>0</v>
      </c>
      <c r="AM48" s="31">
        <v>0</v>
      </c>
      <c r="AN48" s="31">
        <v>0</v>
      </c>
      <c r="AO48" s="31">
        <v>0</v>
      </c>
      <c r="AP48" s="31">
        <v>0</v>
      </c>
      <c r="AQ48" s="31">
        <v>0</v>
      </c>
      <c r="AR48" s="31">
        <v>0</v>
      </c>
      <c r="AS48" s="31">
        <v>0</v>
      </c>
      <c r="AT48" s="31">
        <v>0</v>
      </c>
      <c r="AU48" s="31">
        <v>0</v>
      </c>
      <c r="AV48" s="31">
        <v>0</v>
      </c>
      <c r="AW48" s="31">
        <v>0</v>
      </c>
      <c r="AX48" s="31">
        <v>0</v>
      </c>
      <c r="AY48" s="31">
        <v>0</v>
      </c>
      <c r="AZ48" s="31">
        <v>0</v>
      </c>
      <c r="BA48" s="31">
        <v>0</v>
      </c>
      <c r="BB48" s="31">
        <v>0</v>
      </c>
      <c r="BC48" s="31">
        <v>0</v>
      </c>
      <c r="BD48" s="31">
        <v>0</v>
      </c>
      <c r="BE48" s="31">
        <v>5.2569999999999997</v>
      </c>
      <c r="BF48" s="31">
        <v>5.6630000000000003</v>
      </c>
      <c r="BG48" s="31">
        <v>4.9935427399999996</v>
      </c>
      <c r="BH48" s="31">
        <v>18.285</v>
      </c>
      <c r="BI48" s="31">
        <v>38.134147140000003</v>
      </c>
      <c r="BJ48" s="31">
        <v>40.277408909999998</v>
      </c>
      <c r="BK48" s="31">
        <v>46.931080800000004</v>
      </c>
      <c r="BL48" s="31">
        <v>38.630065660000305</v>
      </c>
      <c r="BM48" s="31">
        <v>48.46444386000001</v>
      </c>
      <c r="BN48" s="31">
        <v>60.721072239999998</v>
      </c>
      <c r="BO48" s="31">
        <v>52.361478550000008</v>
      </c>
      <c r="BP48" s="31">
        <v>56.829980329999998</v>
      </c>
      <c r="BQ48" s="31">
        <v>0.62293946000000011</v>
      </c>
      <c r="BR48" s="31">
        <v>9.8124839999999991E-2</v>
      </c>
      <c r="BS48" s="31">
        <v>-1.1800000000000001E-5</v>
      </c>
      <c r="BT48" s="31">
        <v>-1.1800000000000001E-5</v>
      </c>
      <c r="BU48" s="31">
        <v>-1.1800000000000001E-5</v>
      </c>
      <c r="BV48" s="31">
        <v>-1.1800000000000001E-5</v>
      </c>
      <c r="BW48" s="31">
        <v>-1.1800000000000001E-5</v>
      </c>
    </row>
    <row r="49" spans="2:75" s="15" customFormat="1" ht="12.95" customHeight="1" x14ac:dyDescent="0.2">
      <c r="B49" s="54" t="s">
        <v>150</v>
      </c>
      <c r="C49" s="72"/>
      <c r="D49" s="31" t="s">
        <v>123</v>
      </c>
      <c r="E49" s="31" t="s">
        <v>123</v>
      </c>
      <c r="F49" s="31" t="s">
        <v>123</v>
      </c>
      <c r="G49" s="31" t="s">
        <v>123</v>
      </c>
      <c r="H49" s="31" t="s">
        <v>123</v>
      </c>
      <c r="I49" s="31" t="s">
        <v>123</v>
      </c>
      <c r="J49" s="31" t="s">
        <v>123</v>
      </c>
      <c r="K49" s="31" t="s">
        <v>123</v>
      </c>
      <c r="L49" s="31" t="s">
        <v>123</v>
      </c>
      <c r="M49" s="31" t="s">
        <v>123</v>
      </c>
      <c r="N49" s="31" t="s">
        <v>123</v>
      </c>
      <c r="O49" s="31" t="s">
        <v>123</v>
      </c>
      <c r="P49" s="31" t="s">
        <v>123</v>
      </c>
      <c r="Q49" s="31" t="s">
        <v>123</v>
      </c>
      <c r="R49" s="31" t="s">
        <v>123</v>
      </c>
      <c r="S49" s="31" t="s">
        <v>123</v>
      </c>
      <c r="T49" s="31" t="s">
        <v>123</v>
      </c>
      <c r="U49" s="31" t="s">
        <v>123</v>
      </c>
      <c r="V49" s="31" t="s">
        <v>123</v>
      </c>
      <c r="W49" s="31" t="s">
        <v>123</v>
      </c>
      <c r="X49" s="31" t="s">
        <v>123</v>
      </c>
      <c r="Y49" s="31" t="s">
        <v>123</v>
      </c>
      <c r="Z49" s="31" t="s">
        <v>123</v>
      </c>
      <c r="AA49" s="31" t="s">
        <v>123</v>
      </c>
      <c r="AB49" s="31" t="s">
        <v>123</v>
      </c>
      <c r="AC49" s="31" t="s">
        <v>123</v>
      </c>
      <c r="AD49" s="31" t="s">
        <v>123</v>
      </c>
      <c r="AE49" s="31" t="s">
        <v>123</v>
      </c>
      <c r="AF49" s="31" t="s">
        <v>123</v>
      </c>
      <c r="AG49" s="31" t="s">
        <v>123</v>
      </c>
      <c r="AH49" s="31">
        <v>0</v>
      </c>
      <c r="AI49" s="31">
        <v>0</v>
      </c>
      <c r="AJ49" s="31">
        <v>0</v>
      </c>
      <c r="AK49" s="31">
        <v>0</v>
      </c>
      <c r="AL49" s="31">
        <v>0</v>
      </c>
      <c r="AM49" s="31">
        <v>0</v>
      </c>
      <c r="AN49" s="31">
        <v>0</v>
      </c>
      <c r="AO49" s="31">
        <v>0</v>
      </c>
      <c r="AP49" s="31">
        <v>0</v>
      </c>
      <c r="AQ49" s="31">
        <v>0</v>
      </c>
      <c r="AR49" s="31">
        <v>0</v>
      </c>
      <c r="AS49" s="31">
        <v>0</v>
      </c>
      <c r="AT49" s="31">
        <v>0</v>
      </c>
      <c r="AU49" s="31">
        <v>0</v>
      </c>
      <c r="AV49" s="31">
        <v>0</v>
      </c>
      <c r="AW49" s="31">
        <v>0</v>
      </c>
      <c r="AX49" s="31">
        <v>0</v>
      </c>
      <c r="AY49" s="31">
        <v>0</v>
      </c>
      <c r="AZ49" s="31">
        <v>1951.6384801734266</v>
      </c>
      <c r="BA49" s="31">
        <v>3563.4660000000003</v>
      </c>
      <c r="BB49" s="31">
        <v>3252.6930000000002</v>
      </c>
      <c r="BC49" s="31">
        <v>2970.0860000000002</v>
      </c>
      <c r="BD49" s="31">
        <v>2577.2200000000003</v>
      </c>
      <c r="BE49" s="31">
        <v>2321.5709014073173</v>
      </c>
      <c r="BF49" s="31">
        <v>2334.3028686900002</v>
      </c>
      <c r="BG49" s="31">
        <v>2303.3011110305724</v>
      </c>
      <c r="BH49" s="31">
        <v>2061.6019999999999</v>
      </c>
      <c r="BI49" s="31">
        <v>2287.0807465299326</v>
      </c>
      <c r="BJ49" s="31">
        <v>2427.5737562281042</v>
      </c>
      <c r="BK49" s="31">
        <v>2241.4881393452138</v>
      </c>
      <c r="BL49" s="31">
        <v>2856.8277160099997</v>
      </c>
      <c r="BM49" s="31">
        <v>4684.0175697100003</v>
      </c>
      <c r="BN49" s="31">
        <v>4473.4852258236315</v>
      </c>
      <c r="BO49" s="31">
        <v>4933.9849943699983</v>
      </c>
      <c r="BP49" s="31">
        <v>5169.8070100499999</v>
      </c>
      <c r="BQ49" s="31">
        <v>4338.2206117599999</v>
      </c>
      <c r="BR49" s="31">
        <v>3048.4594981108694</v>
      </c>
      <c r="BS49" s="31">
        <v>2468.2000205480599</v>
      </c>
      <c r="BT49" s="31">
        <v>2558.201857911773</v>
      </c>
      <c r="BU49" s="31">
        <v>2685.1883016756501</v>
      </c>
      <c r="BV49" s="31">
        <v>2792.3908668605518</v>
      </c>
      <c r="BW49" s="31">
        <v>2864.6500585787953</v>
      </c>
    </row>
    <row r="50" spans="2:75" s="15" customFormat="1" ht="12.95" customHeight="1" x14ac:dyDescent="0.2">
      <c r="B50" s="56" t="s">
        <v>128</v>
      </c>
      <c r="C50" s="72" t="s">
        <v>93</v>
      </c>
      <c r="D50" s="31" t="s">
        <v>123</v>
      </c>
      <c r="E50" s="31" t="s">
        <v>123</v>
      </c>
      <c r="F50" s="31" t="s">
        <v>123</v>
      </c>
      <c r="G50" s="31" t="s">
        <v>123</v>
      </c>
      <c r="H50" s="31" t="s">
        <v>123</v>
      </c>
      <c r="I50" s="31" t="s">
        <v>123</v>
      </c>
      <c r="J50" s="31" t="s">
        <v>123</v>
      </c>
      <c r="K50" s="31" t="s">
        <v>123</v>
      </c>
      <c r="L50" s="31" t="s">
        <v>123</v>
      </c>
      <c r="M50" s="31" t="s">
        <v>123</v>
      </c>
      <c r="N50" s="31" t="s">
        <v>123</v>
      </c>
      <c r="O50" s="31" t="s">
        <v>123</v>
      </c>
      <c r="P50" s="31" t="s">
        <v>123</v>
      </c>
      <c r="Q50" s="31" t="s">
        <v>123</v>
      </c>
      <c r="R50" s="31" t="s">
        <v>123</v>
      </c>
      <c r="S50" s="31" t="s">
        <v>123</v>
      </c>
      <c r="T50" s="31" t="s">
        <v>123</v>
      </c>
      <c r="U50" s="31" t="s">
        <v>123</v>
      </c>
      <c r="V50" s="31" t="s">
        <v>123</v>
      </c>
      <c r="W50" s="31" t="s">
        <v>123</v>
      </c>
      <c r="X50" s="31" t="s">
        <v>123</v>
      </c>
      <c r="Y50" s="31" t="s">
        <v>123</v>
      </c>
      <c r="Z50" s="31" t="s">
        <v>123</v>
      </c>
      <c r="AA50" s="31" t="s">
        <v>123</v>
      </c>
      <c r="AB50" s="31" t="s">
        <v>123</v>
      </c>
      <c r="AC50" s="31" t="s">
        <v>123</v>
      </c>
      <c r="AD50" s="31" t="s">
        <v>123</v>
      </c>
      <c r="AE50" s="31" t="s">
        <v>123</v>
      </c>
      <c r="AF50" s="31" t="s">
        <v>123</v>
      </c>
      <c r="AG50" s="31" t="s">
        <v>123</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332.70800000000008</v>
      </c>
      <c r="BA50" s="31">
        <v>475.00800000000004</v>
      </c>
      <c r="BB50" s="31">
        <v>474.24400000000003</v>
      </c>
      <c r="BC50" s="31">
        <v>459.01900000000001</v>
      </c>
      <c r="BD50" s="31">
        <v>446.95400000000001</v>
      </c>
      <c r="BE50" s="31">
        <v>469.76190140731705</v>
      </c>
      <c r="BF50" s="31">
        <v>518.64773074999994</v>
      </c>
      <c r="BG50" s="31">
        <v>507.20891397539998</v>
      </c>
      <c r="BH50" s="31">
        <v>445.23599999999999</v>
      </c>
      <c r="BI50" s="31">
        <v>486.24370455000002</v>
      </c>
      <c r="BJ50" s="31">
        <v>477.92547793</v>
      </c>
      <c r="BK50" s="31">
        <v>424.03039473491737</v>
      </c>
      <c r="BL50" s="31">
        <v>727.70019646000003</v>
      </c>
      <c r="BM50" s="31">
        <v>1088.6921164999999</v>
      </c>
      <c r="BN50" s="31">
        <v>801.16036899012533</v>
      </c>
      <c r="BO50" s="31">
        <v>749.87685299999998</v>
      </c>
      <c r="BP50" s="31">
        <v>662.33543288999988</v>
      </c>
      <c r="BQ50" s="31">
        <v>526.69846412000004</v>
      </c>
      <c r="BR50" s="31">
        <v>383.13563868728369</v>
      </c>
      <c r="BS50" s="31">
        <v>316.91364961669007</v>
      </c>
      <c r="BT50" s="31">
        <v>356.73475808011705</v>
      </c>
      <c r="BU50" s="31">
        <v>365.42737659364371</v>
      </c>
      <c r="BV50" s="31">
        <v>374.93380726839592</v>
      </c>
      <c r="BW50" s="31">
        <v>384.37160855408331</v>
      </c>
    </row>
    <row r="51" spans="2:75" s="15" customFormat="1" ht="12.95" customHeight="1" x14ac:dyDescent="0.2">
      <c r="B51" s="56" t="s">
        <v>209</v>
      </c>
      <c r="C51" s="72" t="s">
        <v>94</v>
      </c>
      <c r="D51" s="31" t="s">
        <v>123</v>
      </c>
      <c r="E51" s="31" t="s">
        <v>123</v>
      </c>
      <c r="F51" s="31" t="s">
        <v>123</v>
      </c>
      <c r="G51" s="31" t="s">
        <v>123</v>
      </c>
      <c r="H51" s="31" t="s">
        <v>123</v>
      </c>
      <c r="I51" s="31" t="s">
        <v>123</v>
      </c>
      <c r="J51" s="31" t="s">
        <v>123</v>
      </c>
      <c r="K51" s="31" t="s">
        <v>123</v>
      </c>
      <c r="L51" s="31" t="s">
        <v>123</v>
      </c>
      <c r="M51" s="31" t="s">
        <v>123</v>
      </c>
      <c r="N51" s="31" t="s">
        <v>123</v>
      </c>
      <c r="O51" s="31" t="s">
        <v>123</v>
      </c>
      <c r="P51" s="31" t="s">
        <v>123</v>
      </c>
      <c r="Q51" s="31" t="s">
        <v>123</v>
      </c>
      <c r="R51" s="31" t="s">
        <v>123</v>
      </c>
      <c r="S51" s="31" t="s">
        <v>123</v>
      </c>
      <c r="T51" s="31" t="s">
        <v>123</v>
      </c>
      <c r="U51" s="31" t="s">
        <v>123</v>
      </c>
      <c r="V51" s="31" t="s">
        <v>123</v>
      </c>
      <c r="W51" s="31" t="s">
        <v>123</v>
      </c>
      <c r="X51" s="31" t="s">
        <v>123</v>
      </c>
      <c r="Y51" s="31" t="s">
        <v>123</v>
      </c>
      <c r="Z51" s="31" t="s">
        <v>123</v>
      </c>
      <c r="AA51" s="31" t="s">
        <v>123</v>
      </c>
      <c r="AB51" s="31" t="s">
        <v>123</v>
      </c>
      <c r="AC51" s="31" t="s">
        <v>123</v>
      </c>
      <c r="AD51" s="31" t="s">
        <v>123</v>
      </c>
      <c r="AE51" s="31" t="s">
        <v>123</v>
      </c>
      <c r="AF51" s="31" t="s">
        <v>123</v>
      </c>
      <c r="AG51" s="31" t="s">
        <v>123</v>
      </c>
      <c r="AH51" s="31">
        <v>0</v>
      </c>
      <c r="AI51" s="31">
        <v>0</v>
      </c>
      <c r="AJ51" s="31">
        <v>0</v>
      </c>
      <c r="AK51" s="31">
        <v>0</v>
      </c>
      <c r="AL51" s="31">
        <v>0</v>
      </c>
      <c r="AM51" s="31">
        <v>0</v>
      </c>
      <c r="AN51" s="31">
        <v>0</v>
      </c>
      <c r="AO51" s="31">
        <v>0</v>
      </c>
      <c r="AP51" s="31">
        <v>0</v>
      </c>
      <c r="AQ51" s="31">
        <v>0</v>
      </c>
      <c r="AR51" s="31">
        <v>0</v>
      </c>
      <c r="AS51" s="31">
        <v>0</v>
      </c>
      <c r="AT51" s="31">
        <v>0</v>
      </c>
      <c r="AU51" s="31">
        <v>0</v>
      </c>
      <c r="AV51" s="31">
        <v>0</v>
      </c>
      <c r="AW51" s="31">
        <v>0</v>
      </c>
      <c r="AX51" s="31">
        <v>0</v>
      </c>
      <c r="AY51" s="31">
        <v>0</v>
      </c>
      <c r="AZ51" s="31">
        <v>1618.9304801734265</v>
      </c>
      <c r="BA51" s="31">
        <v>3088.4580000000001</v>
      </c>
      <c r="BB51" s="31">
        <v>2778.4490000000001</v>
      </c>
      <c r="BC51" s="31">
        <v>2511.067</v>
      </c>
      <c r="BD51" s="31">
        <v>2130.2660000000001</v>
      </c>
      <c r="BE51" s="31">
        <v>1851.8090000000002</v>
      </c>
      <c r="BF51" s="31">
        <v>1815.6551379400003</v>
      </c>
      <c r="BG51" s="31">
        <v>1796.0921970551724</v>
      </c>
      <c r="BH51" s="31">
        <v>1616.366</v>
      </c>
      <c r="BI51" s="31">
        <v>1800.8370419799328</v>
      </c>
      <c r="BJ51" s="31">
        <v>1949.6482782981043</v>
      </c>
      <c r="BK51" s="31">
        <v>1817.4577446102965</v>
      </c>
      <c r="BL51" s="31">
        <v>2129.1275195499998</v>
      </c>
      <c r="BM51" s="31">
        <v>3595.32545321</v>
      </c>
      <c r="BN51" s="31">
        <v>3672.3248568335066</v>
      </c>
      <c r="BO51" s="31">
        <v>4184.1081413699985</v>
      </c>
      <c r="BP51" s="31">
        <v>4507.4715771600004</v>
      </c>
      <c r="BQ51" s="31">
        <v>3811.5221476399997</v>
      </c>
      <c r="BR51" s="31">
        <v>2665.3238594235859</v>
      </c>
      <c r="BS51" s="31">
        <v>2151.2863709313697</v>
      </c>
      <c r="BT51" s="31">
        <v>2201.467099831656</v>
      </c>
      <c r="BU51" s="31">
        <v>2319.7609250820065</v>
      </c>
      <c r="BV51" s="31">
        <v>2417.4570595921559</v>
      </c>
      <c r="BW51" s="31">
        <v>2480.2784500247121</v>
      </c>
    </row>
    <row r="52" spans="2:75" s="15" customFormat="1" ht="25.5" customHeight="1" x14ac:dyDescent="0.2">
      <c r="B52" s="15" t="s">
        <v>151</v>
      </c>
      <c r="C52" s="72" t="s">
        <v>93</v>
      </c>
      <c r="D52" s="31" t="s">
        <v>123</v>
      </c>
      <c r="E52" s="31" t="s">
        <v>123</v>
      </c>
      <c r="F52" s="31" t="s">
        <v>123</v>
      </c>
      <c r="G52" s="31" t="s">
        <v>123</v>
      </c>
      <c r="H52" s="31" t="s">
        <v>123</v>
      </c>
      <c r="I52" s="31" t="s">
        <v>123</v>
      </c>
      <c r="J52" s="31" t="s">
        <v>123</v>
      </c>
      <c r="K52" s="31" t="s">
        <v>123</v>
      </c>
      <c r="L52" s="31" t="s">
        <v>123</v>
      </c>
      <c r="M52" s="31" t="s">
        <v>123</v>
      </c>
      <c r="N52" s="31" t="s">
        <v>123</v>
      </c>
      <c r="O52" s="31" t="s">
        <v>123</v>
      </c>
      <c r="P52" s="31" t="s">
        <v>123</v>
      </c>
      <c r="Q52" s="31" t="s">
        <v>123</v>
      </c>
      <c r="R52" s="31" t="s">
        <v>123</v>
      </c>
      <c r="S52" s="31" t="s">
        <v>123</v>
      </c>
      <c r="T52" s="31" t="s">
        <v>123</v>
      </c>
      <c r="U52" s="31" t="s">
        <v>123</v>
      </c>
      <c r="V52" s="31" t="s">
        <v>123</v>
      </c>
      <c r="W52" s="31" t="s">
        <v>123</v>
      </c>
      <c r="X52" s="31" t="s">
        <v>123</v>
      </c>
      <c r="Y52" s="31" t="s">
        <v>123</v>
      </c>
      <c r="Z52" s="31" t="s">
        <v>123</v>
      </c>
      <c r="AA52" s="31" t="s">
        <v>123</v>
      </c>
      <c r="AB52" s="31" t="s">
        <v>123</v>
      </c>
      <c r="AC52" s="31" t="s">
        <v>123</v>
      </c>
      <c r="AD52" s="31" t="s">
        <v>123</v>
      </c>
      <c r="AE52" s="31" t="s">
        <v>123</v>
      </c>
      <c r="AF52" s="31" t="s">
        <v>123</v>
      </c>
      <c r="AG52" s="31" t="s">
        <v>123</v>
      </c>
      <c r="AH52" s="31">
        <v>105</v>
      </c>
      <c r="AI52" s="31">
        <v>125</v>
      </c>
      <c r="AJ52" s="31">
        <v>149</v>
      </c>
      <c r="AK52" s="31">
        <v>158</v>
      </c>
      <c r="AL52" s="31">
        <v>152</v>
      </c>
      <c r="AM52" s="31">
        <v>141</v>
      </c>
      <c r="AN52" s="31">
        <v>161</v>
      </c>
      <c r="AO52" s="31">
        <v>164</v>
      </c>
      <c r="AP52" s="31">
        <v>168.30699999999999</v>
      </c>
      <c r="AQ52" s="31">
        <v>50.746000000000002</v>
      </c>
      <c r="AR52" s="31">
        <v>26.87</v>
      </c>
      <c r="AS52" s="31">
        <v>30.309000000000001</v>
      </c>
      <c r="AT52" s="31">
        <v>33.664999999999999</v>
      </c>
      <c r="AU52" s="31">
        <v>30.951000000000001</v>
      </c>
      <c r="AV52" s="31">
        <v>31.5</v>
      </c>
      <c r="AW52" s="31">
        <v>33</v>
      </c>
      <c r="AX52" s="31">
        <v>27</v>
      </c>
      <c r="AY52" s="31">
        <v>28.556999999999999</v>
      </c>
      <c r="AZ52" s="31">
        <v>32.725000000000001</v>
      </c>
      <c r="BA52" s="31">
        <v>35.762999999999998</v>
      </c>
      <c r="BB52" s="31">
        <v>38.264000000000003</v>
      </c>
      <c r="BC52" s="31">
        <v>38.268000000000001</v>
      </c>
      <c r="BD52" s="31">
        <v>44.713000000000001</v>
      </c>
      <c r="BE52" s="31">
        <v>55.794706500000004</v>
      </c>
      <c r="BF52" s="31">
        <v>68.735896129999986</v>
      </c>
      <c r="BG52" s="31">
        <v>127.61983736719999</v>
      </c>
      <c r="BH52" s="31">
        <v>149.76499999999999</v>
      </c>
      <c r="BI52" s="31">
        <v>163.62538309999999</v>
      </c>
      <c r="BJ52" s="31">
        <v>175.38975154999997</v>
      </c>
      <c r="BK52" s="31">
        <v>246.68661228606564</v>
      </c>
      <c r="BL52" s="31">
        <v>320.89652102000002</v>
      </c>
      <c r="BM52" s="31">
        <v>344.51753750999995</v>
      </c>
      <c r="BN52" s="31">
        <v>343.25488572749998</v>
      </c>
      <c r="BO52" s="31">
        <v>365.53661895000005</v>
      </c>
      <c r="BP52" s="31">
        <v>394.98634374999995</v>
      </c>
      <c r="BQ52" s="31">
        <v>399.99203899000008</v>
      </c>
      <c r="BR52" s="31">
        <v>413.20568212172856</v>
      </c>
      <c r="BS52" s="31">
        <v>432.7818507429148</v>
      </c>
      <c r="BT52" s="31">
        <v>439.29418794123967</v>
      </c>
      <c r="BU52" s="31">
        <v>447.91920319878727</v>
      </c>
      <c r="BV52" s="31">
        <v>461.72278739244871</v>
      </c>
      <c r="BW52" s="31">
        <v>476.17967025741723</v>
      </c>
    </row>
    <row r="53" spans="2:75" s="15" customFormat="1" ht="12.95" customHeight="1" x14ac:dyDescent="0.2">
      <c r="B53" s="15" t="s">
        <v>152</v>
      </c>
      <c r="C53" s="72" t="s">
        <v>93</v>
      </c>
      <c r="D53" s="31" t="s">
        <v>123</v>
      </c>
      <c r="E53" s="31" t="s">
        <v>123</v>
      </c>
      <c r="F53" s="31" t="s">
        <v>123</v>
      </c>
      <c r="G53" s="31" t="s">
        <v>123</v>
      </c>
      <c r="H53" s="31" t="s">
        <v>123</v>
      </c>
      <c r="I53" s="31" t="s">
        <v>123</v>
      </c>
      <c r="J53" s="31" t="s">
        <v>123</v>
      </c>
      <c r="K53" s="31" t="s">
        <v>123</v>
      </c>
      <c r="L53" s="31" t="s">
        <v>123</v>
      </c>
      <c r="M53" s="31" t="s">
        <v>123</v>
      </c>
      <c r="N53" s="31" t="s">
        <v>123</v>
      </c>
      <c r="O53" s="31" t="s">
        <v>123</v>
      </c>
      <c r="P53" s="31" t="s">
        <v>123</v>
      </c>
      <c r="Q53" s="31" t="s">
        <v>123</v>
      </c>
      <c r="R53" s="31" t="s">
        <v>123</v>
      </c>
      <c r="S53" s="31" t="s">
        <v>123</v>
      </c>
      <c r="T53" s="31" t="s">
        <v>123</v>
      </c>
      <c r="U53" s="31" t="s">
        <v>123</v>
      </c>
      <c r="V53" s="31" t="s">
        <v>123</v>
      </c>
      <c r="W53" s="31" t="s">
        <v>123</v>
      </c>
      <c r="X53" s="31" t="s">
        <v>123</v>
      </c>
      <c r="Y53" s="31" t="s">
        <v>123</v>
      </c>
      <c r="Z53" s="31" t="s">
        <v>123</v>
      </c>
      <c r="AA53" s="31" t="s">
        <v>123</v>
      </c>
      <c r="AB53" s="31" t="s">
        <v>123</v>
      </c>
      <c r="AC53" s="31" t="s">
        <v>123</v>
      </c>
      <c r="AD53" s="31" t="s">
        <v>123</v>
      </c>
      <c r="AE53" s="31" t="s">
        <v>123</v>
      </c>
      <c r="AF53" s="31" t="s">
        <v>123</v>
      </c>
      <c r="AG53" s="31" t="s">
        <v>123</v>
      </c>
      <c r="AH53" s="31">
        <v>16</v>
      </c>
      <c r="AI53" s="31">
        <v>16</v>
      </c>
      <c r="AJ53" s="31">
        <v>16</v>
      </c>
      <c r="AK53" s="31">
        <v>16</v>
      </c>
      <c r="AL53" s="31">
        <v>16</v>
      </c>
      <c r="AM53" s="31">
        <v>17</v>
      </c>
      <c r="AN53" s="31">
        <v>18</v>
      </c>
      <c r="AO53" s="31">
        <v>17</v>
      </c>
      <c r="AP53" s="31">
        <v>14</v>
      </c>
      <c r="AQ53" s="31">
        <v>0.434</v>
      </c>
      <c r="AR53" s="31">
        <v>0</v>
      </c>
      <c r="AS53" s="31">
        <v>0</v>
      </c>
      <c r="AT53" s="31">
        <v>0</v>
      </c>
      <c r="AU53" s="31">
        <v>0</v>
      </c>
      <c r="AV53" s="31">
        <v>0</v>
      </c>
      <c r="AW53" s="31">
        <v>0</v>
      </c>
      <c r="AX53" s="31">
        <v>0</v>
      </c>
      <c r="AY53" s="31">
        <v>0</v>
      </c>
      <c r="AZ53" s="31">
        <v>0</v>
      </c>
      <c r="BA53" s="31">
        <v>0</v>
      </c>
      <c r="BB53" s="31">
        <v>0</v>
      </c>
      <c r="BC53" s="31">
        <v>0</v>
      </c>
      <c r="BD53" s="31">
        <v>0</v>
      </c>
      <c r="BE53" s="31">
        <v>0</v>
      </c>
      <c r="BF53" s="31">
        <v>0</v>
      </c>
      <c r="BG53" s="31">
        <v>0</v>
      </c>
      <c r="BH53" s="31">
        <v>0</v>
      </c>
      <c r="BI53" s="31">
        <v>0</v>
      </c>
      <c r="BJ53" s="31">
        <v>0</v>
      </c>
      <c r="BK53" s="31">
        <v>0</v>
      </c>
      <c r="BL53" s="31">
        <v>0</v>
      </c>
      <c r="BM53" s="31">
        <v>0</v>
      </c>
      <c r="BN53" s="31">
        <v>0</v>
      </c>
      <c r="BO53" s="31">
        <v>0</v>
      </c>
      <c r="BP53" s="31">
        <v>0</v>
      </c>
      <c r="BQ53" s="31">
        <v>0</v>
      </c>
      <c r="BR53" s="31">
        <v>0</v>
      </c>
      <c r="BS53" s="31">
        <v>0</v>
      </c>
      <c r="BT53" s="31">
        <v>0</v>
      </c>
      <c r="BU53" s="31">
        <v>0</v>
      </c>
      <c r="BV53" s="31">
        <v>0</v>
      </c>
      <c r="BW53" s="31">
        <v>0</v>
      </c>
    </row>
    <row r="54" spans="2:75" s="15" customFormat="1" ht="12.95" customHeight="1" x14ac:dyDescent="0.2">
      <c r="B54" s="15" t="s">
        <v>202</v>
      </c>
      <c r="C54" s="72" t="s">
        <v>92</v>
      </c>
      <c r="D54" s="31" t="s">
        <v>123</v>
      </c>
      <c r="E54" s="31" t="s">
        <v>123</v>
      </c>
      <c r="F54" s="31" t="s">
        <v>123</v>
      </c>
      <c r="G54" s="31" t="s">
        <v>123</v>
      </c>
      <c r="H54" s="31" t="s">
        <v>123</v>
      </c>
      <c r="I54" s="31" t="s">
        <v>123</v>
      </c>
      <c r="J54" s="31" t="s">
        <v>123</v>
      </c>
      <c r="K54" s="31" t="s">
        <v>123</v>
      </c>
      <c r="L54" s="31" t="s">
        <v>123</v>
      </c>
      <c r="M54" s="31" t="s">
        <v>123</v>
      </c>
      <c r="N54" s="31" t="s">
        <v>123</v>
      </c>
      <c r="O54" s="31" t="s">
        <v>123</v>
      </c>
      <c r="P54" s="31" t="s">
        <v>123</v>
      </c>
      <c r="Q54" s="31" t="s">
        <v>123</v>
      </c>
      <c r="R54" s="31" t="s">
        <v>123</v>
      </c>
      <c r="S54" s="31" t="s">
        <v>123</v>
      </c>
      <c r="T54" s="31" t="s">
        <v>123</v>
      </c>
      <c r="U54" s="31" t="s">
        <v>123</v>
      </c>
      <c r="V54" s="31" t="s">
        <v>123</v>
      </c>
      <c r="W54" s="31" t="s">
        <v>123</v>
      </c>
      <c r="X54" s="31" t="s">
        <v>123</v>
      </c>
      <c r="Y54" s="31" t="s">
        <v>123</v>
      </c>
      <c r="Z54" s="31" t="s">
        <v>123</v>
      </c>
      <c r="AA54" s="31" t="s">
        <v>123</v>
      </c>
      <c r="AB54" s="31" t="s">
        <v>123</v>
      </c>
      <c r="AC54" s="31" t="s">
        <v>123</v>
      </c>
      <c r="AD54" s="31" t="s">
        <v>123</v>
      </c>
      <c r="AE54" s="31" t="s">
        <v>123</v>
      </c>
      <c r="AF54" s="31" t="s">
        <v>123</v>
      </c>
      <c r="AG54" s="31" t="s">
        <v>123</v>
      </c>
      <c r="AH54" s="31">
        <v>37.898503071731419</v>
      </c>
      <c r="AI54" s="31">
        <v>64.855703618254054</v>
      </c>
      <c r="AJ54" s="31">
        <v>96.569209265311542</v>
      </c>
      <c r="AK54" s="31">
        <v>127.84580671123882</v>
      </c>
      <c r="AL54" s="31">
        <v>169.68592537968243</v>
      </c>
      <c r="AM54" s="31">
        <v>214.43796792257592</v>
      </c>
      <c r="AN54" s="31">
        <v>245.28870869995595</v>
      </c>
      <c r="AO54" s="31">
        <v>282.49343254041281</v>
      </c>
      <c r="AP54" s="31">
        <v>335.26923366467042</v>
      </c>
      <c r="AQ54" s="31">
        <v>380.55923785764566</v>
      </c>
      <c r="AR54" s="31">
        <v>421.4691414374301</v>
      </c>
      <c r="AS54" s="31">
        <v>470.12556674757064</v>
      </c>
      <c r="AT54" s="31">
        <v>529.02542592395196</v>
      </c>
      <c r="AU54" s="31">
        <v>628.73314831467371</v>
      </c>
      <c r="AV54" s="31">
        <v>40.441304458882144</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row>
    <row r="55" spans="2:75" s="15" customFormat="1" ht="12.95" customHeight="1" x14ac:dyDescent="0.2">
      <c r="B55" s="15" t="s">
        <v>215</v>
      </c>
      <c r="C55" s="72" t="s">
        <v>92</v>
      </c>
      <c r="D55" s="31" t="s">
        <v>123</v>
      </c>
      <c r="E55" s="31" t="s">
        <v>123</v>
      </c>
      <c r="F55" s="31" t="s">
        <v>123</v>
      </c>
      <c r="G55" s="31" t="s">
        <v>123</v>
      </c>
      <c r="H55" s="31" t="s">
        <v>123</v>
      </c>
      <c r="I55" s="31" t="s">
        <v>123</v>
      </c>
      <c r="J55" s="31" t="s">
        <v>123</v>
      </c>
      <c r="K55" s="31" t="s">
        <v>123</v>
      </c>
      <c r="L55" s="31" t="s">
        <v>123</v>
      </c>
      <c r="M55" s="31" t="s">
        <v>123</v>
      </c>
      <c r="N55" s="31" t="s">
        <v>123</v>
      </c>
      <c r="O55" s="31" t="s">
        <v>123</v>
      </c>
      <c r="P55" s="31" t="s">
        <v>123</v>
      </c>
      <c r="Q55" s="31" t="s">
        <v>123</v>
      </c>
      <c r="R55" s="31" t="s">
        <v>123</v>
      </c>
      <c r="S55" s="31" t="s">
        <v>123</v>
      </c>
      <c r="T55" s="31" t="s">
        <v>123</v>
      </c>
      <c r="U55" s="31" t="s">
        <v>123</v>
      </c>
      <c r="V55" s="31" t="s">
        <v>123</v>
      </c>
      <c r="W55" s="31" t="s">
        <v>123</v>
      </c>
      <c r="X55" s="31" t="s">
        <v>123</v>
      </c>
      <c r="Y55" s="31" t="s">
        <v>123</v>
      </c>
      <c r="Z55" s="31" t="s">
        <v>123</v>
      </c>
      <c r="AA55" s="31" t="s">
        <v>123</v>
      </c>
      <c r="AB55" s="31" t="s">
        <v>123</v>
      </c>
      <c r="AC55" s="31" t="s">
        <v>123</v>
      </c>
      <c r="AD55" s="31" t="s">
        <v>123</v>
      </c>
      <c r="AE55" s="31" t="s">
        <v>123</v>
      </c>
      <c r="AF55" s="31" t="s">
        <v>123</v>
      </c>
      <c r="AG55" s="31" t="s">
        <v>123</v>
      </c>
      <c r="AH55" s="31">
        <v>0</v>
      </c>
      <c r="AI55" s="31">
        <v>0</v>
      </c>
      <c r="AJ55" s="31">
        <v>0</v>
      </c>
      <c r="AK55" s="31">
        <v>0</v>
      </c>
      <c r="AL55" s="31">
        <v>0</v>
      </c>
      <c r="AM55" s="31">
        <v>0</v>
      </c>
      <c r="AN55" s="31">
        <v>0</v>
      </c>
      <c r="AO55" s="31">
        <v>0</v>
      </c>
      <c r="AP55" s="31">
        <v>0</v>
      </c>
      <c r="AQ55" s="31">
        <v>0</v>
      </c>
      <c r="AR55" s="31">
        <v>0</v>
      </c>
      <c r="AS55" s="31">
        <v>0</v>
      </c>
      <c r="AT55" s="31">
        <v>0</v>
      </c>
      <c r="AU55" s="31">
        <v>0</v>
      </c>
      <c r="AV55" s="31">
        <v>0</v>
      </c>
      <c r="AW55" s="31">
        <v>0</v>
      </c>
      <c r="AX55" s="31">
        <v>0</v>
      </c>
      <c r="AY55" s="31">
        <v>0</v>
      </c>
      <c r="AZ55" s="31">
        <v>0</v>
      </c>
      <c r="BA55" s="31">
        <v>0</v>
      </c>
      <c r="BB55" s="31">
        <v>0</v>
      </c>
      <c r="BC55" s="31">
        <v>0.56699999999999995</v>
      </c>
      <c r="BD55" s="31">
        <v>42.750999999999998</v>
      </c>
      <c r="BE55" s="31">
        <v>82</v>
      </c>
      <c r="BF55" s="31">
        <v>180.13019312</v>
      </c>
      <c r="BG55" s="31">
        <v>139.34738139999999</v>
      </c>
      <c r="BH55" s="31">
        <v>87.293999999999997</v>
      </c>
      <c r="BI55" s="31">
        <v>71.74855457999999</v>
      </c>
      <c r="BJ55" s="31">
        <v>86.415832980000019</v>
      </c>
      <c r="BK55" s="31">
        <v>109.97339909</v>
      </c>
      <c r="BL55" s="31">
        <v>112.23410000000001</v>
      </c>
      <c r="BM55" s="31">
        <v>115.10395912999999</v>
      </c>
      <c r="BN55" s="31">
        <v>138.13980000000001</v>
      </c>
      <c r="BO55" s="31">
        <v>47.019696670000002</v>
      </c>
      <c r="BP55" s="31">
        <v>1.39356865</v>
      </c>
      <c r="BQ55" s="31">
        <v>0.86930000000000007</v>
      </c>
      <c r="BR55" s="31">
        <v>0.43081785580645166</v>
      </c>
      <c r="BS55" s="31">
        <v>0.58100466633924852</v>
      </c>
      <c r="BT55" s="31">
        <v>0.60075882499478284</v>
      </c>
      <c r="BU55" s="31">
        <v>0.62298690151958991</v>
      </c>
      <c r="BV55" s="31">
        <v>0.49092722224056429</v>
      </c>
      <c r="BW55" s="31">
        <v>0.51395051305742001</v>
      </c>
    </row>
    <row r="56" spans="2:75" s="15" customFormat="1" x14ac:dyDescent="0.2">
      <c r="B56" s="15" t="s">
        <v>155</v>
      </c>
      <c r="C56" s="72" t="s">
        <v>92</v>
      </c>
      <c r="D56" s="31" t="s">
        <v>123</v>
      </c>
      <c r="E56" s="31" t="s">
        <v>123</v>
      </c>
      <c r="F56" s="31" t="s">
        <v>123</v>
      </c>
      <c r="G56" s="31" t="s">
        <v>123</v>
      </c>
      <c r="H56" s="31" t="s">
        <v>123</v>
      </c>
      <c r="I56" s="31" t="s">
        <v>123</v>
      </c>
      <c r="J56" s="31" t="s">
        <v>123</v>
      </c>
      <c r="K56" s="31" t="s">
        <v>123</v>
      </c>
      <c r="L56" s="31" t="s">
        <v>123</v>
      </c>
      <c r="M56" s="31" t="s">
        <v>123</v>
      </c>
      <c r="N56" s="31" t="s">
        <v>123</v>
      </c>
      <c r="O56" s="31" t="s">
        <v>123</v>
      </c>
      <c r="P56" s="31" t="s">
        <v>123</v>
      </c>
      <c r="Q56" s="31" t="s">
        <v>123</v>
      </c>
      <c r="R56" s="31" t="s">
        <v>123</v>
      </c>
      <c r="S56" s="31" t="s">
        <v>123</v>
      </c>
      <c r="T56" s="31" t="s">
        <v>123</v>
      </c>
      <c r="U56" s="31" t="s">
        <v>123</v>
      </c>
      <c r="V56" s="31" t="s">
        <v>123</v>
      </c>
      <c r="W56" s="31" t="s">
        <v>123</v>
      </c>
      <c r="X56" s="31" t="s">
        <v>123</v>
      </c>
      <c r="Y56" s="31" t="s">
        <v>123</v>
      </c>
      <c r="Z56" s="31" t="s">
        <v>123</v>
      </c>
      <c r="AA56" s="31" t="s">
        <v>123</v>
      </c>
      <c r="AB56" s="31" t="s">
        <v>123</v>
      </c>
      <c r="AC56" s="31" t="s">
        <v>123</v>
      </c>
      <c r="AD56" s="31" t="s">
        <v>123</v>
      </c>
      <c r="AE56" s="31" t="s">
        <v>123</v>
      </c>
      <c r="AF56" s="31" t="s">
        <v>123</v>
      </c>
      <c r="AG56" s="31" t="s">
        <v>123</v>
      </c>
      <c r="AH56" s="31">
        <v>0</v>
      </c>
      <c r="AI56" s="31">
        <v>0</v>
      </c>
      <c r="AJ56" s="31">
        <v>0</v>
      </c>
      <c r="AK56" s="31">
        <v>0</v>
      </c>
      <c r="AL56" s="31">
        <v>0</v>
      </c>
      <c r="AM56" s="31">
        <v>0</v>
      </c>
      <c r="AN56" s="31">
        <v>0</v>
      </c>
      <c r="AO56" s="31">
        <v>0</v>
      </c>
      <c r="AP56" s="31">
        <v>0</v>
      </c>
      <c r="AQ56" s="31">
        <v>0</v>
      </c>
      <c r="AR56" s="31">
        <v>0</v>
      </c>
      <c r="AS56" s="31">
        <v>0</v>
      </c>
      <c r="AT56" s="31">
        <v>0</v>
      </c>
      <c r="AU56" s="31">
        <v>0</v>
      </c>
      <c r="AV56" s="31">
        <v>0</v>
      </c>
      <c r="AW56" s="31">
        <v>0</v>
      </c>
      <c r="AX56" s="31">
        <v>0</v>
      </c>
      <c r="AY56" s="31">
        <v>0</v>
      </c>
      <c r="AZ56" s="31">
        <v>0</v>
      </c>
      <c r="BA56" s="31">
        <v>0</v>
      </c>
      <c r="BB56" s="31">
        <v>0</v>
      </c>
      <c r="BC56" s="31">
        <v>0</v>
      </c>
      <c r="BD56" s="31">
        <v>0</v>
      </c>
      <c r="BE56" s="31">
        <v>0</v>
      </c>
      <c r="BF56" s="31">
        <v>0</v>
      </c>
      <c r="BG56" s="31">
        <v>0</v>
      </c>
      <c r="BH56" s="31">
        <v>0</v>
      </c>
      <c r="BI56" s="31">
        <v>0</v>
      </c>
      <c r="BJ56" s="31">
        <v>0</v>
      </c>
      <c r="BK56" s="31">
        <v>0</v>
      </c>
      <c r="BL56" s="31">
        <v>0</v>
      </c>
      <c r="BM56" s="31">
        <v>0</v>
      </c>
      <c r="BN56" s="31">
        <v>0</v>
      </c>
      <c r="BO56" s="31">
        <v>5.1059946700000003</v>
      </c>
      <c r="BP56" s="31">
        <v>18.281430299999997</v>
      </c>
      <c r="BQ56" s="31">
        <v>32.793243410000002</v>
      </c>
      <c r="BR56" s="31">
        <v>24.632377921612907</v>
      </c>
      <c r="BS56" s="31">
        <v>31.152000000000001</v>
      </c>
      <c r="BT56" s="31">
        <v>14.278</v>
      </c>
      <c r="BU56" s="31">
        <v>0</v>
      </c>
      <c r="BV56" s="31">
        <v>0</v>
      </c>
      <c r="BW56" s="31">
        <v>0</v>
      </c>
    </row>
    <row r="57" spans="2:75" s="15" customFormat="1" ht="25.5" customHeight="1" x14ac:dyDescent="0.2">
      <c r="B57" s="30" t="s">
        <v>160</v>
      </c>
      <c r="C57" s="72" t="s">
        <v>92</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v>155.07205817733004</v>
      </c>
      <c r="BR57" s="31">
        <v>1528.9762952241304</v>
      </c>
      <c r="BS57" s="31">
        <v>2436.7216307685103</v>
      </c>
      <c r="BT57" s="31">
        <v>4549.3424198935272</v>
      </c>
      <c r="BU57" s="31">
        <v>7159.2695324153101</v>
      </c>
      <c r="BV57" s="31">
        <v>8206.5370866238281</v>
      </c>
      <c r="BW57" s="31">
        <v>8582.1556568449178</v>
      </c>
    </row>
    <row r="58" spans="2:75" s="15" customFormat="1" x14ac:dyDescent="0.2">
      <c r="B58" s="15" t="s">
        <v>162</v>
      </c>
      <c r="C58" s="72" t="s">
        <v>92</v>
      </c>
      <c r="D58" s="31" t="s">
        <v>123</v>
      </c>
      <c r="E58" s="31" t="s">
        <v>123</v>
      </c>
      <c r="F58" s="31" t="s">
        <v>123</v>
      </c>
      <c r="G58" s="31" t="s">
        <v>123</v>
      </c>
      <c r="H58" s="31" t="s">
        <v>123</v>
      </c>
      <c r="I58" s="31" t="s">
        <v>123</v>
      </c>
      <c r="J58" s="31" t="s">
        <v>123</v>
      </c>
      <c r="K58" s="31" t="s">
        <v>123</v>
      </c>
      <c r="L58" s="31" t="s">
        <v>123</v>
      </c>
      <c r="M58" s="31" t="s">
        <v>123</v>
      </c>
      <c r="N58" s="31" t="s">
        <v>123</v>
      </c>
      <c r="O58" s="31" t="s">
        <v>123</v>
      </c>
      <c r="P58" s="31" t="s">
        <v>123</v>
      </c>
      <c r="Q58" s="31" t="s">
        <v>123</v>
      </c>
      <c r="R58" s="31" t="s">
        <v>123</v>
      </c>
      <c r="S58" s="31" t="s">
        <v>123</v>
      </c>
      <c r="T58" s="31" t="s">
        <v>123</v>
      </c>
      <c r="U58" s="31" t="s">
        <v>123</v>
      </c>
      <c r="V58" s="31" t="s">
        <v>123</v>
      </c>
      <c r="W58" s="31" t="s">
        <v>123</v>
      </c>
      <c r="X58" s="31" t="s">
        <v>123</v>
      </c>
      <c r="Y58" s="31" t="s">
        <v>123</v>
      </c>
      <c r="Z58" s="31" t="s">
        <v>123</v>
      </c>
      <c r="AA58" s="31" t="s">
        <v>123</v>
      </c>
      <c r="AB58" s="31" t="s">
        <v>123</v>
      </c>
      <c r="AC58" s="31" t="s">
        <v>123</v>
      </c>
      <c r="AD58" s="31" t="s">
        <v>123</v>
      </c>
      <c r="AE58" s="31" t="s">
        <v>123</v>
      </c>
      <c r="AF58" s="31" t="s">
        <v>123</v>
      </c>
      <c r="AG58" s="31" t="s">
        <v>123</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0</v>
      </c>
      <c r="BG58" s="31">
        <v>0</v>
      </c>
      <c r="BH58" s="31">
        <v>0</v>
      </c>
      <c r="BI58" s="31">
        <v>0</v>
      </c>
      <c r="BJ58" s="31">
        <v>0</v>
      </c>
      <c r="BK58" s="31">
        <v>0</v>
      </c>
      <c r="BL58" s="31">
        <v>55.084215560000004</v>
      </c>
      <c r="BM58" s="31">
        <v>63.075896640000003</v>
      </c>
      <c r="BN58" s="31">
        <v>61.896868359999999</v>
      </c>
      <c r="BO58" s="31">
        <v>39.035515199999999</v>
      </c>
      <c r="BP58" s="31">
        <v>27.879101479999999</v>
      </c>
      <c r="BQ58" s="31">
        <v>25.215089500000001</v>
      </c>
      <c r="BR58" s="31">
        <v>4.0948100000000007</v>
      </c>
      <c r="BS58" s="31">
        <v>0</v>
      </c>
      <c r="BT58" s="31">
        <v>0</v>
      </c>
      <c r="BU58" s="31">
        <v>0</v>
      </c>
      <c r="BV58" s="31">
        <v>0</v>
      </c>
      <c r="BW58" s="31">
        <v>0</v>
      </c>
    </row>
    <row r="59" spans="2:75" s="15" customFormat="1" ht="12.95" customHeight="1" x14ac:dyDescent="0.2">
      <c r="B59" s="15" t="s">
        <v>164</v>
      </c>
      <c r="C59" s="72" t="s">
        <v>92</v>
      </c>
      <c r="D59" s="31" t="s">
        <v>123</v>
      </c>
      <c r="E59" s="31" t="s">
        <v>123</v>
      </c>
      <c r="F59" s="31" t="s">
        <v>123</v>
      </c>
      <c r="G59" s="31" t="s">
        <v>123</v>
      </c>
      <c r="H59" s="31" t="s">
        <v>123</v>
      </c>
      <c r="I59" s="31" t="s">
        <v>123</v>
      </c>
      <c r="J59" s="31" t="s">
        <v>123</v>
      </c>
      <c r="K59" s="31" t="s">
        <v>123</v>
      </c>
      <c r="L59" s="31" t="s">
        <v>123</v>
      </c>
      <c r="M59" s="31" t="s">
        <v>123</v>
      </c>
      <c r="N59" s="31" t="s">
        <v>123</v>
      </c>
      <c r="O59" s="31" t="s">
        <v>123</v>
      </c>
      <c r="P59" s="31" t="s">
        <v>123</v>
      </c>
      <c r="Q59" s="31" t="s">
        <v>123</v>
      </c>
      <c r="R59" s="31" t="s">
        <v>123</v>
      </c>
      <c r="S59" s="31" t="s">
        <v>123</v>
      </c>
      <c r="T59" s="31" t="s">
        <v>123</v>
      </c>
      <c r="U59" s="31" t="s">
        <v>123</v>
      </c>
      <c r="V59" s="31" t="s">
        <v>123</v>
      </c>
      <c r="W59" s="31" t="s">
        <v>123</v>
      </c>
      <c r="X59" s="31" t="s">
        <v>123</v>
      </c>
      <c r="Y59" s="31" t="s">
        <v>123</v>
      </c>
      <c r="Z59" s="31" t="s">
        <v>123</v>
      </c>
      <c r="AA59" s="31" t="s">
        <v>123</v>
      </c>
      <c r="AB59" s="31" t="s">
        <v>123</v>
      </c>
      <c r="AC59" s="31" t="s">
        <v>123</v>
      </c>
      <c r="AD59" s="31" t="s">
        <v>123</v>
      </c>
      <c r="AE59" s="31" t="s">
        <v>123</v>
      </c>
      <c r="AF59" s="31" t="s">
        <v>123</v>
      </c>
      <c r="AG59" s="31" t="s">
        <v>123</v>
      </c>
      <c r="AH59" s="31">
        <v>65.063615077455893</v>
      </c>
      <c r="AI59" s="31">
        <v>79.479739700042487</v>
      </c>
      <c r="AJ59" s="31">
        <v>99.580834840251342</v>
      </c>
      <c r="AK59" s="31">
        <v>118.59112985115947</v>
      </c>
      <c r="AL59" s="31">
        <v>139.73920084720251</v>
      </c>
      <c r="AM59" s="31">
        <v>164.50313614077683</v>
      </c>
      <c r="AN59" s="31">
        <v>212.71284119727849</v>
      </c>
      <c r="AO59" s="31">
        <v>238.91816166157855</v>
      </c>
      <c r="AP59" s="31">
        <v>254.25078624505122</v>
      </c>
      <c r="AQ59" s="31">
        <v>261.22874343482823</v>
      </c>
      <c r="AR59" s="31">
        <v>277.40848838548044</v>
      </c>
      <c r="AS59" s="31">
        <v>301.45498962625896</v>
      </c>
      <c r="AT59" s="31">
        <v>371.69112573456874</v>
      </c>
      <c r="AU59" s="31">
        <v>518.375122512399</v>
      </c>
      <c r="AV59" s="31">
        <v>547.65025616051685</v>
      </c>
      <c r="AW59" s="31">
        <v>599.38952382356536</v>
      </c>
      <c r="AX59" s="31">
        <v>668.19973532569691</v>
      </c>
      <c r="AY59" s="31">
        <v>709.36948030254121</v>
      </c>
      <c r="AZ59" s="31">
        <v>801.06839642781028</v>
      </c>
      <c r="BA59" s="31">
        <v>862.44303435481982</v>
      </c>
      <c r="BB59" s="31">
        <v>840.04033176203689</v>
      </c>
      <c r="BC59" s="31">
        <v>861.99389255607184</v>
      </c>
      <c r="BD59" s="31">
        <v>851.15599999999995</v>
      </c>
      <c r="BE59" s="31">
        <v>874.17398603512197</v>
      </c>
      <c r="BF59" s="31">
        <v>794.99319101826757</v>
      </c>
      <c r="BG59" s="31">
        <v>766.14312936370834</v>
      </c>
      <c r="BH59" s="31">
        <v>794.12099999999998</v>
      </c>
      <c r="BI59" s="31">
        <v>771.95111937118725</v>
      </c>
      <c r="BJ59" s="31">
        <v>768.33523924275994</v>
      </c>
      <c r="BK59" s="31">
        <v>697.57744277639608</v>
      </c>
      <c r="BL59" s="31">
        <v>711.89560463857492</v>
      </c>
      <c r="BM59" s="31">
        <v>723.31083959144485</v>
      </c>
      <c r="BN59" s="31">
        <v>718.27939070806326</v>
      </c>
      <c r="BO59" s="31">
        <v>711.3639340066137</v>
      </c>
      <c r="BP59" s="31">
        <v>727.39818972298963</v>
      </c>
      <c r="BQ59" s="31">
        <v>708.91744723998499</v>
      </c>
      <c r="BR59" s="31">
        <v>619.8393527016168</v>
      </c>
      <c r="BS59" s="31">
        <v>387.79476258781824</v>
      </c>
      <c r="BT59" s="31">
        <v>88.490248948444616</v>
      </c>
      <c r="BU59" s="31">
        <v>0.26501376342710853</v>
      </c>
      <c r="BV59" s="31">
        <v>0.24602240076875095</v>
      </c>
      <c r="BW59" s="31">
        <v>0.25224272949717358</v>
      </c>
    </row>
    <row r="60" spans="2:75" s="15" customFormat="1" ht="12.95" customHeight="1" x14ac:dyDescent="0.2">
      <c r="B60" s="15" t="s">
        <v>216</v>
      </c>
      <c r="C60" s="72" t="s">
        <v>94</v>
      </c>
      <c r="D60" s="31" t="s">
        <v>123</v>
      </c>
      <c r="E60" s="31" t="s">
        <v>123</v>
      </c>
      <c r="F60" s="31" t="s">
        <v>123</v>
      </c>
      <c r="G60" s="31" t="s">
        <v>123</v>
      </c>
      <c r="H60" s="31" t="s">
        <v>123</v>
      </c>
      <c r="I60" s="31" t="s">
        <v>123</v>
      </c>
      <c r="J60" s="31" t="s">
        <v>123</v>
      </c>
      <c r="K60" s="31" t="s">
        <v>123</v>
      </c>
      <c r="L60" s="31" t="s">
        <v>123</v>
      </c>
      <c r="M60" s="31" t="s">
        <v>123</v>
      </c>
      <c r="N60" s="31" t="s">
        <v>123</v>
      </c>
      <c r="O60" s="31" t="s">
        <v>123</v>
      </c>
      <c r="P60" s="31" t="s">
        <v>123</v>
      </c>
      <c r="Q60" s="31" t="s">
        <v>123</v>
      </c>
      <c r="R60" s="31" t="s">
        <v>123</v>
      </c>
      <c r="S60" s="31" t="s">
        <v>123</v>
      </c>
      <c r="T60" s="31" t="s">
        <v>123</v>
      </c>
      <c r="U60" s="31" t="s">
        <v>123</v>
      </c>
      <c r="V60" s="31" t="s">
        <v>123</v>
      </c>
      <c r="W60" s="31" t="s">
        <v>123</v>
      </c>
      <c r="X60" s="31" t="s">
        <v>123</v>
      </c>
      <c r="Y60" s="31" t="s">
        <v>123</v>
      </c>
      <c r="Z60" s="31" t="s">
        <v>123</v>
      </c>
      <c r="AA60" s="31" t="s">
        <v>123</v>
      </c>
      <c r="AB60" s="31" t="s">
        <v>123</v>
      </c>
      <c r="AC60" s="31" t="s">
        <v>123</v>
      </c>
      <c r="AD60" s="31" t="s">
        <v>123</v>
      </c>
      <c r="AE60" s="31" t="s">
        <v>123</v>
      </c>
      <c r="AF60" s="31" t="s">
        <v>123</v>
      </c>
      <c r="AG60" s="31" t="s">
        <v>123</v>
      </c>
      <c r="AH60" s="31" t="s">
        <v>123</v>
      </c>
      <c r="AI60" s="31" t="s">
        <v>123</v>
      </c>
      <c r="AJ60" s="31" t="s">
        <v>123</v>
      </c>
      <c r="AK60" s="31" t="s">
        <v>123</v>
      </c>
      <c r="AL60" s="31" t="s">
        <v>123</v>
      </c>
      <c r="AM60" s="31" t="s">
        <v>123</v>
      </c>
      <c r="AN60" s="31" t="s">
        <v>123</v>
      </c>
      <c r="AO60" s="31" t="s">
        <v>123</v>
      </c>
      <c r="AP60" s="31" t="s">
        <v>123</v>
      </c>
      <c r="AQ60" s="31">
        <v>23.742129412884193</v>
      </c>
      <c r="AR60" s="31">
        <v>124.55443691978304</v>
      </c>
      <c r="AS60" s="31">
        <v>107.73044960785994</v>
      </c>
      <c r="AT60" s="31">
        <v>126.97640117994101</v>
      </c>
      <c r="AU60" s="31">
        <v>172.18</v>
      </c>
      <c r="AV60" s="31">
        <v>172.37799999999999</v>
      </c>
      <c r="AW60" s="31">
        <v>194.25600000000003</v>
      </c>
      <c r="AX60" s="31">
        <v>187.28899999999999</v>
      </c>
      <c r="AY60" s="31">
        <v>214.38800000000001</v>
      </c>
      <c r="AZ60" s="31">
        <v>197.916</v>
      </c>
      <c r="BA60" s="31">
        <v>164.20699999999999</v>
      </c>
      <c r="BB60" s="31">
        <v>176.72299999999998</v>
      </c>
      <c r="BC60" s="31">
        <v>163.03138294517106</v>
      </c>
      <c r="BD60" s="31">
        <v>199.31266883868574</v>
      </c>
      <c r="BE60" s="31">
        <v>223.009962981786</v>
      </c>
      <c r="BF60" s="31">
        <v>271.56763858619945</v>
      </c>
      <c r="BG60" s="31">
        <v>297.69167471771999</v>
      </c>
      <c r="BH60" s="31">
        <v>296.03603723607625</v>
      </c>
      <c r="BI60" s="31">
        <v>323.58529987590123</v>
      </c>
      <c r="BJ60" s="31" t="s">
        <v>123</v>
      </c>
      <c r="BK60" s="31" t="s">
        <v>123</v>
      </c>
      <c r="BL60" s="31" t="s">
        <v>123</v>
      </c>
      <c r="BM60" s="31" t="s">
        <v>123</v>
      </c>
      <c r="BN60" s="31" t="s">
        <v>123</v>
      </c>
      <c r="BO60" s="31" t="s">
        <v>123</v>
      </c>
      <c r="BP60" s="31" t="s">
        <v>123</v>
      </c>
      <c r="BQ60" s="31" t="s">
        <v>123</v>
      </c>
      <c r="BR60" s="31" t="s">
        <v>123</v>
      </c>
      <c r="BS60" s="31" t="s">
        <v>123</v>
      </c>
      <c r="BT60" s="31" t="s">
        <v>123</v>
      </c>
      <c r="BU60" s="31" t="s">
        <v>123</v>
      </c>
      <c r="BV60" s="31" t="s">
        <v>123</v>
      </c>
      <c r="BW60" s="31" t="s">
        <v>123</v>
      </c>
    </row>
    <row r="61" spans="2:75" s="15" customFormat="1" ht="12.95" customHeight="1" x14ac:dyDescent="0.2">
      <c r="B61" s="15" t="s">
        <v>166</v>
      </c>
      <c r="C61" s="72" t="s">
        <v>94</v>
      </c>
      <c r="D61" s="57" t="s">
        <v>123</v>
      </c>
      <c r="E61" s="57" t="s">
        <v>123</v>
      </c>
      <c r="F61" s="57" t="s">
        <v>123</v>
      </c>
      <c r="G61" s="57" t="s">
        <v>123</v>
      </c>
      <c r="H61" s="57" t="s">
        <v>123</v>
      </c>
      <c r="I61" s="57" t="s">
        <v>123</v>
      </c>
      <c r="J61" s="57" t="s">
        <v>123</v>
      </c>
      <c r="K61" s="57" t="s">
        <v>123</v>
      </c>
      <c r="L61" s="57" t="s">
        <v>123</v>
      </c>
      <c r="M61" s="57" t="s">
        <v>123</v>
      </c>
      <c r="N61" s="57" t="s">
        <v>123</v>
      </c>
      <c r="O61" s="57" t="s">
        <v>123</v>
      </c>
      <c r="P61" s="57" t="s">
        <v>123</v>
      </c>
      <c r="Q61" s="57" t="s">
        <v>123</v>
      </c>
      <c r="R61" s="57" t="s">
        <v>123</v>
      </c>
      <c r="S61" s="57" t="s">
        <v>123</v>
      </c>
      <c r="T61" s="57" t="s">
        <v>123</v>
      </c>
      <c r="U61" s="57" t="s">
        <v>123</v>
      </c>
      <c r="V61" s="57" t="s">
        <v>123</v>
      </c>
      <c r="W61" s="57" t="s">
        <v>123</v>
      </c>
      <c r="X61" s="57" t="s">
        <v>123</v>
      </c>
      <c r="Y61" s="57" t="s">
        <v>123</v>
      </c>
      <c r="Z61" s="57" t="s">
        <v>123</v>
      </c>
      <c r="AA61" s="57" t="s">
        <v>123</v>
      </c>
      <c r="AB61" s="57" t="s">
        <v>123</v>
      </c>
      <c r="AC61" s="57" t="s">
        <v>123</v>
      </c>
      <c r="AD61" s="57" t="s">
        <v>123</v>
      </c>
      <c r="AE61" s="57" t="s">
        <v>123</v>
      </c>
      <c r="AF61" s="57" t="s">
        <v>123</v>
      </c>
      <c r="AG61" s="57" t="s">
        <v>123</v>
      </c>
      <c r="AH61" s="31" t="s">
        <v>123</v>
      </c>
      <c r="AI61" s="31" t="s">
        <v>123</v>
      </c>
      <c r="AJ61" s="31" t="s">
        <v>123</v>
      </c>
      <c r="AK61" s="31" t="s">
        <v>123</v>
      </c>
      <c r="AL61" s="31" t="s">
        <v>123</v>
      </c>
      <c r="AM61" s="31" t="s">
        <v>123</v>
      </c>
      <c r="AN61" s="31" t="s">
        <v>123</v>
      </c>
      <c r="AO61" s="31" t="s">
        <v>123</v>
      </c>
      <c r="AP61" s="31" t="s">
        <v>123</v>
      </c>
      <c r="AQ61" s="31" t="s">
        <v>123</v>
      </c>
      <c r="AR61" s="31" t="s">
        <v>123</v>
      </c>
      <c r="AS61" s="31" t="s">
        <v>123</v>
      </c>
      <c r="AT61" s="31" t="s">
        <v>123</v>
      </c>
      <c r="AU61" s="31" t="s">
        <v>123</v>
      </c>
      <c r="AV61" s="31" t="s">
        <v>123</v>
      </c>
      <c r="AW61" s="31" t="s">
        <v>123</v>
      </c>
      <c r="AX61" s="31" t="s">
        <v>123</v>
      </c>
      <c r="AY61" s="31" t="s">
        <v>123</v>
      </c>
      <c r="AZ61" s="31" t="s">
        <v>123</v>
      </c>
      <c r="BA61" s="31" t="s">
        <v>123</v>
      </c>
      <c r="BB61" s="31" t="s">
        <v>123</v>
      </c>
      <c r="BC61" s="31" t="s">
        <v>123</v>
      </c>
      <c r="BD61" s="31" t="s">
        <v>123</v>
      </c>
      <c r="BE61" s="31" t="s">
        <v>123</v>
      </c>
      <c r="BF61" s="31" t="s">
        <v>123</v>
      </c>
      <c r="BG61" s="31" t="s">
        <v>123</v>
      </c>
      <c r="BH61" s="31" t="s">
        <v>123</v>
      </c>
      <c r="BI61" s="31" t="s">
        <v>123</v>
      </c>
      <c r="BJ61" s="31">
        <v>252.52462299999999</v>
      </c>
      <c r="BK61" s="31">
        <v>217.03232700000001</v>
      </c>
      <c r="BL61" s="31">
        <v>202.71215699999999</v>
      </c>
      <c r="BM61" s="31">
        <v>254.65718699999999</v>
      </c>
      <c r="BN61" s="31">
        <v>257.83189955001012</v>
      </c>
      <c r="BO61" s="31">
        <v>116.81307476126997</v>
      </c>
      <c r="BP61" s="31">
        <v>88.835079000000007</v>
      </c>
      <c r="BQ61" s="31">
        <v>-124.80008100000001</v>
      </c>
      <c r="BR61" s="31">
        <v>-110.8931089177596</v>
      </c>
      <c r="BS61" s="31">
        <v>0</v>
      </c>
      <c r="BT61" s="31">
        <v>0</v>
      </c>
      <c r="BU61" s="31">
        <v>0</v>
      </c>
      <c r="BV61" s="31">
        <v>0</v>
      </c>
      <c r="BW61" s="31">
        <v>0</v>
      </c>
    </row>
    <row r="62" spans="2:75" s="15" customFormat="1" ht="26.25" customHeight="1" x14ac:dyDescent="0.2">
      <c r="B62" s="15" t="s">
        <v>167</v>
      </c>
      <c r="C62" s="72" t="s">
        <v>92</v>
      </c>
      <c r="D62" s="31" t="s">
        <v>123</v>
      </c>
      <c r="E62" s="31" t="s">
        <v>123</v>
      </c>
      <c r="F62" s="31" t="s">
        <v>123</v>
      </c>
      <c r="G62" s="31" t="s">
        <v>123</v>
      </c>
      <c r="H62" s="31" t="s">
        <v>123</v>
      </c>
      <c r="I62" s="31" t="s">
        <v>123</v>
      </c>
      <c r="J62" s="31" t="s">
        <v>123</v>
      </c>
      <c r="K62" s="31" t="s">
        <v>123</v>
      </c>
      <c r="L62" s="31" t="s">
        <v>123</v>
      </c>
      <c r="M62" s="31" t="s">
        <v>123</v>
      </c>
      <c r="N62" s="31" t="s">
        <v>123</v>
      </c>
      <c r="O62" s="31" t="s">
        <v>123</v>
      </c>
      <c r="P62" s="31" t="s">
        <v>123</v>
      </c>
      <c r="Q62" s="31" t="s">
        <v>123</v>
      </c>
      <c r="R62" s="31" t="s">
        <v>123</v>
      </c>
      <c r="S62" s="31" t="s">
        <v>123</v>
      </c>
      <c r="T62" s="31" t="s">
        <v>123</v>
      </c>
      <c r="U62" s="31" t="s">
        <v>123</v>
      </c>
      <c r="V62" s="31" t="s">
        <v>123</v>
      </c>
      <c r="W62" s="31" t="s">
        <v>123</v>
      </c>
      <c r="X62" s="31" t="s">
        <v>123</v>
      </c>
      <c r="Y62" s="31" t="s">
        <v>123</v>
      </c>
      <c r="Z62" s="31" t="s">
        <v>123</v>
      </c>
      <c r="AA62" s="31" t="s">
        <v>123</v>
      </c>
      <c r="AB62" s="31" t="s">
        <v>123</v>
      </c>
      <c r="AC62" s="31" t="s">
        <v>123</v>
      </c>
      <c r="AD62" s="31" t="s">
        <v>123</v>
      </c>
      <c r="AE62" s="31" t="s">
        <v>123</v>
      </c>
      <c r="AF62" s="31" t="s">
        <v>123</v>
      </c>
      <c r="AG62" s="31" t="s">
        <v>123</v>
      </c>
      <c r="AH62" s="31">
        <v>0</v>
      </c>
      <c r="AI62" s="31">
        <v>0</v>
      </c>
      <c r="AJ62" s="31">
        <v>0</v>
      </c>
      <c r="AK62" s="31">
        <v>0</v>
      </c>
      <c r="AL62" s="31">
        <v>0</v>
      </c>
      <c r="AM62" s="31">
        <v>0</v>
      </c>
      <c r="AN62" s="31">
        <v>0</v>
      </c>
      <c r="AO62" s="31">
        <v>0</v>
      </c>
      <c r="AP62" s="31">
        <v>1</v>
      </c>
      <c r="AQ62" s="31">
        <v>0.68200000000000005</v>
      </c>
      <c r="AR62" s="31">
        <v>0.71099999999999997</v>
      </c>
      <c r="AS62" s="31">
        <v>0.05</v>
      </c>
      <c r="AT62" s="31">
        <v>4.3999999999999997E-2</v>
      </c>
      <c r="AU62" s="31">
        <v>1.0529999999999999</v>
      </c>
      <c r="AV62" s="31">
        <v>1.0680000000000001</v>
      </c>
      <c r="AW62" s="31">
        <v>2.0219999999999998</v>
      </c>
      <c r="AX62" s="31">
        <v>1.901</v>
      </c>
      <c r="AY62" s="31">
        <v>2.9769999999999999</v>
      </c>
      <c r="AZ62" s="31">
        <v>2.5939999999999999</v>
      </c>
      <c r="BA62" s="31">
        <v>3.1680000000000001</v>
      </c>
      <c r="BB62" s="31">
        <v>4.3739999999999997</v>
      </c>
      <c r="BC62" s="31">
        <v>6.6749999999999998</v>
      </c>
      <c r="BD62" s="31">
        <v>1.966</v>
      </c>
      <c r="BE62" s="31">
        <v>8.6959999999999997</v>
      </c>
      <c r="BF62" s="31">
        <v>7.1639999999999997</v>
      </c>
      <c r="BG62" s="31">
        <v>5.907</v>
      </c>
      <c r="BH62" s="31">
        <v>7.7169999999999996</v>
      </c>
      <c r="BI62" s="31">
        <v>8.1300000000000008</v>
      </c>
      <c r="BJ62" s="31">
        <v>9.604000000000001</v>
      </c>
      <c r="BK62" s="31">
        <v>12.0015</v>
      </c>
      <c r="BL62" s="31">
        <v>16.099019999999999</v>
      </c>
      <c r="BM62" s="31">
        <v>16.099019999999999</v>
      </c>
      <c r="BN62" s="31">
        <v>16.099019999999999</v>
      </c>
      <c r="BO62" s="31">
        <v>16.098934999999997</v>
      </c>
      <c r="BP62" s="31">
        <v>16.099</v>
      </c>
      <c r="BQ62" s="31">
        <v>17.036000000000001</v>
      </c>
      <c r="BR62" s="31">
        <v>17.036000000000001</v>
      </c>
      <c r="BS62" s="31">
        <v>17.036000000000001</v>
      </c>
      <c r="BT62" s="31">
        <v>17.036000000000001</v>
      </c>
      <c r="BU62" s="31">
        <v>17.036000000000001</v>
      </c>
      <c r="BV62" s="31">
        <v>17.036000000000001</v>
      </c>
      <c r="BW62" s="31">
        <v>17.036000000000001</v>
      </c>
    </row>
    <row r="63" spans="2:75" s="15" customFormat="1" x14ac:dyDescent="0.2">
      <c r="B63" s="15" t="s">
        <v>169</v>
      </c>
      <c r="C63" s="72" t="s">
        <v>93</v>
      </c>
      <c r="D63" s="31" t="s">
        <v>123</v>
      </c>
      <c r="E63" s="31" t="s">
        <v>123</v>
      </c>
      <c r="F63" s="31" t="s">
        <v>123</v>
      </c>
      <c r="G63" s="31" t="s">
        <v>123</v>
      </c>
      <c r="H63" s="31" t="s">
        <v>123</v>
      </c>
      <c r="I63" s="31" t="s">
        <v>123</v>
      </c>
      <c r="J63" s="31" t="s">
        <v>123</v>
      </c>
      <c r="K63" s="31" t="s">
        <v>123</v>
      </c>
      <c r="L63" s="31" t="s">
        <v>123</v>
      </c>
      <c r="M63" s="31" t="s">
        <v>123</v>
      </c>
      <c r="N63" s="31" t="s">
        <v>123</v>
      </c>
      <c r="O63" s="31" t="s">
        <v>123</v>
      </c>
      <c r="P63" s="31" t="s">
        <v>123</v>
      </c>
      <c r="Q63" s="31" t="s">
        <v>123</v>
      </c>
      <c r="R63" s="31" t="s">
        <v>123</v>
      </c>
      <c r="S63" s="31" t="s">
        <v>123</v>
      </c>
      <c r="T63" s="31" t="s">
        <v>123</v>
      </c>
      <c r="U63" s="31" t="s">
        <v>123</v>
      </c>
      <c r="V63" s="31" t="s">
        <v>123</v>
      </c>
      <c r="W63" s="31" t="s">
        <v>123</v>
      </c>
      <c r="X63" s="31" t="s">
        <v>123</v>
      </c>
      <c r="Y63" s="31" t="s">
        <v>123</v>
      </c>
      <c r="Z63" s="31" t="s">
        <v>123</v>
      </c>
      <c r="AA63" s="31" t="s">
        <v>123</v>
      </c>
      <c r="AB63" s="31" t="s">
        <v>123</v>
      </c>
      <c r="AC63" s="31" t="s">
        <v>123</v>
      </c>
      <c r="AD63" s="31" t="s">
        <v>123</v>
      </c>
      <c r="AE63" s="31" t="s">
        <v>123</v>
      </c>
      <c r="AF63" s="31" t="s">
        <v>123</v>
      </c>
      <c r="AG63" s="31" t="s">
        <v>123</v>
      </c>
      <c r="AH63" s="31">
        <v>0</v>
      </c>
      <c r="AI63" s="31">
        <v>0</v>
      </c>
      <c r="AJ63" s="31">
        <v>0</v>
      </c>
      <c r="AK63" s="31">
        <v>0</v>
      </c>
      <c r="AL63" s="31">
        <v>0</v>
      </c>
      <c r="AM63" s="31">
        <v>0</v>
      </c>
      <c r="AN63" s="31">
        <v>0</v>
      </c>
      <c r="AO63" s="31">
        <v>0</v>
      </c>
      <c r="AP63" s="31">
        <v>0</v>
      </c>
      <c r="AQ63" s="31">
        <v>193</v>
      </c>
      <c r="AR63" s="31">
        <v>250</v>
      </c>
      <c r="AS63" s="31">
        <v>286</v>
      </c>
      <c r="AT63" s="31">
        <v>314</v>
      </c>
      <c r="AU63" s="31">
        <v>408</v>
      </c>
      <c r="AV63" s="31">
        <v>434</v>
      </c>
      <c r="AW63" s="31">
        <v>416</v>
      </c>
      <c r="AX63" s="31">
        <v>480</v>
      </c>
      <c r="AY63" s="31">
        <v>524.29999999999995</v>
      </c>
      <c r="AZ63" s="31">
        <v>340.8</v>
      </c>
      <c r="BA63" s="31">
        <v>502</v>
      </c>
      <c r="BB63" s="31">
        <v>553</v>
      </c>
      <c r="BC63" s="31">
        <v>635</v>
      </c>
      <c r="BD63" s="31">
        <v>648</v>
      </c>
      <c r="BE63" s="31">
        <v>635.94107848647479</v>
      </c>
      <c r="BF63" s="31">
        <v>723.75621958442548</v>
      </c>
      <c r="BG63" s="31">
        <v>1035</v>
      </c>
      <c r="BH63" s="31">
        <v>1291.17</v>
      </c>
      <c r="BI63" s="31">
        <v>1183.6549443026729</v>
      </c>
      <c r="BJ63" s="31">
        <v>1317.6048943859932</v>
      </c>
      <c r="BK63" s="31">
        <v>1629.7213554398652</v>
      </c>
      <c r="BL63" s="31">
        <v>1954.0453058621913</v>
      </c>
      <c r="BM63" s="31">
        <v>2025.5505258166781</v>
      </c>
      <c r="BN63" s="31">
        <v>2141.1551514832263</v>
      </c>
      <c r="BO63" s="31">
        <v>2199.7363118835437</v>
      </c>
      <c r="BP63" s="31">
        <v>2303.4599214136392</v>
      </c>
      <c r="BQ63" s="31">
        <v>2279.0868754521944</v>
      </c>
      <c r="BR63" s="31">
        <v>2316.7156958227465</v>
      </c>
      <c r="BS63" s="31">
        <v>2338.6955757774745</v>
      </c>
      <c r="BT63" s="31">
        <v>2398.2798177420918</v>
      </c>
      <c r="BU63" s="31">
        <v>2473.1197765720899</v>
      </c>
      <c r="BV63" s="31">
        <v>2551.2301135040811</v>
      </c>
      <c r="BW63" s="31">
        <v>2633.4923977645535</v>
      </c>
    </row>
    <row r="64" spans="2:75" s="15" customFormat="1" x14ac:dyDescent="0.2">
      <c r="B64" s="15" t="s">
        <v>170</v>
      </c>
      <c r="C64" s="72" t="s">
        <v>93</v>
      </c>
      <c r="D64" s="31" t="s">
        <v>123</v>
      </c>
      <c r="E64" s="31" t="s">
        <v>123</v>
      </c>
      <c r="F64" s="31" t="s">
        <v>123</v>
      </c>
      <c r="G64" s="31" t="s">
        <v>123</v>
      </c>
      <c r="H64" s="31" t="s">
        <v>123</v>
      </c>
      <c r="I64" s="31" t="s">
        <v>123</v>
      </c>
      <c r="J64" s="31" t="s">
        <v>123</v>
      </c>
      <c r="K64" s="31" t="s">
        <v>123</v>
      </c>
      <c r="L64" s="31" t="s">
        <v>123</v>
      </c>
      <c r="M64" s="31" t="s">
        <v>123</v>
      </c>
      <c r="N64" s="31" t="s">
        <v>123</v>
      </c>
      <c r="O64" s="31" t="s">
        <v>123</v>
      </c>
      <c r="P64" s="31" t="s">
        <v>123</v>
      </c>
      <c r="Q64" s="31" t="s">
        <v>123</v>
      </c>
      <c r="R64" s="31" t="s">
        <v>123</v>
      </c>
      <c r="S64" s="31" t="s">
        <v>123</v>
      </c>
      <c r="T64" s="31" t="s">
        <v>123</v>
      </c>
      <c r="U64" s="31" t="s">
        <v>123</v>
      </c>
      <c r="V64" s="31" t="s">
        <v>123</v>
      </c>
      <c r="W64" s="31" t="s">
        <v>123</v>
      </c>
      <c r="X64" s="31" t="s">
        <v>123</v>
      </c>
      <c r="Y64" s="31" t="s">
        <v>123</v>
      </c>
      <c r="Z64" s="31" t="s">
        <v>123</v>
      </c>
      <c r="AA64" s="31" t="s">
        <v>123</v>
      </c>
      <c r="AB64" s="31" t="s">
        <v>123</v>
      </c>
      <c r="AC64" s="31" t="s">
        <v>123</v>
      </c>
      <c r="AD64" s="31" t="s">
        <v>123</v>
      </c>
      <c r="AE64" s="31" t="s">
        <v>123</v>
      </c>
      <c r="AF64" s="31" t="s">
        <v>123</v>
      </c>
      <c r="AG64" s="31" t="s">
        <v>123</v>
      </c>
      <c r="AH64" s="31">
        <v>0</v>
      </c>
      <c r="AI64" s="31">
        <v>0</v>
      </c>
      <c r="AJ64" s="31">
        <v>0</v>
      </c>
      <c r="AK64" s="31">
        <v>0</v>
      </c>
      <c r="AL64" s="31">
        <v>0</v>
      </c>
      <c r="AM64" s="31">
        <v>500</v>
      </c>
      <c r="AN64" s="31">
        <v>508</v>
      </c>
      <c r="AO64" s="31">
        <v>545</v>
      </c>
      <c r="AP64" s="31">
        <v>757</v>
      </c>
      <c r="AQ64" s="31">
        <v>840</v>
      </c>
      <c r="AR64" s="31">
        <v>898</v>
      </c>
      <c r="AS64" s="31">
        <v>949</v>
      </c>
      <c r="AT64" s="31">
        <v>941</v>
      </c>
      <c r="AU64" s="31">
        <v>781</v>
      </c>
      <c r="AV64" s="31">
        <v>688</v>
      </c>
      <c r="AW64" s="31">
        <v>659</v>
      </c>
      <c r="AX64" s="31">
        <v>80</v>
      </c>
      <c r="AY64" s="31">
        <v>36.299999999999997</v>
      </c>
      <c r="AZ64" s="31">
        <v>97.6</v>
      </c>
      <c r="BA64" s="31">
        <v>26</v>
      </c>
      <c r="BB64" s="31">
        <v>27</v>
      </c>
      <c r="BC64" s="31">
        <v>66</v>
      </c>
      <c r="BD64" s="31">
        <v>67</v>
      </c>
      <c r="BE64" s="31">
        <v>69</v>
      </c>
      <c r="BF64" s="31">
        <v>70</v>
      </c>
      <c r="BG64" s="31">
        <v>79.728606106509176</v>
      </c>
      <c r="BH64" s="31">
        <v>43</v>
      </c>
      <c r="BI64" s="31">
        <v>41</v>
      </c>
      <c r="BJ64" s="31">
        <v>45</v>
      </c>
      <c r="BK64" s="31">
        <v>43.47423573035443</v>
      </c>
      <c r="BL64" s="31">
        <v>46.203362466202719</v>
      </c>
      <c r="BM64" s="31">
        <v>46.819417065825782</v>
      </c>
      <c r="BN64" s="31">
        <v>44.415302132907541</v>
      </c>
      <c r="BO64" s="31">
        <v>47.37944846742954</v>
      </c>
      <c r="BP64" s="31">
        <v>51.631781777558992</v>
      </c>
      <c r="BQ64" s="31">
        <v>52.486933080624702</v>
      </c>
      <c r="BR64" s="31">
        <v>9</v>
      </c>
      <c r="BS64" s="31">
        <v>0</v>
      </c>
      <c r="BT64" s="31">
        <v>0</v>
      </c>
      <c r="BU64" s="31">
        <v>0</v>
      </c>
      <c r="BV64" s="31">
        <v>0</v>
      </c>
      <c r="BW64" s="31">
        <v>0</v>
      </c>
    </row>
    <row r="65" spans="1:76" s="15" customFormat="1" x14ac:dyDescent="0.2">
      <c r="B65" s="15" t="s">
        <v>171</v>
      </c>
      <c r="C65" s="72" t="s">
        <v>93</v>
      </c>
      <c r="D65" s="31" t="s">
        <v>123</v>
      </c>
      <c r="E65" s="31" t="s">
        <v>123</v>
      </c>
      <c r="F65" s="31" t="s">
        <v>123</v>
      </c>
      <c r="G65" s="31" t="s">
        <v>123</v>
      </c>
      <c r="H65" s="31" t="s">
        <v>123</v>
      </c>
      <c r="I65" s="31" t="s">
        <v>123</v>
      </c>
      <c r="J65" s="31" t="s">
        <v>123</v>
      </c>
      <c r="K65" s="31" t="s">
        <v>123</v>
      </c>
      <c r="L65" s="31" t="s">
        <v>123</v>
      </c>
      <c r="M65" s="31" t="s">
        <v>123</v>
      </c>
      <c r="N65" s="31" t="s">
        <v>123</v>
      </c>
      <c r="O65" s="31" t="s">
        <v>123</v>
      </c>
      <c r="P65" s="31" t="s">
        <v>123</v>
      </c>
      <c r="Q65" s="31" t="s">
        <v>123</v>
      </c>
      <c r="R65" s="31" t="s">
        <v>123</v>
      </c>
      <c r="S65" s="31" t="s">
        <v>123</v>
      </c>
      <c r="T65" s="31" t="s">
        <v>123</v>
      </c>
      <c r="U65" s="31" t="s">
        <v>123</v>
      </c>
      <c r="V65" s="31" t="s">
        <v>123</v>
      </c>
      <c r="W65" s="31" t="s">
        <v>123</v>
      </c>
      <c r="X65" s="31" t="s">
        <v>123</v>
      </c>
      <c r="Y65" s="31" t="s">
        <v>123</v>
      </c>
      <c r="Z65" s="31" t="s">
        <v>123</v>
      </c>
      <c r="AA65" s="31" t="s">
        <v>123</v>
      </c>
      <c r="AB65" s="31" t="s">
        <v>123</v>
      </c>
      <c r="AC65" s="31" t="s">
        <v>123</v>
      </c>
      <c r="AD65" s="31" t="s">
        <v>123</v>
      </c>
      <c r="AE65" s="31" t="s">
        <v>123</v>
      </c>
      <c r="AF65" s="31" t="s">
        <v>123</v>
      </c>
      <c r="AG65" s="31" t="s">
        <v>123</v>
      </c>
      <c r="AH65" s="31" t="s">
        <v>123</v>
      </c>
      <c r="AI65" s="31" t="s">
        <v>123</v>
      </c>
      <c r="AJ65" s="31" t="s">
        <v>123</v>
      </c>
      <c r="AK65" s="31" t="s">
        <v>123</v>
      </c>
      <c r="AL65" s="31" t="s">
        <v>123</v>
      </c>
      <c r="AM65" s="31" t="s">
        <v>123</v>
      </c>
      <c r="AN65" s="31" t="s">
        <v>123</v>
      </c>
      <c r="AO65" s="31" t="s">
        <v>123</v>
      </c>
      <c r="AP65" s="31" t="s">
        <v>123</v>
      </c>
      <c r="AQ65" s="31">
        <v>0</v>
      </c>
      <c r="AR65" s="31">
        <v>0</v>
      </c>
      <c r="AS65" s="31">
        <v>0</v>
      </c>
      <c r="AT65" s="31">
        <v>0</v>
      </c>
      <c r="AU65" s="31">
        <v>0</v>
      </c>
      <c r="AV65" s="31">
        <v>0</v>
      </c>
      <c r="AW65" s="31">
        <v>0</v>
      </c>
      <c r="AX65" s="31">
        <v>0</v>
      </c>
      <c r="AY65" s="31">
        <v>0</v>
      </c>
      <c r="AZ65" s="31">
        <v>0</v>
      </c>
      <c r="BA65" s="31">
        <v>0</v>
      </c>
      <c r="BB65" s="31">
        <v>0</v>
      </c>
      <c r="BC65" s="31">
        <v>0</v>
      </c>
      <c r="BD65" s="31">
        <v>0</v>
      </c>
      <c r="BE65" s="31">
        <v>0</v>
      </c>
      <c r="BF65" s="31">
        <v>0</v>
      </c>
      <c r="BG65" s="31">
        <v>0</v>
      </c>
      <c r="BH65" s="31">
        <v>0</v>
      </c>
      <c r="BI65" s="31">
        <v>0</v>
      </c>
      <c r="BJ65" s="31">
        <v>119.870778</v>
      </c>
      <c r="BK65" s="31">
        <v>123.071</v>
      </c>
      <c r="BL65" s="31">
        <v>133.291</v>
      </c>
      <c r="BM65" s="31">
        <v>138.81399999999999</v>
      </c>
      <c r="BN65" s="31">
        <v>130.89869660000002</v>
      </c>
      <c r="BO65" s="31">
        <v>46.04</v>
      </c>
      <c r="BP65" s="31">
        <v>39.037999999999997</v>
      </c>
      <c r="BQ65" s="31">
        <v>37.116999999999997</v>
      </c>
      <c r="BR65" s="31">
        <v>34.866749326170563</v>
      </c>
      <c r="BS65" s="31">
        <v>35.158462842484667</v>
      </c>
      <c r="BT65" s="31">
        <v>35.260961762323006</v>
      </c>
      <c r="BU65" s="31">
        <v>35.313808918973884</v>
      </c>
      <c r="BV65" s="31">
        <v>35.318167711215978</v>
      </c>
      <c r="BW65" s="31">
        <v>35.262691427361602</v>
      </c>
    </row>
    <row r="66" spans="1:76" s="31" customFormat="1" ht="12.95" customHeight="1" x14ac:dyDescent="0.2">
      <c r="A66" s="15"/>
      <c r="B66" s="15" t="s">
        <v>172</v>
      </c>
      <c r="C66" s="72" t="s">
        <v>93</v>
      </c>
      <c r="D66" s="31" t="s">
        <v>123</v>
      </c>
      <c r="E66" s="31" t="s">
        <v>123</v>
      </c>
      <c r="F66" s="31" t="s">
        <v>123</v>
      </c>
      <c r="G66" s="31" t="s">
        <v>123</v>
      </c>
      <c r="H66" s="31" t="s">
        <v>123</v>
      </c>
      <c r="I66" s="31" t="s">
        <v>123</v>
      </c>
      <c r="J66" s="31" t="s">
        <v>123</v>
      </c>
      <c r="K66" s="31" t="s">
        <v>123</v>
      </c>
      <c r="L66" s="31" t="s">
        <v>123</v>
      </c>
      <c r="M66" s="31" t="s">
        <v>123</v>
      </c>
      <c r="N66" s="31" t="s">
        <v>123</v>
      </c>
      <c r="O66" s="31" t="s">
        <v>123</v>
      </c>
      <c r="P66" s="31" t="s">
        <v>123</v>
      </c>
      <c r="Q66" s="31" t="s">
        <v>123</v>
      </c>
      <c r="R66" s="31" t="s">
        <v>123</v>
      </c>
      <c r="S66" s="31" t="s">
        <v>123</v>
      </c>
      <c r="T66" s="31" t="s">
        <v>123</v>
      </c>
      <c r="U66" s="31" t="s">
        <v>123</v>
      </c>
      <c r="V66" s="31" t="s">
        <v>123</v>
      </c>
      <c r="W66" s="31" t="s">
        <v>123</v>
      </c>
      <c r="X66" s="31" t="s">
        <v>123</v>
      </c>
      <c r="Y66" s="31" t="s">
        <v>123</v>
      </c>
      <c r="Z66" s="31" t="s">
        <v>123</v>
      </c>
      <c r="AA66" s="31" t="s">
        <v>123</v>
      </c>
      <c r="AB66" s="31" t="s">
        <v>123</v>
      </c>
      <c r="AC66" s="31" t="s">
        <v>123</v>
      </c>
      <c r="AD66" s="31" t="s">
        <v>123</v>
      </c>
      <c r="AE66" s="31" t="s">
        <v>123</v>
      </c>
      <c r="AF66" s="31" t="s">
        <v>123</v>
      </c>
      <c r="AG66" s="31" t="s">
        <v>123</v>
      </c>
      <c r="AH66" s="31">
        <v>632</v>
      </c>
      <c r="AI66" s="31">
        <v>653</v>
      </c>
      <c r="AJ66" s="31">
        <v>1280</v>
      </c>
      <c r="AK66" s="31">
        <v>1702</v>
      </c>
      <c r="AL66" s="31">
        <v>1500</v>
      </c>
      <c r="AM66" s="31">
        <v>1497</v>
      </c>
      <c r="AN66" s="31">
        <v>1578</v>
      </c>
      <c r="AO66" s="31">
        <v>1589</v>
      </c>
      <c r="AP66" s="31">
        <v>1734</v>
      </c>
      <c r="AQ66" s="31">
        <v>1467.9280000000001</v>
      </c>
      <c r="AR66" s="31">
        <v>1106.7449999999999</v>
      </c>
      <c r="AS66" s="31">
        <v>733.41</v>
      </c>
      <c r="AT66" s="31">
        <v>869.84</v>
      </c>
      <c r="AU66" s="31">
        <v>1603.8150000000001</v>
      </c>
      <c r="AV66" s="31">
        <v>1760.1579999999999</v>
      </c>
      <c r="AW66" s="31">
        <v>1651.7639999999999</v>
      </c>
      <c r="AX66" s="31">
        <v>1299.4829999999999</v>
      </c>
      <c r="AY66" s="31">
        <v>1101.827</v>
      </c>
      <c r="AZ66" s="31">
        <v>587.298</v>
      </c>
      <c r="BA66" s="31" t="s">
        <v>123</v>
      </c>
      <c r="BB66" s="31" t="s">
        <v>123</v>
      </c>
      <c r="BC66" s="31" t="s">
        <v>123</v>
      </c>
      <c r="BD66" s="31" t="s">
        <v>123</v>
      </c>
      <c r="BE66" s="31" t="s">
        <v>123</v>
      </c>
      <c r="BF66" s="31" t="s">
        <v>123</v>
      </c>
      <c r="BG66" s="31" t="s">
        <v>123</v>
      </c>
      <c r="BH66" s="31" t="s">
        <v>123</v>
      </c>
      <c r="BI66" s="31" t="s">
        <v>123</v>
      </c>
      <c r="BJ66" s="31" t="s">
        <v>123</v>
      </c>
      <c r="BK66" s="31" t="s">
        <v>123</v>
      </c>
      <c r="BL66" s="31" t="s">
        <v>123</v>
      </c>
      <c r="BM66" s="31" t="s">
        <v>123</v>
      </c>
      <c r="BN66" s="31" t="s">
        <v>123</v>
      </c>
      <c r="BO66" s="31" t="s">
        <v>123</v>
      </c>
      <c r="BP66" s="31" t="s">
        <v>123</v>
      </c>
      <c r="BQ66" s="31" t="s">
        <v>123</v>
      </c>
      <c r="BR66" s="31" t="s">
        <v>123</v>
      </c>
      <c r="BS66" s="31" t="s">
        <v>123</v>
      </c>
      <c r="BT66" s="31" t="s">
        <v>123</v>
      </c>
      <c r="BU66" s="31" t="s">
        <v>123</v>
      </c>
      <c r="BV66" s="31" t="s">
        <v>123</v>
      </c>
      <c r="BW66" s="31" t="s">
        <v>123</v>
      </c>
    </row>
    <row r="67" spans="1:76" s="31" customFormat="1" ht="26.25" customHeight="1" x14ac:dyDescent="0.2">
      <c r="A67" s="15"/>
      <c r="B67" s="30" t="s">
        <v>173</v>
      </c>
      <c r="C67" s="72"/>
      <c r="D67" s="31" t="s">
        <v>123</v>
      </c>
      <c r="E67" s="31" t="s">
        <v>123</v>
      </c>
      <c r="F67" s="31" t="s">
        <v>123</v>
      </c>
      <c r="G67" s="31" t="s">
        <v>123</v>
      </c>
      <c r="H67" s="31" t="s">
        <v>123</v>
      </c>
      <c r="I67" s="31" t="s">
        <v>123</v>
      </c>
      <c r="J67" s="31" t="s">
        <v>123</v>
      </c>
      <c r="K67" s="31" t="s">
        <v>123</v>
      </c>
      <c r="L67" s="31" t="s">
        <v>123</v>
      </c>
      <c r="M67" s="31" t="s">
        <v>123</v>
      </c>
      <c r="N67" s="31" t="s">
        <v>123</v>
      </c>
      <c r="O67" s="31" t="s">
        <v>123</v>
      </c>
      <c r="P67" s="31" t="s">
        <v>123</v>
      </c>
      <c r="Q67" s="31" t="s">
        <v>123</v>
      </c>
      <c r="R67" s="31" t="s">
        <v>123</v>
      </c>
      <c r="S67" s="31" t="s">
        <v>123</v>
      </c>
      <c r="T67" s="31" t="s">
        <v>123</v>
      </c>
      <c r="U67" s="31" t="s">
        <v>123</v>
      </c>
      <c r="V67" s="31" t="s">
        <v>123</v>
      </c>
      <c r="W67" s="31" t="s">
        <v>123</v>
      </c>
      <c r="X67" s="31" t="s">
        <v>123</v>
      </c>
      <c r="Y67" s="31" t="s">
        <v>123</v>
      </c>
      <c r="Z67" s="31" t="s">
        <v>123</v>
      </c>
      <c r="AA67" s="31" t="s">
        <v>123</v>
      </c>
      <c r="AB67" s="31" t="s">
        <v>123</v>
      </c>
      <c r="AC67" s="31" t="s">
        <v>123</v>
      </c>
      <c r="AD67" s="31" t="s">
        <v>123</v>
      </c>
      <c r="AE67" s="31" t="s">
        <v>123</v>
      </c>
      <c r="AF67" s="31" t="s">
        <v>123</v>
      </c>
      <c r="AG67" s="31" t="s">
        <v>123</v>
      </c>
      <c r="AH67" s="31" t="s">
        <v>123</v>
      </c>
      <c r="AI67" s="31" t="s">
        <v>123</v>
      </c>
      <c r="AJ67" s="31" t="s">
        <v>123</v>
      </c>
      <c r="AK67" s="31" t="s">
        <v>123</v>
      </c>
      <c r="AL67" s="31" t="s">
        <v>123</v>
      </c>
      <c r="AM67" s="31" t="s">
        <v>123</v>
      </c>
      <c r="AN67" s="31" t="s">
        <v>123</v>
      </c>
      <c r="AO67" s="31" t="s">
        <v>123</v>
      </c>
      <c r="AP67" s="31" t="s">
        <v>123</v>
      </c>
      <c r="AQ67" s="31" t="s">
        <v>123</v>
      </c>
      <c r="AR67" s="31" t="s">
        <v>123</v>
      </c>
      <c r="AS67" s="31" t="s">
        <v>123</v>
      </c>
      <c r="AT67" s="31" t="s">
        <v>123</v>
      </c>
      <c r="AU67" s="31" t="s">
        <v>123</v>
      </c>
      <c r="AV67" s="31" t="s">
        <v>123</v>
      </c>
      <c r="AW67" s="31" t="s">
        <v>123</v>
      </c>
      <c r="AX67" s="31" t="s">
        <v>123</v>
      </c>
      <c r="AY67" s="31" t="s">
        <v>123</v>
      </c>
      <c r="AZ67" s="31" t="s">
        <v>123</v>
      </c>
      <c r="BA67" s="31" t="s">
        <v>123</v>
      </c>
      <c r="BB67" s="31" t="s">
        <v>123</v>
      </c>
      <c r="BC67" s="31" t="s">
        <v>123</v>
      </c>
      <c r="BD67" s="31" t="s">
        <v>123</v>
      </c>
      <c r="BE67" s="31" t="s">
        <v>123</v>
      </c>
      <c r="BF67" s="31" t="s">
        <v>123</v>
      </c>
      <c r="BG67" s="31" t="s">
        <v>123</v>
      </c>
      <c r="BH67" s="31" t="s">
        <v>123</v>
      </c>
      <c r="BI67" s="31" t="s">
        <v>123</v>
      </c>
      <c r="BJ67" s="31" t="s">
        <v>123</v>
      </c>
      <c r="BK67" s="31" t="s">
        <v>123</v>
      </c>
      <c r="BL67" s="31" t="s">
        <v>123</v>
      </c>
      <c r="BM67" s="31" t="s">
        <v>123</v>
      </c>
      <c r="BN67" s="31" t="s">
        <v>123</v>
      </c>
      <c r="BO67" s="31" t="s">
        <v>123</v>
      </c>
      <c r="BP67" s="31" t="s">
        <v>123</v>
      </c>
      <c r="BQ67" s="31">
        <f>SUM(BQ68:BQ69)</f>
        <v>5.8574696600000031</v>
      </c>
      <c r="BR67" s="31">
        <f t="shared" ref="BR67:BW67" si="2">SUM(BR68:BR69)</f>
        <v>133.05260225008425</v>
      </c>
      <c r="BS67" s="31">
        <f t="shared" si="2"/>
        <v>0</v>
      </c>
      <c r="BT67" s="31">
        <f t="shared" si="2"/>
        <v>0</v>
      </c>
      <c r="BU67" s="31">
        <f t="shared" si="2"/>
        <v>0</v>
      </c>
      <c r="BV67" s="31">
        <f t="shared" si="2"/>
        <v>0</v>
      </c>
      <c r="BW67" s="31">
        <f t="shared" si="2"/>
        <v>0</v>
      </c>
    </row>
    <row r="68" spans="1:76" s="31" customFormat="1" ht="12.95" customHeight="1" x14ac:dyDescent="0.2">
      <c r="A68" s="15"/>
      <c r="B68" s="202" t="s">
        <v>174</v>
      </c>
      <c r="C68" s="72" t="s">
        <v>94</v>
      </c>
      <c r="BQ68" s="31">
        <v>0.78372308559481874</v>
      </c>
      <c r="BR68" s="31">
        <v>33.706125842722784</v>
      </c>
      <c r="BS68" s="31">
        <v>0</v>
      </c>
      <c r="BT68" s="31">
        <v>0</v>
      </c>
      <c r="BU68" s="31">
        <v>0</v>
      </c>
      <c r="BV68" s="31">
        <v>0</v>
      </c>
      <c r="BW68" s="31">
        <v>0</v>
      </c>
    </row>
    <row r="69" spans="1:76" s="31" customFormat="1" ht="12.95" customHeight="1" x14ac:dyDescent="0.2">
      <c r="A69" s="15"/>
      <c r="B69" s="202" t="s">
        <v>175</v>
      </c>
      <c r="C69" s="72" t="s">
        <v>94</v>
      </c>
      <c r="BQ69" s="31">
        <v>5.0737465744051846</v>
      </c>
      <c r="BR69" s="31">
        <v>99.346476407361479</v>
      </c>
      <c r="BS69" s="31">
        <v>0</v>
      </c>
      <c r="BT69" s="31">
        <v>0</v>
      </c>
      <c r="BU69" s="31">
        <v>0</v>
      </c>
      <c r="BV69" s="31">
        <v>0</v>
      </c>
      <c r="BW69" s="31">
        <v>0</v>
      </c>
    </row>
    <row r="70" spans="1:76" s="31" customFormat="1" ht="12.95" customHeight="1" x14ac:dyDescent="0.2">
      <c r="A70" s="15"/>
      <c r="B70" s="163" t="s">
        <v>176</v>
      </c>
      <c r="C70" s="72">
        <v>0</v>
      </c>
      <c r="BQ70" s="31">
        <v>0</v>
      </c>
      <c r="BR70" s="31">
        <v>0</v>
      </c>
      <c r="BS70" s="31">
        <v>-16.69325858593534</v>
      </c>
      <c r="BT70" s="31">
        <v>-99.190068422240159</v>
      </c>
      <c r="BU70" s="31">
        <v>-54.624523430774843</v>
      </c>
      <c r="BV70" s="31">
        <v>131.27743831947296</v>
      </c>
      <c r="BW70" s="31">
        <v>223.89830799405109</v>
      </c>
    </row>
    <row r="71" spans="1:76" s="31" customFormat="1" ht="12.95" customHeight="1" x14ac:dyDescent="0.2">
      <c r="A71" s="15"/>
      <c r="B71" s="202" t="s">
        <v>174</v>
      </c>
      <c r="C71" s="72" t="s">
        <v>94</v>
      </c>
      <c r="BQ71" s="31">
        <v>0</v>
      </c>
      <c r="BR71" s="31">
        <v>0</v>
      </c>
      <c r="BS71" s="31">
        <v>-16.69325858593534</v>
      </c>
      <c r="BT71" s="31">
        <v>-99.190068422240159</v>
      </c>
      <c r="BU71" s="31">
        <v>-54.624523430774843</v>
      </c>
      <c r="BV71" s="31">
        <v>131.27743831947296</v>
      </c>
      <c r="BW71" s="31">
        <v>223.89830799405109</v>
      </c>
    </row>
    <row r="72" spans="1:76" s="31" customFormat="1" ht="12.95" customHeight="1" x14ac:dyDescent="0.2">
      <c r="A72" s="15"/>
      <c r="B72" s="202" t="s">
        <v>175</v>
      </c>
      <c r="C72" s="72" t="s">
        <v>94</v>
      </c>
      <c r="BQ72" s="31">
        <v>0</v>
      </c>
      <c r="BR72" s="31">
        <v>0</v>
      </c>
      <c r="BS72" s="31">
        <v>0</v>
      </c>
      <c r="BT72" s="31">
        <v>0</v>
      </c>
      <c r="BU72" s="31">
        <v>0</v>
      </c>
      <c r="BV72" s="31">
        <v>0</v>
      </c>
      <c r="BW72" s="31">
        <v>0</v>
      </c>
    </row>
    <row r="73" spans="1:76" s="15" customFormat="1" ht="26.25" customHeight="1" x14ac:dyDescent="0.2">
      <c r="B73" s="15" t="s">
        <v>217</v>
      </c>
      <c r="C73" s="72" t="s">
        <v>92</v>
      </c>
      <c r="D73" s="31" t="s">
        <v>123</v>
      </c>
      <c r="E73" s="31" t="s">
        <v>123</v>
      </c>
      <c r="F73" s="31" t="s">
        <v>123</v>
      </c>
      <c r="G73" s="31" t="s">
        <v>123</v>
      </c>
      <c r="H73" s="31" t="s">
        <v>123</v>
      </c>
      <c r="I73" s="31" t="s">
        <v>123</v>
      </c>
      <c r="J73" s="31" t="s">
        <v>123</v>
      </c>
      <c r="K73" s="31" t="s">
        <v>123</v>
      </c>
      <c r="L73" s="31" t="s">
        <v>123</v>
      </c>
      <c r="M73" s="31" t="s">
        <v>123</v>
      </c>
      <c r="N73" s="31" t="s">
        <v>123</v>
      </c>
      <c r="O73" s="31" t="s">
        <v>123</v>
      </c>
      <c r="P73" s="31" t="s">
        <v>123</v>
      </c>
      <c r="Q73" s="31" t="s">
        <v>123</v>
      </c>
      <c r="R73" s="31" t="s">
        <v>123</v>
      </c>
      <c r="S73" s="31" t="s">
        <v>123</v>
      </c>
      <c r="T73" s="31" t="s">
        <v>123</v>
      </c>
      <c r="U73" s="31" t="s">
        <v>123</v>
      </c>
      <c r="V73" s="31" t="s">
        <v>123</v>
      </c>
      <c r="W73" s="31" t="s">
        <v>123</v>
      </c>
      <c r="X73" s="31" t="s">
        <v>123</v>
      </c>
      <c r="Y73" s="31" t="s">
        <v>123</v>
      </c>
      <c r="Z73" s="31" t="s">
        <v>123</v>
      </c>
      <c r="AA73" s="31" t="s">
        <v>123</v>
      </c>
      <c r="AB73" s="31" t="s">
        <v>123</v>
      </c>
      <c r="AC73" s="31" t="s">
        <v>123</v>
      </c>
      <c r="AD73" s="31" t="s">
        <v>123</v>
      </c>
      <c r="AE73" s="31" t="s">
        <v>123</v>
      </c>
      <c r="AF73" s="31" t="s">
        <v>123</v>
      </c>
      <c r="AG73" s="31" t="s">
        <v>123</v>
      </c>
      <c r="AH73" s="31">
        <v>96.50800000000001</v>
      </c>
      <c r="AI73" s="31">
        <v>138.17400000000001</v>
      </c>
      <c r="AJ73" s="31">
        <v>149.49199999999999</v>
      </c>
      <c r="AK73" s="31">
        <v>160.76399999999998</v>
      </c>
      <c r="AL73" s="31">
        <v>161.68</v>
      </c>
      <c r="AM73" s="31">
        <v>171.07299999999998</v>
      </c>
      <c r="AN73" s="31">
        <v>157.065</v>
      </c>
      <c r="AO73" s="31">
        <v>147.92700000000002</v>
      </c>
      <c r="AP73" s="31">
        <v>138.10399999999998</v>
      </c>
      <c r="AQ73" s="31">
        <v>129.10900000000001</v>
      </c>
      <c r="AR73" s="31">
        <v>120.34700000000001</v>
      </c>
      <c r="AS73" s="31">
        <v>116.786</v>
      </c>
      <c r="AT73" s="31">
        <v>141.292</v>
      </c>
      <c r="AU73" s="31">
        <v>160.27000000000001</v>
      </c>
      <c r="AV73" s="31">
        <v>200.48848484848483</v>
      </c>
      <c r="AW73" s="31">
        <v>239.31311627906976</v>
      </c>
      <c r="AX73" s="31">
        <v>220.35488209606987</v>
      </c>
      <c r="AY73" s="31">
        <v>244.5961388888889</v>
      </c>
      <c r="AZ73" s="31">
        <v>234.3820627306273</v>
      </c>
      <c r="BA73" s="31">
        <v>214.69666666666666</v>
      </c>
      <c r="BB73" s="31">
        <v>214.75457707509881</v>
      </c>
      <c r="BC73" s="31">
        <v>215.08959760956171</v>
      </c>
      <c r="BD73" s="31">
        <v>210.13187096774195</v>
      </c>
      <c r="BE73" s="31">
        <v>186.36559139784947</v>
      </c>
      <c r="BF73" s="31">
        <v>0</v>
      </c>
      <c r="BG73" s="31">
        <v>0</v>
      </c>
      <c r="BH73" s="31">
        <v>0</v>
      </c>
      <c r="BI73" s="31">
        <v>0</v>
      </c>
      <c r="BJ73" s="31">
        <v>0</v>
      </c>
      <c r="BK73" s="31">
        <v>0</v>
      </c>
      <c r="BL73" s="31">
        <v>0</v>
      </c>
      <c r="BM73" s="31">
        <v>0</v>
      </c>
      <c r="BN73" s="31">
        <v>0</v>
      </c>
      <c r="BO73" s="31">
        <v>0</v>
      </c>
      <c r="BP73" s="31">
        <v>0</v>
      </c>
      <c r="BQ73" s="31">
        <v>0</v>
      </c>
      <c r="BR73" s="31">
        <v>0</v>
      </c>
      <c r="BS73" s="31">
        <v>0</v>
      </c>
      <c r="BT73" s="31">
        <v>0</v>
      </c>
      <c r="BU73" s="31">
        <v>0</v>
      </c>
      <c r="BV73" s="31">
        <v>0</v>
      </c>
      <c r="BW73" s="31">
        <v>0</v>
      </c>
    </row>
    <row r="74" spans="1:76" s="15" customFormat="1" x14ac:dyDescent="0.2">
      <c r="B74" s="15" t="s">
        <v>218</v>
      </c>
      <c r="C74" s="72" t="s">
        <v>94</v>
      </c>
      <c r="D74" s="31" t="s">
        <v>123</v>
      </c>
      <c r="E74" s="31" t="s">
        <v>123</v>
      </c>
      <c r="F74" s="31" t="s">
        <v>123</v>
      </c>
      <c r="G74" s="31" t="s">
        <v>123</v>
      </c>
      <c r="H74" s="31" t="s">
        <v>123</v>
      </c>
      <c r="I74" s="31" t="s">
        <v>123</v>
      </c>
      <c r="J74" s="31" t="s">
        <v>123</v>
      </c>
      <c r="K74" s="31" t="s">
        <v>123</v>
      </c>
      <c r="L74" s="31" t="s">
        <v>123</v>
      </c>
      <c r="M74" s="31" t="s">
        <v>123</v>
      </c>
      <c r="N74" s="31" t="s">
        <v>123</v>
      </c>
      <c r="O74" s="31" t="s">
        <v>123</v>
      </c>
      <c r="P74" s="31" t="s">
        <v>123</v>
      </c>
      <c r="Q74" s="31" t="s">
        <v>123</v>
      </c>
      <c r="R74" s="31" t="s">
        <v>123</v>
      </c>
      <c r="S74" s="31" t="s">
        <v>123</v>
      </c>
      <c r="T74" s="31" t="s">
        <v>123</v>
      </c>
      <c r="U74" s="31" t="s">
        <v>123</v>
      </c>
      <c r="V74" s="31" t="s">
        <v>123</v>
      </c>
      <c r="W74" s="31" t="s">
        <v>123</v>
      </c>
      <c r="X74" s="31" t="s">
        <v>123</v>
      </c>
      <c r="Y74" s="31" t="s">
        <v>123</v>
      </c>
      <c r="Z74" s="31" t="s">
        <v>123</v>
      </c>
      <c r="AA74" s="31" t="s">
        <v>123</v>
      </c>
      <c r="AB74" s="31" t="s">
        <v>123</v>
      </c>
      <c r="AC74" s="31" t="s">
        <v>123</v>
      </c>
      <c r="AD74" s="31" t="s">
        <v>123</v>
      </c>
      <c r="AE74" s="31" t="s">
        <v>123</v>
      </c>
      <c r="AF74" s="31" t="s">
        <v>123</v>
      </c>
      <c r="AG74" s="31" t="s">
        <v>123</v>
      </c>
      <c r="AH74" s="31">
        <v>0</v>
      </c>
      <c r="AI74" s="31">
        <v>0</v>
      </c>
      <c r="AJ74" s="31">
        <v>0</v>
      </c>
      <c r="AK74" s="31">
        <v>0</v>
      </c>
      <c r="AL74" s="31">
        <v>0</v>
      </c>
      <c r="AM74" s="31">
        <v>0</v>
      </c>
      <c r="AN74" s="31">
        <v>0</v>
      </c>
      <c r="AO74" s="31">
        <v>0</v>
      </c>
      <c r="AP74" s="31">
        <v>0</v>
      </c>
      <c r="AQ74" s="31">
        <v>0</v>
      </c>
      <c r="AR74" s="31">
        <v>33.869999999999997</v>
      </c>
      <c r="AS74" s="31">
        <v>25.613</v>
      </c>
      <c r="AT74" s="31">
        <v>10.731</v>
      </c>
      <c r="AU74" s="31">
        <v>4.2610000000000001</v>
      </c>
      <c r="AV74" s="31">
        <v>2.2210000000000001</v>
      </c>
      <c r="AW74" s="31">
        <v>1.3009999999999999</v>
      </c>
      <c r="AX74" s="31">
        <v>0.84199999999999997</v>
      </c>
      <c r="AY74" s="31">
        <v>1.5860000000000001</v>
      </c>
      <c r="AZ74" s="31">
        <v>0</v>
      </c>
      <c r="BA74" s="31">
        <v>0.22500000000000001</v>
      </c>
      <c r="BB74" s="31">
        <v>0.53600000000000003</v>
      </c>
      <c r="BC74" s="31">
        <v>0.21700000000000003</v>
      </c>
      <c r="BD74" s="31">
        <v>4.3999999999999997E-2</v>
      </c>
      <c r="BE74" s="31">
        <v>0.34199999999999997</v>
      </c>
      <c r="BF74" s="31">
        <v>0.34199999999999997</v>
      </c>
      <c r="BG74" s="31">
        <v>0.127</v>
      </c>
      <c r="BH74" s="31">
        <v>8.6999999999999994E-2</v>
      </c>
      <c r="BI74" s="31">
        <v>0</v>
      </c>
      <c r="BJ74" s="31">
        <v>0</v>
      </c>
      <c r="BK74" s="31">
        <v>0</v>
      </c>
      <c r="BL74" s="31">
        <v>0</v>
      </c>
      <c r="BM74" s="31">
        <v>0</v>
      </c>
      <c r="BN74" s="31">
        <v>0</v>
      </c>
      <c r="BO74" s="31">
        <v>0</v>
      </c>
      <c r="BP74" s="31">
        <v>0</v>
      </c>
      <c r="BQ74" s="31">
        <v>0</v>
      </c>
      <c r="BR74" s="31">
        <v>0</v>
      </c>
      <c r="BS74" s="31">
        <v>0</v>
      </c>
      <c r="BT74" s="31">
        <v>0</v>
      </c>
      <c r="BU74" s="31">
        <v>0</v>
      </c>
      <c r="BV74" s="31">
        <v>0</v>
      </c>
      <c r="BW74" s="31">
        <v>0</v>
      </c>
    </row>
    <row r="75" spans="1:76" s="15" customFormat="1" ht="12.95" customHeight="1" x14ac:dyDescent="0.2">
      <c r="B75" s="40" t="s">
        <v>219</v>
      </c>
      <c r="C75" s="72" t="s">
        <v>92</v>
      </c>
      <c r="D75" s="31" t="s">
        <v>123</v>
      </c>
      <c r="E75" s="31" t="s">
        <v>123</v>
      </c>
      <c r="F75" s="31" t="s">
        <v>123</v>
      </c>
      <c r="G75" s="31" t="s">
        <v>123</v>
      </c>
      <c r="H75" s="31" t="s">
        <v>123</v>
      </c>
      <c r="I75" s="31" t="s">
        <v>123</v>
      </c>
      <c r="J75" s="31" t="s">
        <v>123</v>
      </c>
      <c r="K75" s="31" t="s">
        <v>123</v>
      </c>
      <c r="L75" s="31" t="s">
        <v>123</v>
      </c>
      <c r="M75" s="31" t="s">
        <v>123</v>
      </c>
      <c r="N75" s="31" t="s">
        <v>123</v>
      </c>
      <c r="O75" s="31" t="s">
        <v>123</v>
      </c>
      <c r="P75" s="31" t="s">
        <v>123</v>
      </c>
      <c r="Q75" s="31" t="s">
        <v>123</v>
      </c>
      <c r="R75" s="31" t="s">
        <v>123</v>
      </c>
      <c r="S75" s="31" t="s">
        <v>123</v>
      </c>
      <c r="T75" s="31" t="s">
        <v>123</v>
      </c>
      <c r="U75" s="31" t="s">
        <v>123</v>
      </c>
      <c r="V75" s="31" t="s">
        <v>123</v>
      </c>
      <c r="W75" s="31" t="s">
        <v>123</v>
      </c>
      <c r="X75" s="31" t="s">
        <v>123</v>
      </c>
      <c r="Y75" s="31" t="s">
        <v>123</v>
      </c>
      <c r="Z75" s="31" t="s">
        <v>123</v>
      </c>
      <c r="AA75" s="31" t="s">
        <v>123</v>
      </c>
      <c r="AB75" s="31" t="s">
        <v>123</v>
      </c>
      <c r="AC75" s="31" t="s">
        <v>123</v>
      </c>
      <c r="AD75" s="31" t="s">
        <v>123</v>
      </c>
      <c r="AE75" s="31" t="s">
        <v>123</v>
      </c>
      <c r="AF75" s="31" t="s">
        <v>123</v>
      </c>
      <c r="AG75" s="31" t="s">
        <v>123</v>
      </c>
      <c r="AH75" s="31">
        <v>0</v>
      </c>
      <c r="AI75" s="31">
        <v>0.06</v>
      </c>
      <c r="AJ75" s="31">
        <v>0.06</v>
      </c>
      <c r="AK75" s="31">
        <v>0.06</v>
      </c>
      <c r="AL75" s="31">
        <v>0.06</v>
      </c>
      <c r="AM75" s="31">
        <v>0.06</v>
      </c>
      <c r="AN75" s="31">
        <v>0.06</v>
      </c>
      <c r="AO75" s="31">
        <v>0.06</v>
      </c>
      <c r="AP75" s="31">
        <v>0.06</v>
      </c>
      <c r="AQ75" s="31">
        <v>0.06</v>
      </c>
      <c r="AR75" s="31">
        <v>0.06</v>
      </c>
      <c r="AS75" s="31">
        <v>0.06</v>
      </c>
      <c r="AT75" s="31">
        <v>0.01</v>
      </c>
      <c r="AU75" s="31">
        <v>0</v>
      </c>
      <c r="AV75" s="31">
        <v>2.4990000000020953</v>
      </c>
      <c r="AW75" s="31">
        <v>0</v>
      </c>
      <c r="AX75" s="31">
        <v>0</v>
      </c>
      <c r="AY75" s="31">
        <v>-6.8000008352109287E-5</v>
      </c>
      <c r="AZ75" s="31">
        <v>0</v>
      </c>
      <c r="BA75" s="31">
        <v>0.64500900000683026</v>
      </c>
      <c r="BB75" s="31">
        <v>8.6000000030500817E-2</v>
      </c>
      <c r="BC75" s="31">
        <v>0.93610000001639126</v>
      </c>
      <c r="BD75" s="31">
        <v>0.23865792713151279</v>
      </c>
      <c r="BE75" s="31">
        <v>0.17703000000000024</v>
      </c>
      <c r="BF75" s="31">
        <v>0.19800000000000006</v>
      </c>
      <c r="BG75" s="31">
        <v>0.15174200000000004</v>
      </c>
      <c r="BH75" s="31">
        <v>0</v>
      </c>
      <c r="BI75" s="31">
        <v>0</v>
      </c>
      <c r="BJ75" s="31">
        <v>-0.14862890000000004</v>
      </c>
      <c r="BK75" s="31">
        <v>0</v>
      </c>
      <c r="BL75" s="31">
        <v>0</v>
      </c>
      <c r="BM75" s="31">
        <v>0</v>
      </c>
      <c r="BN75" s="31">
        <v>0</v>
      </c>
      <c r="BO75" s="31">
        <v>0</v>
      </c>
      <c r="BP75" s="31">
        <v>0</v>
      </c>
      <c r="BQ75" s="31">
        <v>0</v>
      </c>
      <c r="BR75" s="31">
        <v>0</v>
      </c>
      <c r="BS75" s="31">
        <v>0</v>
      </c>
      <c r="BT75" s="31">
        <v>0</v>
      </c>
      <c r="BU75" s="31">
        <v>0</v>
      </c>
      <c r="BV75" s="31">
        <v>0</v>
      </c>
      <c r="BW75" s="31">
        <v>0</v>
      </c>
    </row>
    <row r="76" spans="1:76" s="15" customFormat="1" ht="25.5" customHeight="1" x14ac:dyDescent="0.2">
      <c r="B76" s="58" t="s">
        <v>109</v>
      </c>
      <c r="C76" s="72"/>
      <c r="D76" s="39" t="s">
        <v>123</v>
      </c>
      <c r="E76" s="39" t="s">
        <v>123</v>
      </c>
      <c r="F76" s="39" t="s">
        <v>123</v>
      </c>
      <c r="G76" s="39" t="s">
        <v>123</v>
      </c>
      <c r="H76" s="39" t="s">
        <v>123</v>
      </c>
      <c r="I76" s="39" t="s">
        <v>123</v>
      </c>
      <c r="J76" s="39" t="s">
        <v>123</v>
      </c>
      <c r="K76" s="39" t="s">
        <v>123</v>
      </c>
      <c r="L76" s="39" t="s">
        <v>123</v>
      </c>
      <c r="M76" s="39" t="s">
        <v>123</v>
      </c>
      <c r="N76" s="39" t="s">
        <v>123</v>
      </c>
      <c r="O76" s="39" t="s">
        <v>123</v>
      </c>
      <c r="P76" s="39" t="s">
        <v>123</v>
      </c>
      <c r="Q76" s="39" t="s">
        <v>123</v>
      </c>
      <c r="R76" s="39" t="s">
        <v>123</v>
      </c>
      <c r="S76" s="39" t="s">
        <v>123</v>
      </c>
      <c r="T76" s="39" t="s">
        <v>123</v>
      </c>
      <c r="U76" s="39" t="s">
        <v>123</v>
      </c>
      <c r="V76" s="39" t="s">
        <v>123</v>
      </c>
      <c r="W76" s="39" t="s">
        <v>123</v>
      </c>
      <c r="X76" s="39" t="s">
        <v>123</v>
      </c>
      <c r="Y76" s="39" t="s">
        <v>123</v>
      </c>
      <c r="Z76" s="39" t="s">
        <v>123</v>
      </c>
      <c r="AA76" s="39" t="s">
        <v>123</v>
      </c>
      <c r="AB76" s="39" t="s">
        <v>123</v>
      </c>
      <c r="AC76" s="39" t="s">
        <v>123</v>
      </c>
      <c r="AD76" s="39" t="s">
        <v>123</v>
      </c>
      <c r="AE76" s="39" t="s">
        <v>123</v>
      </c>
      <c r="AF76" s="39" t="s">
        <v>123</v>
      </c>
      <c r="AG76" s="39" t="s">
        <v>123</v>
      </c>
      <c r="AH76" s="39">
        <f t="shared" ref="AH76:BO76" si="3">SUM(AH20:AH75)-AH22-AH33-AH39-AH42-AH49</f>
        <v>4390.1629877503892</v>
      </c>
      <c r="AI76" s="39">
        <f t="shared" si="3"/>
        <v>4812.8508610114786</v>
      </c>
      <c r="AJ76" s="39">
        <f t="shared" si="3"/>
        <v>6282.3050726326255</v>
      </c>
      <c r="AK76" s="39">
        <f t="shared" si="3"/>
        <v>8317.859341730933</v>
      </c>
      <c r="AL76" s="39">
        <f t="shared" si="3"/>
        <v>9849.8748232840517</v>
      </c>
      <c r="AM76" s="39">
        <f t="shared" si="3"/>
        <v>11572.896942930396</v>
      </c>
      <c r="AN76" s="39">
        <f t="shared" si="3"/>
        <v>12826.570114134207</v>
      </c>
      <c r="AO76" s="39">
        <f t="shared" si="3"/>
        <v>14042.834071766636</v>
      </c>
      <c r="AP76" s="39">
        <f t="shared" si="3"/>
        <v>15336.83630786763</v>
      </c>
      <c r="AQ76" s="39">
        <f t="shared" si="3"/>
        <v>15577.510236185928</v>
      </c>
      <c r="AR76" s="39">
        <f t="shared" si="3"/>
        <v>14909.193195627202</v>
      </c>
      <c r="AS76" s="39">
        <f t="shared" si="3"/>
        <v>15345.773833544426</v>
      </c>
      <c r="AT76" s="39">
        <f t="shared" si="3"/>
        <v>17876.825969730529</v>
      </c>
      <c r="AU76" s="39">
        <f t="shared" si="3"/>
        <v>22691.039056134108</v>
      </c>
      <c r="AV76" s="39">
        <f t="shared" si="3"/>
        <v>27212.284889007035</v>
      </c>
      <c r="AW76" s="39">
        <f t="shared" si="3"/>
        <v>30556.640477738103</v>
      </c>
      <c r="AX76" s="39">
        <f t="shared" si="3"/>
        <v>31780.76365942652</v>
      </c>
      <c r="AY76" s="39">
        <f t="shared" si="3"/>
        <v>33498.155150357008</v>
      </c>
      <c r="AZ76" s="39">
        <f t="shared" si="3"/>
        <v>34239.011062252532</v>
      </c>
      <c r="BA76" s="39">
        <f t="shared" si="3"/>
        <v>33406.156559343719</v>
      </c>
      <c r="BB76" s="39">
        <f t="shared" si="3"/>
        <v>33313.239089650167</v>
      </c>
      <c r="BC76" s="39">
        <f t="shared" si="3"/>
        <v>32657.783608021327</v>
      </c>
      <c r="BD76" s="39">
        <f t="shared" si="3"/>
        <v>31725.976933053469</v>
      </c>
      <c r="BE76" s="39">
        <f t="shared" si="3"/>
        <v>32382.208129032155</v>
      </c>
      <c r="BF76" s="39">
        <f t="shared" si="3"/>
        <v>33317.310238163256</v>
      </c>
      <c r="BG76" s="39">
        <f t="shared" si="3"/>
        <v>34628.061685856948</v>
      </c>
      <c r="BH76" s="39">
        <f t="shared" si="3"/>
        <v>35699.310450790843</v>
      </c>
      <c r="BI76" s="39">
        <f t="shared" si="3"/>
        <v>36930.522008288244</v>
      </c>
      <c r="BJ76" s="39">
        <f t="shared" si="3"/>
        <v>38249.209802318401</v>
      </c>
      <c r="BK76" s="39">
        <f t="shared" si="3"/>
        <v>40249.936376952814</v>
      </c>
      <c r="BL76" s="39">
        <f t="shared" si="3"/>
        <v>42818.77212391427</v>
      </c>
      <c r="BM76" s="39">
        <f t="shared" si="3"/>
        <v>49328.179788531997</v>
      </c>
      <c r="BN76" s="39">
        <f t="shared" si="3"/>
        <v>51175.187274772732</v>
      </c>
      <c r="BO76" s="39">
        <f t="shared" si="3"/>
        <v>52993.49352155102</v>
      </c>
      <c r="BP76" s="39">
        <f>SUM(BP20:BP75)-BP22-BP33-BP39-BP42-BP49</f>
        <v>55047.905193443941</v>
      </c>
      <c r="BQ76" s="39">
        <f>SUM(BQ20:BQ75)-BQ22-BQ33-BQ39-BQ42-BQ49-BQ67-BQ70</f>
        <v>51733.987305225033</v>
      </c>
      <c r="BR76" s="39">
        <f t="shared" ref="BR76:BW76" si="4">SUM(BR20:BR75)-BR22-BR33-BR39-BR42-BR49-BR67-BR70</f>
        <v>52096.439516107559</v>
      </c>
      <c r="BS76" s="39">
        <f t="shared" si="4"/>
        <v>52669.260224571495</v>
      </c>
      <c r="BT76" s="39">
        <f t="shared" si="4"/>
        <v>53285.705453433016</v>
      </c>
      <c r="BU76" s="39">
        <f t="shared" si="4"/>
        <v>54122.306547480679</v>
      </c>
      <c r="BV76" s="39">
        <f t="shared" si="4"/>
        <v>55909.954662652308</v>
      </c>
      <c r="BW76" s="39">
        <f t="shared" si="4"/>
        <v>57719.94561488332</v>
      </c>
      <c r="BX76" s="39"/>
    </row>
    <row r="77" spans="1:76" s="15" customFormat="1" ht="12.95" customHeight="1" x14ac:dyDescent="0.2">
      <c r="B77" s="49" t="s">
        <v>108</v>
      </c>
      <c r="C77" s="72"/>
      <c r="D77" s="39" t="s">
        <v>123</v>
      </c>
      <c r="E77" s="39" t="s">
        <v>123</v>
      </c>
      <c r="F77" s="39" t="s">
        <v>123</v>
      </c>
      <c r="G77" s="39" t="s">
        <v>123</v>
      </c>
      <c r="H77" s="39" t="s">
        <v>123</v>
      </c>
      <c r="I77" s="39" t="s">
        <v>123</v>
      </c>
      <c r="J77" s="39" t="s">
        <v>123</v>
      </c>
      <c r="K77" s="39" t="s">
        <v>123</v>
      </c>
      <c r="L77" s="39" t="s">
        <v>123</v>
      </c>
      <c r="M77" s="39" t="s">
        <v>123</v>
      </c>
      <c r="N77" s="39" t="s">
        <v>123</v>
      </c>
      <c r="O77" s="39" t="s">
        <v>123</v>
      </c>
      <c r="P77" s="39" t="s">
        <v>123</v>
      </c>
      <c r="Q77" s="39" t="s">
        <v>123</v>
      </c>
      <c r="R77" s="39" t="s">
        <v>123</v>
      </c>
      <c r="S77" s="39" t="s">
        <v>123</v>
      </c>
      <c r="T77" s="39" t="s">
        <v>123</v>
      </c>
      <c r="U77" s="39" t="s">
        <v>123</v>
      </c>
      <c r="V77" s="39" t="s">
        <v>123</v>
      </c>
      <c r="W77" s="39" t="s">
        <v>123</v>
      </c>
      <c r="X77" s="39" t="s">
        <v>123</v>
      </c>
      <c r="Y77" s="39" t="s">
        <v>123</v>
      </c>
      <c r="Z77" s="39" t="s">
        <v>123</v>
      </c>
      <c r="AA77" s="39" t="s">
        <v>123</v>
      </c>
      <c r="AB77" s="39" t="s">
        <v>123</v>
      </c>
      <c r="AC77" s="39" t="s">
        <v>123</v>
      </c>
      <c r="AD77" s="39" t="s">
        <v>123</v>
      </c>
      <c r="AE77" s="39" t="s">
        <v>123</v>
      </c>
      <c r="AF77" s="39" t="s">
        <v>123</v>
      </c>
      <c r="AG77" s="39" t="s">
        <v>123</v>
      </c>
      <c r="AH77" s="39">
        <f t="shared" ref="AH77:BW77" si="5">AH76-AH73-AH36-AH30-AH43-AH32-AH28</f>
        <v>4087.2273647098109</v>
      </c>
      <c r="AI77" s="39">
        <f t="shared" si="5"/>
        <v>4433.9729056964115</v>
      </c>
      <c r="AJ77" s="39">
        <f t="shared" si="5"/>
        <v>5804.4348053450813</v>
      </c>
      <c r="AK77" s="39">
        <f t="shared" si="5"/>
        <v>7669.7643336848851</v>
      </c>
      <c r="AL77" s="39">
        <f t="shared" si="5"/>
        <v>9088.4149574401763</v>
      </c>
      <c r="AM77" s="39">
        <f t="shared" si="5"/>
        <v>10708.548004269627</v>
      </c>
      <c r="AN77" s="39">
        <f t="shared" si="5"/>
        <v>11886.313985398558</v>
      </c>
      <c r="AO77" s="39">
        <f t="shared" si="5"/>
        <v>13017.019488817987</v>
      </c>
      <c r="AP77" s="39">
        <f t="shared" si="5"/>
        <v>14194.694757319627</v>
      </c>
      <c r="AQ77" s="39">
        <f t="shared" si="5"/>
        <v>14367.511717459034</v>
      </c>
      <c r="AR77" s="39">
        <f t="shared" si="5"/>
        <v>13821.885689247209</v>
      </c>
      <c r="AS77" s="39">
        <f t="shared" si="5"/>
        <v>14056.93518393573</v>
      </c>
      <c r="AT77" s="39">
        <f t="shared" si="5"/>
        <v>16319.359410054381</v>
      </c>
      <c r="AU77" s="39">
        <f t="shared" si="5"/>
        <v>21223.094072210828</v>
      </c>
      <c r="AV77" s="39">
        <f t="shared" si="5"/>
        <v>25238.697901374166</v>
      </c>
      <c r="AW77" s="39">
        <f t="shared" si="5"/>
        <v>28282.29023986277</v>
      </c>
      <c r="AX77" s="39">
        <f t="shared" si="5"/>
        <v>29274.234871308581</v>
      </c>
      <c r="AY77" s="39">
        <f t="shared" si="5"/>
        <v>30689.238521149568</v>
      </c>
      <c r="AZ77" s="39">
        <f t="shared" si="5"/>
        <v>31142.787199387287</v>
      </c>
      <c r="BA77" s="39">
        <f t="shared" si="5"/>
        <v>30118.971854383788</v>
      </c>
      <c r="BB77" s="39">
        <f t="shared" si="5"/>
        <v>29936.464944798307</v>
      </c>
      <c r="BC77" s="39">
        <f t="shared" si="5"/>
        <v>29598.920484797167</v>
      </c>
      <c r="BD77" s="39">
        <f t="shared" si="5"/>
        <v>29680.475521105302</v>
      </c>
      <c r="BE77" s="39">
        <f t="shared" si="5"/>
        <v>30370.904637060208</v>
      </c>
      <c r="BF77" s="39">
        <f t="shared" si="5"/>
        <v>31767.564711638777</v>
      </c>
      <c r="BG77" s="39">
        <f t="shared" si="5"/>
        <v>32949.344465398681</v>
      </c>
      <c r="BH77" s="39">
        <f t="shared" si="5"/>
        <v>33970.896257800079</v>
      </c>
      <c r="BI77" s="39">
        <f t="shared" si="5"/>
        <v>34999.72836740419</v>
      </c>
      <c r="BJ77" s="39">
        <f t="shared" si="5"/>
        <v>36312.177087354619</v>
      </c>
      <c r="BK77" s="39">
        <f t="shared" si="5"/>
        <v>38269.862414049021</v>
      </c>
      <c r="BL77" s="39">
        <f t="shared" si="5"/>
        <v>40747.153672752764</v>
      </c>
      <c r="BM77" s="39">
        <f t="shared" si="5"/>
        <v>46870.247548899846</v>
      </c>
      <c r="BN77" s="39">
        <f t="shared" si="5"/>
        <v>48523.428507375451</v>
      </c>
      <c r="BO77" s="39">
        <f t="shared" si="5"/>
        <v>50302.244127946688</v>
      </c>
      <c r="BP77" s="39">
        <f t="shared" si="5"/>
        <v>52272.54276399588</v>
      </c>
      <c r="BQ77" s="39">
        <f t="shared" si="5"/>
        <v>51732.116305225034</v>
      </c>
      <c r="BR77" s="39">
        <f t="shared" si="5"/>
        <v>52096.439516107559</v>
      </c>
      <c r="BS77" s="39">
        <f t="shared" si="5"/>
        <v>52669.260224571495</v>
      </c>
      <c r="BT77" s="39">
        <f t="shared" si="5"/>
        <v>53285.705453433016</v>
      </c>
      <c r="BU77" s="39">
        <f t="shared" si="5"/>
        <v>54122.306547480679</v>
      </c>
      <c r="BV77" s="39">
        <f t="shared" si="5"/>
        <v>55909.954662652308</v>
      </c>
      <c r="BW77" s="39">
        <f t="shared" si="5"/>
        <v>57719.94561488332</v>
      </c>
      <c r="BX77" s="39"/>
    </row>
    <row r="78" spans="1:76" s="15" customFormat="1" ht="12.95" customHeight="1" x14ac:dyDescent="0.2">
      <c r="B78" s="49"/>
      <c r="C78" s="72"/>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row>
    <row r="79" spans="1:76" s="15" customFormat="1" ht="25.5" customHeight="1" x14ac:dyDescent="0.2">
      <c r="B79" s="38" t="s">
        <v>220</v>
      </c>
      <c r="C79" s="72"/>
      <c r="D79" s="31" t="s">
        <v>123</v>
      </c>
      <c r="E79" s="31" t="s">
        <v>123</v>
      </c>
      <c r="F79" s="31" t="s">
        <v>123</v>
      </c>
      <c r="G79" s="31" t="s">
        <v>123</v>
      </c>
      <c r="H79" s="31" t="s">
        <v>123</v>
      </c>
      <c r="I79" s="31" t="s">
        <v>123</v>
      </c>
      <c r="J79" s="31" t="s">
        <v>123</v>
      </c>
      <c r="K79" s="31" t="s">
        <v>123</v>
      </c>
      <c r="L79" s="31" t="s">
        <v>123</v>
      </c>
      <c r="M79" s="31" t="s">
        <v>123</v>
      </c>
      <c r="N79" s="31" t="s">
        <v>123</v>
      </c>
      <c r="O79" s="31" t="s">
        <v>123</v>
      </c>
      <c r="P79" s="31" t="s">
        <v>123</v>
      </c>
      <c r="Q79" s="31" t="s">
        <v>123</v>
      </c>
      <c r="R79" s="31" t="s">
        <v>123</v>
      </c>
      <c r="S79" s="31" t="s">
        <v>123</v>
      </c>
      <c r="T79" s="31" t="s">
        <v>123</v>
      </c>
      <c r="U79" s="31" t="s">
        <v>123</v>
      </c>
      <c r="V79" s="31" t="s">
        <v>123</v>
      </c>
      <c r="W79" s="31" t="s">
        <v>123</v>
      </c>
      <c r="X79" s="31" t="s">
        <v>123</v>
      </c>
      <c r="Y79" s="31" t="s">
        <v>123</v>
      </c>
      <c r="Z79" s="31" t="s">
        <v>123</v>
      </c>
      <c r="AA79" s="31" t="s">
        <v>123</v>
      </c>
      <c r="AB79" s="31" t="s">
        <v>123</v>
      </c>
      <c r="AC79" s="31" t="s">
        <v>123</v>
      </c>
      <c r="AD79" s="31" t="s">
        <v>123</v>
      </c>
      <c r="AE79" s="31" t="s">
        <v>123</v>
      </c>
      <c r="AF79" s="31" t="s">
        <v>123</v>
      </c>
      <c r="AG79" s="31" t="s">
        <v>123</v>
      </c>
      <c r="AH79" s="31" t="s">
        <v>123</v>
      </c>
      <c r="AI79" s="31" t="s">
        <v>123</v>
      </c>
      <c r="AJ79" s="31" t="s">
        <v>123</v>
      </c>
      <c r="AK79" s="31" t="s">
        <v>123</v>
      </c>
      <c r="AL79" s="31" t="s">
        <v>123</v>
      </c>
      <c r="AM79" s="31" t="s">
        <v>123</v>
      </c>
      <c r="AN79" s="31" t="s">
        <v>123</v>
      </c>
      <c r="AO79" s="31" t="s">
        <v>123</v>
      </c>
      <c r="AP79" s="31" t="s">
        <v>123</v>
      </c>
      <c r="AQ79" s="31" t="s">
        <v>123</v>
      </c>
      <c r="AR79" s="31" t="s">
        <v>123</v>
      </c>
      <c r="AS79" s="31" t="s">
        <v>123</v>
      </c>
      <c r="AT79" s="31" t="s">
        <v>123</v>
      </c>
      <c r="AU79" s="31" t="s">
        <v>123</v>
      </c>
      <c r="AV79" s="31" t="s">
        <v>123</v>
      </c>
      <c r="AW79" s="31" t="s">
        <v>123</v>
      </c>
      <c r="AX79" s="31" t="s">
        <v>123</v>
      </c>
      <c r="AY79" s="31" t="s">
        <v>123</v>
      </c>
      <c r="AZ79" s="31" t="s">
        <v>123</v>
      </c>
      <c r="BA79" s="31" t="s">
        <v>123</v>
      </c>
      <c r="BB79" s="31" t="s">
        <v>123</v>
      </c>
      <c r="BC79" s="31" t="s">
        <v>123</v>
      </c>
      <c r="BD79" s="31" t="s">
        <v>123</v>
      </c>
      <c r="BE79" s="31" t="s">
        <v>123</v>
      </c>
      <c r="BF79" s="31" t="s">
        <v>123</v>
      </c>
      <c r="BG79" s="31" t="s">
        <v>123</v>
      </c>
      <c r="BH79" s="31" t="s">
        <v>123</v>
      </c>
      <c r="BI79" s="31" t="s">
        <v>123</v>
      </c>
      <c r="BJ79" s="31" t="s">
        <v>123</v>
      </c>
      <c r="BK79" s="31" t="s">
        <v>123</v>
      </c>
      <c r="BL79" s="31" t="s">
        <v>123</v>
      </c>
      <c r="BM79" s="31" t="s">
        <v>123</v>
      </c>
      <c r="BN79" s="31" t="s">
        <v>123</v>
      </c>
      <c r="BO79" s="31" t="s">
        <v>123</v>
      </c>
      <c r="BP79" s="31" t="s">
        <v>123</v>
      </c>
      <c r="BQ79" s="31" t="s">
        <v>123</v>
      </c>
      <c r="BR79" s="31" t="s">
        <v>123</v>
      </c>
      <c r="BS79" s="31" t="s">
        <v>123</v>
      </c>
      <c r="BT79" s="31" t="s">
        <v>123</v>
      </c>
      <c r="BU79" s="31" t="s">
        <v>123</v>
      </c>
      <c r="BV79" s="31" t="s">
        <v>123</v>
      </c>
      <c r="BW79" s="31" t="s">
        <v>123</v>
      </c>
    </row>
    <row r="80" spans="1:76" s="15" customFormat="1" ht="12.95" customHeight="1" x14ac:dyDescent="0.2">
      <c r="B80" s="15" t="s">
        <v>124</v>
      </c>
      <c r="C80" s="72" t="s">
        <v>92</v>
      </c>
      <c r="D80" s="31" t="s">
        <v>123</v>
      </c>
      <c r="E80" s="31" t="s">
        <v>123</v>
      </c>
      <c r="F80" s="31" t="s">
        <v>123</v>
      </c>
      <c r="G80" s="31" t="s">
        <v>123</v>
      </c>
      <c r="H80" s="31" t="s">
        <v>123</v>
      </c>
      <c r="I80" s="31" t="s">
        <v>123</v>
      </c>
      <c r="J80" s="31" t="s">
        <v>123</v>
      </c>
      <c r="K80" s="31" t="s">
        <v>123</v>
      </c>
      <c r="L80" s="31" t="s">
        <v>123</v>
      </c>
      <c r="M80" s="31" t="s">
        <v>123</v>
      </c>
      <c r="N80" s="31" t="s">
        <v>123</v>
      </c>
      <c r="O80" s="31" t="s">
        <v>123</v>
      </c>
      <c r="P80" s="31" t="s">
        <v>123</v>
      </c>
      <c r="Q80" s="31" t="s">
        <v>123</v>
      </c>
      <c r="R80" s="31" t="s">
        <v>123</v>
      </c>
      <c r="S80" s="31" t="s">
        <v>123</v>
      </c>
      <c r="T80" s="31" t="s">
        <v>123</v>
      </c>
      <c r="U80" s="31" t="s">
        <v>123</v>
      </c>
      <c r="V80" s="31" t="s">
        <v>123</v>
      </c>
      <c r="W80" s="31" t="s">
        <v>123</v>
      </c>
      <c r="X80" s="31" t="s">
        <v>123</v>
      </c>
      <c r="Y80" s="31" t="s">
        <v>123</v>
      </c>
      <c r="Z80" s="31" t="s">
        <v>123</v>
      </c>
      <c r="AA80" s="31" t="s">
        <v>123</v>
      </c>
      <c r="AB80" s="31" t="s">
        <v>123</v>
      </c>
      <c r="AC80" s="31" t="s">
        <v>123</v>
      </c>
      <c r="AD80" s="31" t="s">
        <v>123</v>
      </c>
      <c r="AE80" s="31" t="s">
        <v>123</v>
      </c>
      <c r="AF80" s="31" t="s">
        <v>123</v>
      </c>
      <c r="AG80" s="31" t="s">
        <v>123</v>
      </c>
      <c r="AH80" s="31">
        <v>91.795148247978432</v>
      </c>
      <c r="AI80" s="31">
        <v>110.61695040710585</v>
      </c>
      <c r="AJ80" s="31">
        <v>149.4963281520491</v>
      </c>
      <c r="AK80" s="31">
        <v>193.25159579250203</v>
      </c>
      <c r="AL80" s="31">
        <v>241.11294619072987</v>
      </c>
      <c r="AM80" s="31">
        <v>304.00372136294919</v>
      </c>
      <c r="AN80" s="31">
        <v>362.05707222653785</v>
      </c>
      <c r="AO80" s="31">
        <v>439.95309705296535</v>
      </c>
      <c r="AP80" s="31">
        <v>504.19562238080925</v>
      </c>
      <c r="AQ80" s="31">
        <v>588.95286162117668</v>
      </c>
      <c r="AR80" s="31">
        <v>669.81688074358397</v>
      </c>
      <c r="AS80" s="31">
        <v>784.80669061681635</v>
      </c>
      <c r="AT80" s="31">
        <v>945.80283525647269</v>
      </c>
      <c r="AU80" s="31">
        <v>1188.5453647098627</v>
      </c>
      <c r="AV80" s="31">
        <v>1553.4739999999999</v>
      </c>
      <c r="AW80" s="31">
        <v>1795.461</v>
      </c>
      <c r="AX80" s="31">
        <v>1962.682</v>
      </c>
      <c r="AY80" s="31">
        <v>2194.1619999999998</v>
      </c>
      <c r="AZ80" s="31">
        <v>2392.893</v>
      </c>
      <c r="BA80" s="31">
        <v>2521.25</v>
      </c>
      <c r="BB80" s="31">
        <v>2679.9749999999999</v>
      </c>
      <c r="BC80" s="31">
        <v>2822.8040000000001</v>
      </c>
      <c r="BD80" s="31">
        <v>2955.1210000000001</v>
      </c>
      <c r="BE80" s="31">
        <v>3124.4597597447382</v>
      </c>
      <c r="BF80" s="31">
        <v>3250.6787885787207</v>
      </c>
      <c r="BG80" s="31">
        <v>3457.0445494205601</v>
      </c>
      <c r="BH80" s="31">
        <v>3673.5859999999998</v>
      </c>
      <c r="BI80" s="31">
        <v>3924.14037813</v>
      </c>
      <c r="BJ80" s="31">
        <v>4149.40578293</v>
      </c>
      <c r="BK80" s="31">
        <v>4444.4350972342991</v>
      </c>
      <c r="BL80" s="31">
        <v>4734.8039219600005</v>
      </c>
      <c r="BM80" s="31">
        <v>5106.2537628999999</v>
      </c>
      <c r="BN80" s="31">
        <v>5227.7472379531791</v>
      </c>
      <c r="BO80" s="31">
        <v>5339.4256940699997</v>
      </c>
      <c r="BP80" s="31">
        <v>5475.6249157700013</v>
      </c>
      <c r="BQ80" s="31">
        <v>5360.0751764300812</v>
      </c>
      <c r="BR80" s="31">
        <v>5422.5817932125965</v>
      </c>
      <c r="BS80" s="31">
        <v>5499.229162176116</v>
      </c>
      <c r="BT80" s="31">
        <v>5552.7976721099612</v>
      </c>
      <c r="BU80" s="31">
        <v>5670.8655244518814</v>
      </c>
      <c r="BV80" s="31">
        <v>5824.3273967860796</v>
      </c>
      <c r="BW80" s="31">
        <v>6004.0496845190164</v>
      </c>
    </row>
    <row r="81" spans="1:75" s="15" customFormat="1" ht="12.95" customHeight="1" x14ac:dyDescent="0.2">
      <c r="B81" s="15" t="s">
        <v>204</v>
      </c>
      <c r="C81" s="72"/>
      <c r="D81" s="31" t="s">
        <v>123</v>
      </c>
      <c r="E81" s="31" t="s">
        <v>123</v>
      </c>
      <c r="F81" s="31" t="s">
        <v>123</v>
      </c>
      <c r="G81" s="31" t="s">
        <v>123</v>
      </c>
      <c r="H81" s="31" t="s">
        <v>123</v>
      </c>
      <c r="I81" s="31" t="s">
        <v>123</v>
      </c>
      <c r="J81" s="31" t="s">
        <v>123</v>
      </c>
      <c r="K81" s="31" t="s">
        <v>123</v>
      </c>
      <c r="L81" s="31" t="s">
        <v>123</v>
      </c>
      <c r="M81" s="31" t="s">
        <v>123</v>
      </c>
      <c r="N81" s="31" t="s">
        <v>123</v>
      </c>
      <c r="O81" s="31" t="s">
        <v>123</v>
      </c>
      <c r="P81" s="31" t="s">
        <v>123</v>
      </c>
      <c r="Q81" s="31" t="s">
        <v>123</v>
      </c>
      <c r="R81" s="31" t="s">
        <v>123</v>
      </c>
      <c r="S81" s="31" t="s">
        <v>123</v>
      </c>
      <c r="T81" s="31" t="s">
        <v>123</v>
      </c>
      <c r="U81" s="31" t="s">
        <v>123</v>
      </c>
      <c r="V81" s="31" t="s">
        <v>123</v>
      </c>
      <c r="W81" s="31" t="s">
        <v>123</v>
      </c>
      <c r="X81" s="31" t="s">
        <v>123</v>
      </c>
      <c r="Y81" s="31" t="s">
        <v>123</v>
      </c>
      <c r="Z81" s="31" t="s">
        <v>123</v>
      </c>
      <c r="AA81" s="31" t="s">
        <v>123</v>
      </c>
      <c r="AB81" s="31" t="s">
        <v>123</v>
      </c>
      <c r="AC81" s="31" t="s">
        <v>123</v>
      </c>
      <c r="AD81" s="31" t="s">
        <v>123</v>
      </c>
      <c r="AE81" s="31" t="s">
        <v>123</v>
      </c>
      <c r="AF81" s="31" t="s">
        <v>123</v>
      </c>
      <c r="AG81" s="31" t="s">
        <v>123</v>
      </c>
      <c r="AH81" s="31">
        <v>71.803621583486347</v>
      </c>
      <c r="AI81" s="31">
        <v>71.309887694513563</v>
      </c>
      <c r="AJ81" s="31">
        <v>81.214423210806217</v>
      </c>
      <c r="AK81" s="31">
        <v>88.309333043676872</v>
      </c>
      <c r="AL81" s="31">
        <v>86.071335668395506</v>
      </c>
      <c r="AM81" s="31">
        <v>94.533357523787956</v>
      </c>
      <c r="AN81" s="31">
        <v>94.539479953098336</v>
      </c>
      <c r="AO81" s="31">
        <v>99.91444157230606</v>
      </c>
      <c r="AP81" s="31">
        <v>100.54053775712582</v>
      </c>
      <c r="AQ81" s="31">
        <v>104.34230284607963</v>
      </c>
      <c r="AR81" s="31">
        <v>107.80379749418931</v>
      </c>
      <c r="AS81" s="31">
        <v>122.17188902792199</v>
      </c>
      <c r="AT81" s="31">
        <v>114.12408977669212</v>
      </c>
      <c r="AU81" s="31">
        <v>146.99272655994997</v>
      </c>
      <c r="AV81" s="31">
        <v>157.74724460497177</v>
      </c>
      <c r="AW81" s="31">
        <v>166.79640685237015</v>
      </c>
      <c r="AX81" s="31">
        <v>162.93681781914438</v>
      </c>
      <c r="AY81" s="31">
        <v>164.65367537537094</v>
      </c>
      <c r="AZ81" s="31">
        <v>151.35973857984254</v>
      </c>
      <c r="BA81" s="31">
        <v>139.49190488287545</v>
      </c>
      <c r="BB81" s="31">
        <v>134.50941339676888</v>
      </c>
      <c r="BC81" s="31">
        <v>129.1281660452959</v>
      </c>
      <c r="BD81" s="31">
        <v>119.97591185812794</v>
      </c>
      <c r="BE81" s="31">
        <v>124.23847975499999</v>
      </c>
      <c r="BF81" s="31">
        <v>129.19739105324999</v>
      </c>
      <c r="BG81" s="31">
        <v>122.12592027499997</v>
      </c>
      <c r="BH81" s="31">
        <v>118.53474787549996</v>
      </c>
      <c r="BI81" s="31">
        <v>110.10084555674999</v>
      </c>
      <c r="BJ81" s="31">
        <v>98.398418693749989</v>
      </c>
      <c r="BK81" s="31">
        <v>78.937256372223544</v>
      </c>
      <c r="BL81" s="31">
        <v>65.396410920697221</v>
      </c>
      <c r="BM81" s="31">
        <v>51.483577534736391</v>
      </c>
      <c r="BN81" s="31">
        <v>57.601642672924164</v>
      </c>
      <c r="BO81" s="31">
        <v>42.932441328677768</v>
      </c>
      <c r="BP81" s="31">
        <v>32.718312738749866</v>
      </c>
      <c r="BQ81" s="31">
        <v>22.238021359488169</v>
      </c>
      <c r="BR81" s="31">
        <v>19.022720985820968</v>
      </c>
      <c r="BS81" s="31">
        <v>12.231211755874499</v>
      </c>
      <c r="BT81" s="31">
        <v>8.8611371404146606</v>
      </c>
      <c r="BU81" s="31">
        <v>1.6685110024252801</v>
      </c>
      <c r="BV81" s="31">
        <v>0.14284027463470444</v>
      </c>
      <c r="BW81" s="31">
        <v>0</v>
      </c>
    </row>
    <row r="82" spans="1:75" s="15" customFormat="1" ht="12.95" customHeight="1" x14ac:dyDescent="0.2">
      <c r="B82" s="56" t="s">
        <v>205</v>
      </c>
      <c r="C82" s="72" t="s">
        <v>93</v>
      </c>
      <c r="D82" s="31" t="s">
        <v>123</v>
      </c>
      <c r="E82" s="31" t="s">
        <v>123</v>
      </c>
      <c r="F82" s="31" t="s">
        <v>123</v>
      </c>
      <c r="G82" s="31" t="s">
        <v>123</v>
      </c>
      <c r="H82" s="31" t="s">
        <v>123</v>
      </c>
      <c r="I82" s="31" t="s">
        <v>123</v>
      </c>
      <c r="J82" s="31" t="s">
        <v>123</v>
      </c>
      <c r="K82" s="31" t="s">
        <v>123</v>
      </c>
      <c r="L82" s="31" t="s">
        <v>123</v>
      </c>
      <c r="M82" s="31" t="s">
        <v>123</v>
      </c>
      <c r="N82" s="31" t="s">
        <v>123</v>
      </c>
      <c r="O82" s="31" t="s">
        <v>123</v>
      </c>
      <c r="P82" s="31" t="s">
        <v>123</v>
      </c>
      <c r="Q82" s="31" t="s">
        <v>123</v>
      </c>
      <c r="R82" s="31" t="s">
        <v>123</v>
      </c>
      <c r="S82" s="31" t="s">
        <v>123</v>
      </c>
      <c r="T82" s="31" t="s">
        <v>123</v>
      </c>
      <c r="U82" s="31" t="s">
        <v>123</v>
      </c>
      <c r="V82" s="31" t="s">
        <v>123</v>
      </c>
      <c r="W82" s="31" t="s">
        <v>123</v>
      </c>
      <c r="X82" s="31" t="s">
        <v>123</v>
      </c>
      <c r="Y82" s="31" t="s">
        <v>123</v>
      </c>
      <c r="Z82" s="31" t="s">
        <v>123</v>
      </c>
      <c r="AA82" s="31" t="s">
        <v>123</v>
      </c>
      <c r="AB82" s="31" t="s">
        <v>123</v>
      </c>
      <c r="AC82" s="31" t="s">
        <v>123</v>
      </c>
      <c r="AD82" s="31" t="s">
        <v>123</v>
      </c>
      <c r="AE82" s="31" t="s">
        <v>123</v>
      </c>
      <c r="AF82" s="31" t="s">
        <v>123</v>
      </c>
      <c r="AG82" s="31" t="s">
        <v>123</v>
      </c>
      <c r="AH82" s="31">
        <v>71.803621583486347</v>
      </c>
      <c r="AI82" s="31">
        <v>71.309207260582085</v>
      </c>
      <c r="AJ82" s="31">
        <v>81.190527498478616</v>
      </c>
      <c r="AK82" s="31">
        <v>88.216061253991739</v>
      </c>
      <c r="AL82" s="31">
        <v>85.854079958673921</v>
      </c>
      <c r="AM82" s="31">
        <v>94.080741461868001</v>
      </c>
      <c r="AN82" s="31">
        <v>93.74042470571581</v>
      </c>
      <c r="AO82" s="31">
        <v>98.41918553022127</v>
      </c>
      <c r="AP82" s="31">
        <v>98.451776698555136</v>
      </c>
      <c r="AQ82" s="31">
        <v>101.4122159340142</v>
      </c>
      <c r="AR82" s="31">
        <v>103.7000792945807</v>
      </c>
      <c r="AS82" s="31">
        <v>115.24881210484507</v>
      </c>
      <c r="AT82" s="31">
        <v>105.20758261792079</v>
      </c>
      <c r="AU82" s="31">
        <v>132.47009728423961</v>
      </c>
      <c r="AV82" s="31">
        <v>139.23752551267657</v>
      </c>
      <c r="AW82" s="31">
        <v>145.01624573144477</v>
      </c>
      <c r="AX82" s="31">
        <v>140.12043851328579</v>
      </c>
      <c r="AY82" s="31">
        <v>137.73568376010451</v>
      </c>
      <c r="AZ82" s="31">
        <v>123.15021797831749</v>
      </c>
      <c r="BA82" s="31">
        <v>112.47661198287514</v>
      </c>
      <c r="BB82" s="31">
        <v>106.20491922822067</v>
      </c>
      <c r="BC82" s="31">
        <v>100.0911521395842</v>
      </c>
      <c r="BD82" s="31">
        <v>91.467069144910184</v>
      </c>
      <c r="BE82" s="31">
        <v>94.275213728127369</v>
      </c>
      <c r="BF82" s="31">
        <v>98.141333013831741</v>
      </c>
      <c r="BG82" s="31">
        <v>88.419644868272087</v>
      </c>
      <c r="BH82" s="31">
        <v>84.661747875499969</v>
      </c>
      <c r="BI82" s="31">
        <v>78.43606763128443</v>
      </c>
      <c r="BJ82" s="31">
        <v>69.184191628461178</v>
      </c>
      <c r="BK82" s="31">
        <v>53.012026844164069</v>
      </c>
      <c r="BL82" s="31">
        <v>44.371488154976973</v>
      </c>
      <c r="BM82" s="31">
        <v>35.156518235278511</v>
      </c>
      <c r="BN82" s="31">
        <v>44.397557364672267</v>
      </c>
      <c r="BO82" s="31">
        <v>34.460070369093543</v>
      </c>
      <c r="BP82" s="31">
        <v>25.544874276974298</v>
      </c>
      <c r="BQ82" s="31">
        <v>18.094792152530051</v>
      </c>
      <c r="BR82" s="31">
        <v>15.875996139189674</v>
      </c>
      <c r="BS82" s="31">
        <v>9.4081951655874114</v>
      </c>
      <c r="BT82" s="31">
        <v>6.3064483627942129</v>
      </c>
      <c r="BU82" s="31">
        <v>1.6685110024252801</v>
      </c>
      <c r="BV82" s="31">
        <v>0.14284027463470444</v>
      </c>
      <c r="BW82" s="31">
        <v>0</v>
      </c>
    </row>
    <row r="83" spans="1:75" s="15" customFormat="1" ht="12.95" customHeight="1" x14ac:dyDescent="0.2">
      <c r="B83" s="56" t="s">
        <v>206</v>
      </c>
      <c r="C83" s="72" t="s">
        <v>93</v>
      </c>
      <c r="D83" s="31" t="s">
        <v>123</v>
      </c>
      <c r="E83" s="31" t="s">
        <v>123</v>
      </c>
      <c r="F83" s="31" t="s">
        <v>123</v>
      </c>
      <c r="G83" s="31" t="s">
        <v>123</v>
      </c>
      <c r="H83" s="31" t="s">
        <v>123</v>
      </c>
      <c r="I83" s="31" t="s">
        <v>123</v>
      </c>
      <c r="J83" s="31" t="s">
        <v>123</v>
      </c>
      <c r="K83" s="31" t="s">
        <v>123</v>
      </c>
      <c r="L83" s="31" t="s">
        <v>123</v>
      </c>
      <c r="M83" s="31" t="s">
        <v>123</v>
      </c>
      <c r="N83" s="31" t="s">
        <v>123</v>
      </c>
      <c r="O83" s="31" t="s">
        <v>123</v>
      </c>
      <c r="P83" s="31" t="s">
        <v>123</v>
      </c>
      <c r="Q83" s="31" t="s">
        <v>123</v>
      </c>
      <c r="R83" s="31" t="s">
        <v>123</v>
      </c>
      <c r="S83" s="31" t="s">
        <v>123</v>
      </c>
      <c r="T83" s="31" t="s">
        <v>123</v>
      </c>
      <c r="U83" s="31" t="s">
        <v>123</v>
      </c>
      <c r="V83" s="31" t="s">
        <v>123</v>
      </c>
      <c r="W83" s="31" t="s">
        <v>123</v>
      </c>
      <c r="X83" s="31" t="s">
        <v>123</v>
      </c>
      <c r="Y83" s="31" t="s">
        <v>123</v>
      </c>
      <c r="Z83" s="31" t="s">
        <v>123</v>
      </c>
      <c r="AA83" s="31" t="s">
        <v>123</v>
      </c>
      <c r="AB83" s="31" t="s">
        <v>123</v>
      </c>
      <c r="AC83" s="31" t="s">
        <v>123</v>
      </c>
      <c r="AD83" s="31" t="s">
        <v>123</v>
      </c>
      <c r="AE83" s="31" t="s">
        <v>123</v>
      </c>
      <c r="AF83" s="31" t="s">
        <v>123</v>
      </c>
      <c r="AG83" s="31" t="s">
        <v>123</v>
      </c>
      <c r="AH83" s="31">
        <v>0</v>
      </c>
      <c r="AI83" s="31">
        <v>6.8043393148529703E-4</v>
      </c>
      <c r="AJ83" s="31">
        <v>2.389571232760496E-2</v>
      </c>
      <c r="AK83" s="31">
        <v>9.3271789685138398E-2</v>
      </c>
      <c r="AL83" s="31">
        <v>0.21725570972157768</v>
      </c>
      <c r="AM83" s="31">
        <v>0.45261606191995341</v>
      </c>
      <c r="AN83" s="31">
        <v>0.79905524738252098</v>
      </c>
      <c r="AO83" s="31">
        <v>1.4952560420847878</v>
      </c>
      <c r="AP83" s="31">
        <v>2.0887610585706842</v>
      </c>
      <c r="AQ83" s="31">
        <v>2.9300869120654411</v>
      </c>
      <c r="AR83" s="31">
        <v>4.1037181996086094</v>
      </c>
      <c r="AS83" s="31">
        <v>6.9230769230769234</v>
      </c>
      <c r="AT83" s="31">
        <v>8.9165071587713225</v>
      </c>
      <c r="AU83" s="31">
        <v>14.522629275710372</v>
      </c>
      <c r="AV83" s="31">
        <v>18.509719092295203</v>
      </c>
      <c r="AW83" s="31">
        <v>21.780161120925374</v>
      </c>
      <c r="AX83" s="31">
        <v>22.816379305858582</v>
      </c>
      <c r="AY83" s="31">
        <v>26.917991615266445</v>
      </c>
      <c r="AZ83" s="31">
        <v>28.20952060152505</v>
      </c>
      <c r="BA83" s="31">
        <v>27.015292900000315</v>
      </c>
      <c r="BB83" s="31">
        <v>28.304494168548207</v>
      </c>
      <c r="BC83" s="31">
        <v>29.037013905711706</v>
      </c>
      <c r="BD83" s="31">
        <v>28.508842713217764</v>
      </c>
      <c r="BE83" s="31">
        <v>29.963266026872617</v>
      </c>
      <c r="BF83" s="31">
        <v>31.056058039418243</v>
      </c>
      <c r="BG83" s="31">
        <v>33.70627540672789</v>
      </c>
      <c r="BH83" s="31">
        <v>33.872999999999998</v>
      </c>
      <c r="BI83" s="31">
        <v>31.66477792546555</v>
      </c>
      <c r="BJ83" s="31">
        <v>29.214227065288803</v>
      </c>
      <c r="BK83" s="31">
        <v>25.925229528059475</v>
      </c>
      <c r="BL83" s="31">
        <v>21.024922765720252</v>
      </c>
      <c r="BM83" s="31">
        <v>16.327059299457879</v>
      </c>
      <c r="BN83" s="31">
        <v>13.204085308251896</v>
      </c>
      <c r="BO83" s="31">
        <v>8.4723709595842251</v>
      </c>
      <c r="BP83" s="31">
        <v>7.1734384617755698</v>
      </c>
      <c r="BQ83" s="31">
        <v>4.1432292069581171</v>
      </c>
      <c r="BR83" s="31">
        <v>3.1467248466312925</v>
      </c>
      <c r="BS83" s="31">
        <v>2.8230165902870876</v>
      </c>
      <c r="BT83" s="31">
        <v>2.5546887776204481</v>
      </c>
      <c r="BU83" s="31">
        <v>0</v>
      </c>
      <c r="BV83" s="31">
        <v>0</v>
      </c>
      <c r="BW83" s="31">
        <v>0</v>
      </c>
    </row>
    <row r="84" spans="1:75" s="15" customFormat="1" ht="12.95" customHeight="1" x14ac:dyDescent="0.2">
      <c r="B84" s="15" t="s">
        <v>125</v>
      </c>
      <c r="C84" s="72" t="s">
        <v>92</v>
      </c>
      <c r="D84" s="31" t="s">
        <v>123</v>
      </c>
      <c r="E84" s="31" t="s">
        <v>123</v>
      </c>
      <c r="F84" s="31" t="s">
        <v>123</v>
      </c>
      <c r="G84" s="31" t="s">
        <v>123</v>
      </c>
      <c r="H84" s="31" t="s">
        <v>123</v>
      </c>
      <c r="I84" s="31" t="s">
        <v>123</v>
      </c>
      <c r="J84" s="31" t="s">
        <v>123</v>
      </c>
      <c r="K84" s="31" t="s">
        <v>123</v>
      </c>
      <c r="L84" s="31" t="s">
        <v>123</v>
      </c>
      <c r="M84" s="31" t="s">
        <v>123</v>
      </c>
      <c r="N84" s="31" t="s">
        <v>123</v>
      </c>
      <c r="O84" s="31" t="s">
        <v>123</v>
      </c>
      <c r="P84" s="31" t="s">
        <v>123</v>
      </c>
      <c r="Q84" s="31" t="s">
        <v>123</v>
      </c>
      <c r="R84" s="31" t="s">
        <v>123</v>
      </c>
      <c r="S84" s="31" t="s">
        <v>123</v>
      </c>
      <c r="T84" s="31" t="s">
        <v>123</v>
      </c>
      <c r="U84" s="31" t="s">
        <v>123</v>
      </c>
      <c r="V84" s="31" t="s">
        <v>123</v>
      </c>
      <c r="W84" s="31" t="s">
        <v>123</v>
      </c>
      <c r="X84" s="31" t="s">
        <v>123</v>
      </c>
      <c r="Y84" s="31" t="s">
        <v>123</v>
      </c>
      <c r="Z84" s="31" t="s">
        <v>123</v>
      </c>
      <c r="AA84" s="31" t="s">
        <v>123</v>
      </c>
      <c r="AB84" s="31" t="s">
        <v>123</v>
      </c>
      <c r="AC84" s="31" t="s">
        <v>123</v>
      </c>
      <c r="AD84" s="31" t="s">
        <v>123</v>
      </c>
      <c r="AE84" s="31" t="s">
        <v>123</v>
      </c>
      <c r="AF84" s="31" t="s">
        <v>123</v>
      </c>
      <c r="AG84" s="31" t="s">
        <v>123</v>
      </c>
      <c r="AH84" s="31">
        <v>0</v>
      </c>
      <c r="AI84" s="31">
        <v>0</v>
      </c>
      <c r="AJ84" s="31">
        <v>0</v>
      </c>
      <c r="AK84" s="31">
        <v>0</v>
      </c>
      <c r="AL84" s="31">
        <v>0</v>
      </c>
      <c r="AM84" s="31">
        <v>0</v>
      </c>
      <c r="AN84" s="31">
        <v>0</v>
      </c>
      <c r="AO84" s="31">
        <v>0</v>
      </c>
      <c r="AP84" s="31">
        <v>0</v>
      </c>
      <c r="AQ84" s="31">
        <v>0</v>
      </c>
      <c r="AR84" s="31">
        <v>0</v>
      </c>
      <c r="AS84" s="31">
        <v>0</v>
      </c>
      <c r="AT84" s="31">
        <v>0</v>
      </c>
      <c r="AU84" s="31">
        <v>14.67867882736096</v>
      </c>
      <c r="AV84" s="31">
        <v>17.32362399448489</v>
      </c>
      <c r="AW84" s="31">
        <v>22.017101000372413</v>
      </c>
      <c r="AX84" s="31">
        <v>26.274387450379745</v>
      </c>
      <c r="AY84" s="31">
        <v>31.159442185463192</v>
      </c>
      <c r="AZ84" s="31">
        <v>36.556276606201791</v>
      </c>
      <c r="BA84" s="31">
        <v>36.695665879000003</v>
      </c>
      <c r="BB84" s="31">
        <v>38.413191972800014</v>
      </c>
      <c r="BC84" s="31">
        <v>38.367648960570129</v>
      </c>
      <c r="BD84" s="31">
        <v>57.286221493426368</v>
      </c>
      <c r="BE84" s="31">
        <v>61.250098314299194</v>
      </c>
      <c r="BF84" s="31">
        <v>45.81</v>
      </c>
      <c r="BG84" s="31">
        <v>36.193318905790619</v>
      </c>
      <c r="BH84" s="31">
        <v>38.411999999999999</v>
      </c>
      <c r="BI84" s="31">
        <v>35.623045027248956</v>
      </c>
      <c r="BJ84" s="31">
        <v>39.227886861522336</v>
      </c>
      <c r="BK84" s="31">
        <v>44.288355759254614</v>
      </c>
      <c r="BL84" s="31">
        <v>46.717117832191811</v>
      </c>
      <c r="BM84" s="31">
        <v>48.708362762486907</v>
      </c>
      <c r="BN84" s="31">
        <v>45.683687940754801</v>
      </c>
      <c r="BO84" s="31">
        <v>41.557605406422965</v>
      </c>
      <c r="BP84" s="31">
        <v>44.996467444797425</v>
      </c>
      <c r="BQ84" s="31">
        <v>46.46150720913667</v>
      </c>
      <c r="BR84" s="31">
        <v>44.629999810412166</v>
      </c>
      <c r="BS84" s="31">
        <v>45.652088069469507</v>
      </c>
      <c r="BT84" s="31">
        <v>45.292344699299207</v>
      </c>
      <c r="BU84" s="31">
        <v>44.853987141851775</v>
      </c>
      <c r="BV84" s="31">
        <v>39.305097807299539</v>
      </c>
      <c r="BW84" s="31">
        <v>30.211477870629832</v>
      </c>
    </row>
    <row r="85" spans="1:75" s="15" customFormat="1" x14ac:dyDescent="0.2">
      <c r="B85" s="15" t="s">
        <v>221</v>
      </c>
      <c r="C85" s="72" t="s">
        <v>93</v>
      </c>
      <c r="D85" s="31" t="s">
        <v>123</v>
      </c>
      <c r="E85" s="31" t="s">
        <v>123</v>
      </c>
      <c r="F85" s="31" t="s">
        <v>123</v>
      </c>
      <c r="G85" s="31" t="s">
        <v>123</v>
      </c>
      <c r="H85" s="31" t="s">
        <v>123</v>
      </c>
      <c r="I85" s="31" t="s">
        <v>123</v>
      </c>
      <c r="J85" s="31" t="s">
        <v>123</v>
      </c>
      <c r="K85" s="31" t="s">
        <v>123</v>
      </c>
      <c r="L85" s="31" t="s">
        <v>123</v>
      </c>
      <c r="M85" s="31" t="s">
        <v>123</v>
      </c>
      <c r="N85" s="31" t="s">
        <v>123</v>
      </c>
      <c r="O85" s="31" t="s">
        <v>123</v>
      </c>
      <c r="P85" s="31" t="s">
        <v>123</v>
      </c>
      <c r="Q85" s="31" t="s">
        <v>123</v>
      </c>
      <c r="R85" s="31" t="s">
        <v>123</v>
      </c>
      <c r="S85" s="31" t="s">
        <v>123</v>
      </c>
      <c r="T85" s="31" t="s">
        <v>123</v>
      </c>
      <c r="U85" s="31" t="s">
        <v>123</v>
      </c>
      <c r="V85" s="31" t="s">
        <v>123</v>
      </c>
      <c r="W85" s="31" t="s">
        <v>123</v>
      </c>
      <c r="X85" s="31" t="s">
        <v>123</v>
      </c>
      <c r="Y85" s="31" t="s">
        <v>123</v>
      </c>
      <c r="Z85" s="31" t="s">
        <v>123</v>
      </c>
      <c r="AA85" s="31" t="s">
        <v>123</v>
      </c>
      <c r="AB85" s="31" t="s">
        <v>123</v>
      </c>
      <c r="AC85" s="31" t="s">
        <v>123</v>
      </c>
      <c r="AD85" s="31" t="s">
        <v>123</v>
      </c>
      <c r="AE85" s="31" t="s">
        <v>123</v>
      </c>
      <c r="AF85" s="31" t="s">
        <v>123</v>
      </c>
      <c r="AG85" s="31" t="s">
        <v>123</v>
      </c>
      <c r="AH85" s="31">
        <v>96</v>
      </c>
      <c r="AI85" s="31">
        <v>96</v>
      </c>
      <c r="AJ85" s="31">
        <v>98</v>
      </c>
      <c r="AK85" s="31">
        <v>101</v>
      </c>
      <c r="AL85" s="31">
        <v>102</v>
      </c>
      <c r="AM85" s="31">
        <v>103</v>
      </c>
      <c r="AN85" s="31">
        <v>105</v>
      </c>
      <c r="AO85" s="31">
        <v>105</v>
      </c>
      <c r="AP85" s="31">
        <v>107</v>
      </c>
      <c r="AQ85" s="31">
        <v>107</v>
      </c>
      <c r="AR85" s="31">
        <v>109</v>
      </c>
      <c r="AS85" s="31">
        <v>112</v>
      </c>
      <c r="AT85" s="31">
        <v>112.35899999999999</v>
      </c>
      <c r="AU85" s="31">
        <v>114.324</v>
      </c>
      <c r="AV85" s="31">
        <v>115.11</v>
      </c>
      <c r="AW85" s="31">
        <v>122.089</v>
      </c>
      <c r="AX85" s="31">
        <v>123.30500000000001</v>
      </c>
      <c r="AY85" s="31">
        <v>124.179</v>
      </c>
      <c r="AZ85" s="31">
        <v>128.614</v>
      </c>
      <c r="BA85" s="31">
        <v>123.26300000000001</v>
      </c>
      <c r="BB85" s="31">
        <v>124.417</v>
      </c>
      <c r="BC85" s="31">
        <v>118.181</v>
      </c>
      <c r="BD85" s="31">
        <v>118.962</v>
      </c>
      <c r="BE85" s="31">
        <v>120.14100000000001</v>
      </c>
      <c r="BF85" s="31">
        <v>120.018</v>
      </c>
      <c r="BG85" s="31">
        <v>122.324</v>
      </c>
      <c r="BH85" s="31">
        <v>123.015</v>
      </c>
      <c r="BI85" s="31">
        <v>123.87321689999997</v>
      </c>
      <c r="BJ85" s="31">
        <v>125.86199999999999</v>
      </c>
      <c r="BK85" s="31">
        <v>127.27833854999997</v>
      </c>
      <c r="BL85" s="31">
        <v>822.81408871238204</v>
      </c>
      <c r="BM85" s="31">
        <v>121.23222758000001</v>
      </c>
      <c r="BN85" s="31">
        <v>122.38864807125002</v>
      </c>
      <c r="BO85" s="31">
        <v>123.35264574</v>
      </c>
      <c r="BP85" s="31">
        <v>123.46082752000001</v>
      </c>
      <c r="BQ85" s="31">
        <v>122.52528203</v>
      </c>
      <c r="BR85" s="31">
        <v>123.08650225428373</v>
      </c>
      <c r="BS85" s="31">
        <v>123.48356899099359</v>
      </c>
      <c r="BT85" s="31">
        <v>123.48110393717852</v>
      </c>
      <c r="BU85" s="31">
        <v>123.48187547087898</v>
      </c>
      <c r="BV85" s="31">
        <v>122.93391863921737</v>
      </c>
      <c r="BW85" s="31">
        <v>121.59077217515896</v>
      </c>
    </row>
    <row r="86" spans="1:75" s="15" customFormat="1" ht="26.1" customHeight="1" x14ac:dyDescent="0.2">
      <c r="B86" s="15" t="s">
        <v>130</v>
      </c>
      <c r="C86" s="72" t="s">
        <v>94</v>
      </c>
      <c r="D86" s="31" t="s">
        <v>123</v>
      </c>
      <c r="E86" s="31" t="s">
        <v>123</v>
      </c>
      <c r="F86" s="31" t="s">
        <v>123</v>
      </c>
      <c r="G86" s="31" t="s">
        <v>123</v>
      </c>
      <c r="H86" s="31" t="s">
        <v>123</v>
      </c>
      <c r="I86" s="31" t="s">
        <v>123</v>
      </c>
      <c r="J86" s="31" t="s">
        <v>123</v>
      </c>
      <c r="K86" s="31" t="s">
        <v>123</v>
      </c>
      <c r="L86" s="31" t="s">
        <v>123</v>
      </c>
      <c r="M86" s="31" t="s">
        <v>123</v>
      </c>
      <c r="N86" s="31" t="s">
        <v>123</v>
      </c>
      <c r="O86" s="31" t="s">
        <v>123</v>
      </c>
      <c r="P86" s="31" t="s">
        <v>123</v>
      </c>
      <c r="Q86" s="31" t="s">
        <v>123</v>
      </c>
      <c r="R86" s="31" t="s">
        <v>123</v>
      </c>
      <c r="S86" s="31" t="s">
        <v>123</v>
      </c>
      <c r="T86" s="31" t="s">
        <v>123</v>
      </c>
      <c r="U86" s="31" t="s">
        <v>123</v>
      </c>
      <c r="V86" s="31" t="s">
        <v>123</v>
      </c>
      <c r="W86" s="31" t="s">
        <v>123</v>
      </c>
      <c r="X86" s="31" t="s">
        <v>123</v>
      </c>
      <c r="Y86" s="31" t="s">
        <v>123</v>
      </c>
      <c r="Z86" s="31" t="s">
        <v>123</v>
      </c>
      <c r="AA86" s="31" t="s">
        <v>123</v>
      </c>
      <c r="AB86" s="31" t="s">
        <v>123</v>
      </c>
      <c r="AC86" s="31" t="s">
        <v>123</v>
      </c>
      <c r="AD86" s="31" t="s">
        <v>123</v>
      </c>
      <c r="AE86" s="31" t="s">
        <v>123</v>
      </c>
      <c r="AF86" s="31" t="s">
        <v>123</v>
      </c>
      <c r="AG86" s="31" t="s">
        <v>123</v>
      </c>
      <c r="AH86" s="31" t="s">
        <v>123</v>
      </c>
      <c r="AI86" s="31" t="s">
        <v>123</v>
      </c>
      <c r="AJ86" s="31" t="s">
        <v>123</v>
      </c>
      <c r="AK86" s="31" t="s">
        <v>123</v>
      </c>
      <c r="AL86" s="31" t="s">
        <v>123</v>
      </c>
      <c r="AM86" s="31" t="s">
        <v>123</v>
      </c>
      <c r="AN86" s="31" t="s">
        <v>123</v>
      </c>
      <c r="AO86" s="31" t="s">
        <v>123</v>
      </c>
      <c r="AP86" s="31" t="s">
        <v>123</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2.3854757613040265</v>
      </c>
      <c r="BK86" s="31">
        <v>2.7799798323037712</v>
      </c>
      <c r="BL86" s="31">
        <v>145.43650100833483</v>
      </c>
      <c r="BM86" s="31">
        <v>193.92315446943357</v>
      </c>
      <c r="BN86" s="31">
        <v>266.81067065860327</v>
      </c>
      <c r="BO86" s="31">
        <v>77.89376230618096</v>
      </c>
      <c r="BP86" s="31">
        <v>83.761185046642368</v>
      </c>
      <c r="BQ86" s="31">
        <v>4.8547000187328013</v>
      </c>
      <c r="BR86" s="31">
        <v>72.101778036152353</v>
      </c>
      <c r="BS86" s="31">
        <v>70.439343803002757</v>
      </c>
      <c r="BT86" s="31">
        <v>68.611436636643404</v>
      </c>
      <c r="BU86" s="31">
        <v>67.306554693979876</v>
      </c>
      <c r="BV86" s="31">
        <v>65.445634406934431</v>
      </c>
      <c r="BW86" s="31">
        <v>63.846651056034098</v>
      </c>
    </row>
    <row r="87" spans="1:75" s="15" customFormat="1" ht="12.95" customHeight="1" x14ac:dyDescent="0.2">
      <c r="B87" s="15" t="s">
        <v>10</v>
      </c>
      <c r="C87" s="72" t="s">
        <v>94</v>
      </c>
      <c r="D87" s="31" t="s">
        <v>123</v>
      </c>
      <c r="E87" s="31" t="s">
        <v>123</v>
      </c>
      <c r="F87" s="31" t="s">
        <v>123</v>
      </c>
      <c r="G87" s="31" t="s">
        <v>123</v>
      </c>
      <c r="H87" s="31" t="s">
        <v>123</v>
      </c>
      <c r="I87" s="31" t="s">
        <v>123</v>
      </c>
      <c r="J87" s="31" t="s">
        <v>123</v>
      </c>
      <c r="K87" s="31" t="s">
        <v>123</v>
      </c>
      <c r="L87" s="31" t="s">
        <v>123</v>
      </c>
      <c r="M87" s="31" t="s">
        <v>123</v>
      </c>
      <c r="N87" s="31" t="s">
        <v>123</v>
      </c>
      <c r="O87" s="31" t="s">
        <v>123</v>
      </c>
      <c r="P87" s="31" t="s">
        <v>123</v>
      </c>
      <c r="Q87" s="31" t="s">
        <v>123</v>
      </c>
      <c r="R87" s="31" t="s">
        <v>123</v>
      </c>
      <c r="S87" s="31" t="s">
        <v>123</v>
      </c>
      <c r="T87" s="31" t="s">
        <v>123</v>
      </c>
      <c r="U87" s="31" t="s">
        <v>123</v>
      </c>
      <c r="V87" s="31" t="s">
        <v>123</v>
      </c>
      <c r="W87" s="31" t="s">
        <v>123</v>
      </c>
      <c r="X87" s="31" t="s">
        <v>123</v>
      </c>
      <c r="Y87" s="31" t="s">
        <v>123</v>
      </c>
      <c r="Z87" s="31" t="s">
        <v>123</v>
      </c>
      <c r="AA87" s="31" t="s">
        <v>123</v>
      </c>
      <c r="AB87" s="31" t="s">
        <v>123</v>
      </c>
      <c r="AC87" s="31" t="s">
        <v>123</v>
      </c>
      <c r="AD87" s="31" t="s">
        <v>123</v>
      </c>
      <c r="AE87" s="31" t="s">
        <v>123</v>
      </c>
      <c r="AF87" s="31" t="s">
        <v>123</v>
      </c>
      <c r="AG87" s="31" t="s">
        <v>123</v>
      </c>
      <c r="AH87" s="31">
        <v>189.0604099893182</v>
      </c>
      <c r="AI87" s="31">
        <v>217.24186395918002</v>
      </c>
      <c r="AJ87" s="31">
        <v>291.64676658977385</v>
      </c>
      <c r="AK87" s="31">
        <v>435.79447132057123</v>
      </c>
      <c r="AL87" s="31">
        <v>531.64070822038082</v>
      </c>
      <c r="AM87" s="31">
        <v>599.91337522552976</v>
      </c>
      <c r="AN87" s="31">
        <v>667.59777746960162</v>
      </c>
      <c r="AO87" s="31">
        <v>730.54411349699535</v>
      </c>
      <c r="AP87" s="31">
        <v>805.60849456809274</v>
      </c>
      <c r="AQ87" s="31">
        <v>838.18835992187337</v>
      </c>
      <c r="AR87" s="31">
        <v>760.26900000000001</v>
      </c>
      <c r="AS87" s="31">
        <v>936.29321192193368</v>
      </c>
      <c r="AT87" s="31">
        <v>1162.117</v>
      </c>
      <c r="AU87" s="31">
        <v>670.327</v>
      </c>
      <c r="AV87" s="31">
        <v>724.20100000000002</v>
      </c>
      <c r="AW87" s="31">
        <v>941.47799999999995</v>
      </c>
      <c r="AX87" s="31">
        <v>973.24916299999973</v>
      </c>
      <c r="AY87" s="31">
        <v>991.50290500000006</v>
      </c>
      <c r="AZ87" s="31">
        <v>1035.1050220000002</v>
      </c>
      <c r="BA87" s="31">
        <v>1079.5440269999999</v>
      </c>
      <c r="BB87" s="31">
        <v>1124.7226409999994</v>
      </c>
      <c r="BC87" s="31">
        <v>1163.735510948489</v>
      </c>
      <c r="BD87" s="31">
        <v>1229.3620240181656</v>
      </c>
      <c r="BE87" s="31">
        <v>1349.4457237699216</v>
      </c>
      <c r="BF87" s="31">
        <v>1430.8457317625675</v>
      </c>
      <c r="BG87" s="31">
        <v>1612.517104499429</v>
      </c>
      <c r="BH87" s="31">
        <v>1828.5273484448542</v>
      </c>
      <c r="BI87" s="31">
        <v>1843.2959341159444</v>
      </c>
      <c r="BJ87" s="31">
        <v>2003.9939900362206</v>
      </c>
      <c r="BK87" s="31">
        <v>2046.6136160962108</v>
      </c>
      <c r="BL87" s="31">
        <v>2162.8252108384918</v>
      </c>
      <c r="BM87" s="31">
        <v>2239.7459853678515</v>
      </c>
      <c r="BN87" s="31">
        <v>2273.0145576027198</v>
      </c>
      <c r="BO87" s="31">
        <v>2227.1295013956719</v>
      </c>
      <c r="BP87" s="31">
        <v>2136.5856605519407</v>
      </c>
      <c r="BQ87" s="31">
        <v>0</v>
      </c>
      <c r="BR87" s="31">
        <v>0</v>
      </c>
      <c r="BS87" s="31">
        <v>0</v>
      </c>
      <c r="BT87" s="31">
        <v>0</v>
      </c>
      <c r="BU87" s="31">
        <v>0</v>
      </c>
      <c r="BV87" s="31">
        <v>0</v>
      </c>
      <c r="BW87" s="31">
        <v>0</v>
      </c>
    </row>
    <row r="88" spans="1:75" s="15" customFormat="1" ht="12.95" customHeight="1" x14ac:dyDescent="0.2">
      <c r="B88" s="15" t="s">
        <v>131</v>
      </c>
      <c r="C88" s="72" t="s">
        <v>93</v>
      </c>
      <c r="D88" s="31" t="s">
        <v>123</v>
      </c>
      <c r="E88" s="31" t="s">
        <v>123</v>
      </c>
      <c r="F88" s="31" t="s">
        <v>123</v>
      </c>
      <c r="G88" s="31" t="s">
        <v>123</v>
      </c>
      <c r="H88" s="31" t="s">
        <v>123</v>
      </c>
      <c r="I88" s="31" t="s">
        <v>123</v>
      </c>
      <c r="J88" s="31" t="s">
        <v>123</v>
      </c>
      <c r="K88" s="31" t="s">
        <v>123</v>
      </c>
      <c r="L88" s="31" t="s">
        <v>123</v>
      </c>
      <c r="M88" s="31" t="s">
        <v>123</v>
      </c>
      <c r="N88" s="31" t="s">
        <v>123</v>
      </c>
      <c r="O88" s="31" t="s">
        <v>123</v>
      </c>
      <c r="P88" s="31" t="s">
        <v>123</v>
      </c>
      <c r="Q88" s="31" t="s">
        <v>123</v>
      </c>
      <c r="R88" s="31" t="s">
        <v>123</v>
      </c>
      <c r="S88" s="31" t="s">
        <v>123</v>
      </c>
      <c r="T88" s="31" t="s">
        <v>123</v>
      </c>
      <c r="U88" s="31" t="s">
        <v>123</v>
      </c>
      <c r="V88" s="31" t="s">
        <v>123</v>
      </c>
      <c r="W88" s="31" t="s">
        <v>123</v>
      </c>
      <c r="X88" s="31" t="s">
        <v>123</v>
      </c>
      <c r="Y88" s="31" t="s">
        <v>123</v>
      </c>
      <c r="Z88" s="31" t="s">
        <v>123</v>
      </c>
      <c r="AA88" s="31" t="s">
        <v>123</v>
      </c>
      <c r="AB88" s="31" t="s">
        <v>123</v>
      </c>
      <c r="AC88" s="31" t="s">
        <v>123</v>
      </c>
      <c r="AD88" s="31" t="s">
        <v>123</v>
      </c>
      <c r="AE88" s="31" t="s">
        <v>123</v>
      </c>
      <c r="AF88" s="31" t="s">
        <v>123</v>
      </c>
      <c r="AG88" s="31" t="s">
        <v>123</v>
      </c>
      <c r="AH88" s="31">
        <v>16</v>
      </c>
      <c r="AI88" s="31">
        <v>16</v>
      </c>
      <c r="AJ88" s="31">
        <v>16</v>
      </c>
      <c r="AK88" s="31">
        <v>17</v>
      </c>
      <c r="AL88" s="31">
        <v>17</v>
      </c>
      <c r="AM88" s="31">
        <v>17</v>
      </c>
      <c r="AN88" s="31">
        <v>17</v>
      </c>
      <c r="AO88" s="31">
        <v>18</v>
      </c>
      <c r="AP88" s="31">
        <v>18</v>
      </c>
      <c r="AQ88" s="31">
        <v>2.6080000000000001</v>
      </c>
      <c r="AR88" s="31">
        <v>0</v>
      </c>
      <c r="AS88" s="31">
        <v>0</v>
      </c>
      <c r="AT88" s="31">
        <v>0</v>
      </c>
      <c r="AU88" s="31">
        <v>0</v>
      </c>
      <c r="AV88" s="31">
        <v>0</v>
      </c>
      <c r="AW88" s="31">
        <v>0</v>
      </c>
      <c r="AX88" s="31">
        <v>0</v>
      </c>
      <c r="AY88" s="31">
        <v>0</v>
      </c>
      <c r="AZ88" s="31">
        <v>0</v>
      </c>
      <c r="BA88" s="31">
        <v>0</v>
      </c>
      <c r="BB88" s="31">
        <v>0</v>
      </c>
      <c r="BC88" s="31">
        <v>0</v>
      </c>
      <c r="BD88" s="31">
        <v>0</v>
      </c>
      <c r="BE88" s="31">
        <v>0</v>
      </c>
      <c r="BF88" s="31">
        <v>0</v>
      </c>
      <c r="BG88" s="31">
        <v>0</v>
      </c>
      <c r="BH88" s="31">
        <v>0</v>
      </c>
      <c r="BI88" s="31">
        <v>0</v>
      </c>
      <c r="BJ88" s="31">
        <v>0</v>
      </c>
      <c r="BK88" s="31">
        <v>0</v>
      </c>
      <c r="BL88" s="31">
        <v>0</v>
      </c>
      <c r="BM88" s="31">
        <v>0</v>
      </c>
      <c r="BN88" s="31">
        <v>0</v>
      </c>
      <c r="BO88" s="31">
        <v>0</v>
      </c>
      <c r="BP88" s="31">
        <v>0</v>
      </c>
      <c r="BQ88" s="31">
        <v>0</v>
      </c>
      <c r="BR88" s="31">
        <v>0</v>
      </c>
      <c r="BS88" s="31">
        <v>0</v>
      </c>
      <c r="BT88" s="31">
        <v>0</v>
      </c>
      <c r="BU88" s="31">
        <v>0</v>
      </c>
      <c r="BV88" s="31">
        <v>0</v>
      </c>
      <c r="BW88" s="31">
        <v>0</v>
      </c>
    </row>
    <row r="89" spans="1:75" s="15" customFormat="1" ht="12.95" customHeight="1" x14ac:dyDescent="0.2">
      <c r="B89" s="15" t="s">
        <v>132</v>
      </c>
      <c r="C89" s="72" t="s">
        <v>92</v>
      </c>
      <c r="D89" s="31" t="s">
        <v>123</v>
      </c>
      <c r="E89" s="31" t="s">
        <v>123</v>
      </c>
      <c r="F89" s="31" t="s">
        <v>123</v>
      </c>
      <c r="G89" s="31" t="s">
        <v>123</v>
      </c>
      <c r="H89" s="31" t="s">
        <v>123</v>
      </c>
      <c r="I89" s="31" t="s">
        <v>123</v>
      </c>
      <c r="J89" s="31" t="s">
        <v>123</v>
      </c>
      <c r="K89" s="31" t="s">
        <v>123</v>
      </c>
      <c r="L89" s="31" t="s">
        <v>123</v>
      </c>
      <c r="M89" s="31" t="s">
        <v>123</v>
      </c>
      <c r="N89" s="31" t="s">
        <v>123</v>
      </c>
      <c r="O89" s="31" t="s">
        <v>123</v>
      </c>
      <c r="P89" s="31" t="s">
        <v>123</v>
      </c>
      <c r="Q89" s="31" t="s">
        <v>123</v>
      </c>
      <c r="R89" s="31" t="s">
        <v>123</v>
      </c>
      <c r="S89" s="31" t="s">
        <v>123</v>
      </c>
      <c r="T89" s="31" t="s">
        <v>123</v>
      </c>
      <c r="U89" s="31" t="s">
        <v>123</v>
      </c>
      <c r="V89" s="31" t="s">
        <v>123</v>
      </c>
      <c r="W89" s="31" t="s">
        <v>123</v>
      </c>
      <c r="X89" s="31" t="s">
        <v>123</v>
      </c>
      <c r="Y89" s="31" t="s">
        <v>123</v>
      </c>
      <c r="Z89" s="31" t="s">
        <v>123</v>
      </c>
      <c r="AA89" s="31" t="s">
        <v>123</v>
      </c>
      <c r="AB89" s="31" t="s">
        <v>123</v>
      </c>
      <c r="AC89" s="31" t="s">
        <v>123</v>
      </c>
      <c r="AD89" s="31" t="s">
        <v>123</v>
      </c>
      <c r="AE89" s="31" t="s">
        <v>123</v>
      </c>
      <c r="AF89" s="31" t="s">
        <v>123</v>
      </c>
      <c r="AG89" s="31" t="s">
        <v>123</v>
      </c>
      <c r="AH89" s="31">
        <v>0</v>
      </c>
      <c r="AI89" s="31">
        <v>0</v>
      </c>
      <c r="AJ89" s="31">
        <v>0</v>
      </c>
      <c r="AK89" s="31">
        <v>0</v>
      </c>
      <c r="AL89" s="31">
        <v>0</v>
      </c>
      <c r="AM89" s="31">
        <v>0</v>
      </c>
      <c r="AN89" s="31">
        <v>0</v>
      </c>
      <c r="AO89" s="31">
        <v>0</v>
      </c>
      <c r="AP89" s="31">
        <v>0</v>
      </c>
      <c r="AQ89" s="31">
        <v>0</v>
      </c>
      <c r="AR89" s="31">
        <v>0</v>
      </c>
      <c r="AS89" s="31">
        <v>0</v>
      </c>
      <c r="AT89" s="31">
        <v>0</v>
      </c>
      <c r="AU89" s="31">
        <v>0</v>
      </c>
      <c r="AV89" s="31">
        <v>505.50842426823931</v>
      </c>
      <c r="AW89" s="31">
        <v>710.21289378353549</v>
      </c>
      <c r="AX89" s="31">
        <v>820.7658061912789</v>
      </c>
      <c r="AY89" s="31">
        <v>1007.9813777872349</v>
      </c>
      <c r="AZ89" s="31">
        <v>1212.5307624595152</v>
      </c>
      <c r="BA89" s="31">
        <v>1373.3434446659953</v>
      </c>
      <c r="BB89" s="31">
        <v>1529.2386319993936</v>
      </c>
      <c r="BC89" s="31">
        <v>1685.0312370699578</v>
      </c>
      <c r="BD89" s="31">
        <v>1846.9692141166404</v>
      </c>
      <c r="BE89" s="31">
        <v>2044.6946975616393</v>
      </c>
      <c r="BF89" s="31">
        <v>2184.4949999999999</v>
      </c>
      <c r="BG89" s="31">
        <v>2399.912471946795</v>
      </c>
      <c r="BH89" s="31">
        <v>2608.7809999999999</v>
      </c>
      <c r="BI89" s="31">
        <v>2824.8410963032829</v>
      </c>
      <c r="BJ89" s="31">
        <v>3059.7591478660306</v>
      </c>
      <c r="BK89" s="31">
        <v>3359.1290942770729</v>
      </c>
      <c r="BL89" s="31">
        <v>3619.5934670833412</v>
      </c>
      <c r="BM89" s="31">
        <v>3989.1991157989637</v>
      </c>
      <c r="BN89" s="31">
        <v>4200.2916762362729</v>
      </c>
      <c r="BO89" s="31">
        <v>4351.2435542558051</v>
      </c>
      <c r="BP89" s="31">
        <v>4620.0866791328817</v>
      </c>
      <c r="BQ89" s="31">
        <v>4770.7953469207459</v>
      </c>
      <c r="BR89" s="31">
        <v>4937.1070542025718</v>
      </c>
      <c r="BS89" s="31">
        <v>4783.7069867321197</v>
      </c>
      <c r="BT89" s="31">
        <v>4446.6388711186801</v>
      </c>
      <c r="BU89" s="31">
        <v>3810.2777602677047</v>
      </c>
      <c r="BV89" s="31">
        <v>3396.3445194223655</v>
      </c>
      <c r="BW89" s="31">
        <v>3167.0801392986295</v>
      </c>
    </row>
    <row r="90" spans="1:75" s="15" customFormat="1" ht="12.95" customHeight="1" x14ac:dyDescent="0.2">
      <c r="B90" s="15" t="s">
        <v>139</v>
      </c>
      <c r="C90" s="30" t="s">
        <v>92</v>
      </c>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v>13.497025149999999</v>
      </c>
      <c r="BL90" s="31">
        <v>38.534542930000001</v>
      </c>
      <c r="BM90" s="31">
        <v>34.154483699999993</v>
      </c>
      <c r="BN90" s="31">
        <v>45.768576209999999</v>
      </c>
      <c r="BO90" s="31">
        <v>74.136923039999985</v>
      </c>
      <c r="BP90" s="31">
        <v>110.91288990999999</v>
      </c>
      <c r="BQ90" s="31">
        <v>159.75237205000002</v>
      </c>
      <c r="BR90" s="31">
        <v>192.71828579968218</v>
      </c>
      <c r="BS90" s="31">
        <v>198.3</v>
      </c>
      <c r="BT90" s="31">
        <v>209.4</v>
      </c>
      <c r="BU90" s="31">
        <v>223.6</v>
      </c>
      <c r="BV90" s="31">
        <v>237.60000000000002</v>
      </c>
      <c r="BW90" s="31">
        <v>251.5</v>
      </c>
    </row>
    <row r="91" spans="1:75" s="15" customFormat="1" ht="26.25" customHeight="1" x14ac:dyDescent="0.2">
      <c r="B91" s="15" t="s">
        <v>140</v>
      </c>
      <c r="C91" s="30" t="s">
        <v>94</v>
      </c>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v>22.992533999999999</v>
      </c>
      <c r="BK91" s="31">
        <v>22.396319999999999</v>
      </c>
      <c r="BL91" s="31">
        <v>23.618407999999999</v>
      </c>
      <c r="BM91" s="31">
        <v>22.115864999999999</v>
      </c>
      <c r="BN91" s="31">
        <v>20.338511999999998</v>
      </c>
      <c r="BO91" s="31">
        <v>21.323773484530555</v>
      </c>
      <c r="BP91" s="31">
        <v>18.545211999999999</v>
      </c>
      <c r="BQ91" s="31">
        <v>18.609777999999999</v>
      </c>
      <c r="BR91" s="31">
        <v>18.844110751762258</v>
      </c>
      <c r="BS91" s="31">
        <v>18.831143458851358</v>
      </c>
      <c r="BT91" s="31">
        <v>19.274165914832416</v>
      </c>
      <c r="BU91" s="31">
        <v>19.859072086091235</v>
      </c>
      <c r="BV91" s="31">
        <v>20.256091157577124</v>
      </c>
      <c r="BW91" s="31">
        <v>20.588966324021868</v>
      </c>
    </row>
    <row r="92" spans="1:75" s="15" customFormat="1" x14ac:dyDescent="0.2">
      <c r="B92" s="15" t="s">
        <v>210</v>
      </c>
      <c r="C92" s="72" t="s">
        <v>94</v>
      </c>
      <c r="D92" s="31" t="s">
        <v>123</v>
      </c>
      <c r="E92" s="31" t="s">
        <v>123</v>
      </c>
      <c r="F92" s="31" t="s">
        <v>123</v>
      </c>
      <c r="G92" s="31" t="s">
        <v>123</v>
      </c>
      <c r="H92" s="31" t="s">
        <v>123</v>
      </c>
      <c r="I92" s="31" t="s">
        <v>123</v>
      </c>
      <c r="J92" s="31" t="s">
        <v>123</v>
      </c>
      <c r="K92" s="31" t="s">
        <v>123</v>
      </c>
      <c r="L92" s="31" t="s">
        <v>123</v>
      </c>
      <c r="M92" s="31" t="s">
        <v>123</v>
      </c>
      <c r="N92" s="31" t="s">
        <v>123</v>
      </c>
      <c r="O92" s="31" t="s">
        <v>123</v>
      </c>
      <c r="P92" s="31" t="s">
        <v>123</v>
      </c>
      <c r="Q92" s="31" t="s">
        <v>123</v>
      </c>
      <c r="R92" s="31" t="s">
        <v>123</v>
      </c>
      <c r="S92" s="31" t="s">
        <v>123</v>
      </c>
      <c r="T92" s="31" t="s">
        <v>123</v>
      </c>
      <c r="U92" s="31" t="s">
        <v>123</v>
      </c>
      <c r="V92" s="31" t="s">
        <v>123</v>
      </c>
      <c r="W92" s="31" t="s">
        <v>123</v>
      </c>
      <c r="X92" s="31" t="s">
        <v>123</v>
      </c>
      <c r="Y92" s="31" t="s">
        <v>123</v>
      </c>
      <c r="Z92" s="31" t="s">
        <v>123</v>
      </c>
      <c r="AA92" s="31" t="s">
        <v>123</v>
      </c>
      <c r="AB92" s="31" t="s">
        <v>123</v>
      </c>
      <c r="AC92" s="31" t="s">
        <v>123</v>
      </c>
      <c r="AD92" s="31" t="s">
        <v>123</v>
      </c>
      <c r="AE92" s="31" t="s">
        <v>123</v>
      </c>
      <c r="AF92" s="31" t="s">
        <v>123</v>
      </c>
      <c r="AG92" s="31" t="s">
        <v>123</v>
      </c>
      <c r="AH92" s="31">
        <v>320.9395900106818</v>
      </c>
      <c r="AI92" s="31">
        <v>352.75813604081998</v>
      </c>
      <c r="AJ92" s="31">
        <v>455.35323341022615</v>
      </c>
      <c r="AK92" s="31">
        <v>736.40552867942881</v>
      </c>
      <c r="AL92" s="31">
        <v>946.35929177961918</v>
      </c>
      <c r="AM92" s="31">
        <v>1119.0866247744702</v>
      </c>
      <c r="AN92" s="31">
        <v>1260.4022225303984</v>
      </c>
      <c r="AO92" s="31">
        <v>1413.4558865030046</v>
      </c>
      <c r="AP92" s="31">
        <v>1518.3915054319073</v>
      </c>
      <c r="AQ92" s="31">
        <v>1572.8116400781266</v>
      </c>
      <c r="AR92" s="31">
        <v>1819.8820000000001</v>
      </c>
      <c r="AS92" s="31">
        <v>2044.9829999999999</v>
      </c>
      <c r="AT92" s="31">
        <v>2323.52</v>
      </c>
      <c r="AU92" s="31">
        <v>2573.1280000000002</v>
      </c>
      <c r="AV92" s="31">
        <v>2807.8249999999998</v>
      </c>
      <c r="AW92" s="31">
        <v>3189.0050000000001</v>
      </c>
      <c r="AX92" s="31">
        <v>3402.2148963971672</v>
      </c>
      <c r="AY92" s="31">
        <v>3614.8473488867526</v>
      </c>
      <c r="AZ92" s="31">
        <v>3751.9206727282358</v>
      </c>
      <c r="BA92" s="31">
        <v>3788.0146137757624</v>
      </c>
      <c r="BB92" s="31">
        <v>3851.7417929521921</v>
      </c>
      <c r="BC92" s="31">
        <v>3997.2728888889624</v>
      </c>
      <c r="BD92" s="31">
        <v>4207.3417317175063</v>
      </c>
      <c r="BE92" s="31">
        <v>4458.6120397296809</v>
      </c>
      <c r="BF92" s="31">
        <v>4782.8062827579006</v>
      </c>
      <c r="BG92" s="31">
        <v>4439.9426964228405</v>
      </c>
      <c r="BH92" s="31">
        <v>4548.4601171225586</v>
      </c>
      <c r="BI92" s="31">
        <v>4563.9384927414358</v>
      </c>
      <c r="BJ92" s="31">
        <v>4861.4789099542368</v>
      </c>
      <c r="BK92" s="31">
        <v>4923.6027084858815</v>
      </c>
      <c r="BL92" s="31">
        <v>5503.9442212258709</v>
      </c>
      <c r="BM92" s="31">
        <v>5762.4397376097304</v>
      </c>
      <c r="BN92" s="31">
        <v>5948.9797621593234</v>
      </c>
      <c r="BO92" s="31">
        <v>6241.622946717006</v>
      </c>
      <c r="BP92" s="31">
        <v>6423.9874464193481</v>
      </c>
      <c r="BQ92" s="31">
        <v>6541.9094550566233</v>
      </c>
      <c r="BR92" s="31">
        <v>6578.7999586507394</v>
      </c>
      <c r="BS92" s="31">
        <v>6506.7489093860595</v>
      </c>
      <c r="BT92" s="31">
        <v>6343.2992590806007</v>
      </c>
      <c r="BU92" s="31">
        <v>6145.8073563227599</v>
      </c>
      <c r="BV92" s="31">
        <v>5945.9290609798791</v>
      </c>
      <c r="BW92" s="31">
        <v>5840.3586127252138</v>
      </c>
    </row>
    <row r="93" spans="1:75" s="15" customFormat="1" x14ac:dyDescent="0.2">
      <c r="B93" s="15" t="s">
        <v>211</v>
      </c>
      <c r="C93" s="72"/>
      <c r="D93" s="31" t="s">
        <v>123</v>
      </c>
      <c r="E93" s="31" t="s">
        <v>123</v>
      </c>
      <c r="F93" s="31" t="s">
        <v>123</v>
      </c>
      <c r="G93" s="31" t="s">
        <v>123</v>
      </c>
      <c r="H93" s="31" t="s">
        <v>123</v>
      </c>
      <c r="I93" s="31" t="s">
        <v>123</v>
      </c>
      <c r="J93" s="31" t="s">
        <v>123</v>
      </c>
      <c r="K93" s="31" t="s">
        <v>123</v>
      </c>
      <c r="L93" s="31" t="s">
        <v>123</v>
      </c>
      <c r="M93" s="31" t="s">
        <v>123</v>
      </c>
      <c r="N93" s="31" t="s">
        <v>123</v>
      </c>
      <c r="O93" s="31" t="s">
        <v>123</v>
      </c>
      <c r="P93" s="31" t="s">
        <v>123</v>
      </c>
      <c r="Q93" s="31" t="s">
        <v>123</v>
      </c>
      <c r="R93" s="31" t="s">
        <v>123</v>
      </c>
      <c r="S93" s="31" t="s">
        <v>123</v>
      </c>
      <c r="T93" s="31" t="s">
        <v>123</v>
      </c>
      <c r="U93" s="31" t="s">
        <v>123</v>
      </c>
      <c r="V93" s="31" t="s">
        <v>123</v>
      </c>
      <c r="W93" s="31" t="s">
        <v>123</v>
      </c>
      <c r="X93" s="31" t="s">
        <v>123</v>
      </c>
      <c r="Y93" s="31" t="s">
        <v>123</v>
      </c>
      <c r="Z93" s="31" t="s">
        <v>123</v>
      </c>
      <c r="AA93" s="31" t="s">
        <v>123</v>
      </c>
      <c r="AB93" s="31" t="s">
        <v>123</v>
      </c>
      <c r="AC93" s="31" t="s">
        <v>123</v>
      </c>
      <c r="AD93" s="31" t="s">
        <v>123</v>
      </c>
      <c r="AE93" s="31" t="s">
        <v>123</v>
      </c>
      <c r="AF93" s="31" t="s">
        <v>123</v>
      </c>
      <c r="AG93" s="31" t="s">
        <v>123</v>
      </c>
      <c r="AH93" s="31">
        <v>71.120099769629675</v>
      </c>
      <c r="AI93" s="31">
        <v>83.345426824182638</v>
      </c>
      <c r="AJ93" s="31">
        <v>94.370105250716534</v>
      </c>
      <c r="AK93" s="31">
        <v>110.66288980977642</v>
      </c>
      <c r="AL93" s="31">
        <v>128.61414610719504</v>
      </c>
      <c r="AM93" s="31">
        <v>153.48687985122868</v>
      </c>
      <c r="AN93" s="31">
        <v>191.30709195442361</v>
      </c>
      <c r="AO93" s="31">
        <v>239.64154717188583</v>
      </c>
      <c r="AP93" s="31">
        <v>311.95285567404869</v>
      </c>
      <c r="AQ93" s="31">
        <v>390.60219982712812</v>
      </c>
      <c r="AR93" s="31">
        <v>480.31102733848672</v>
      </c>
      <c r="AS93" s="31">
        <v>594.5923392677048</v>
      </c>
      <c r="AT93" s="31">
        <v>738.00186813463529</v>
      </c>
      <c r="AU93" s="31">
        <v>936.37148480674375</v>
      </c>
      <c r="AV93" s="31">
        <v>1056.2527841651299</v>
      </c>
      <c r="AW93" s="31">
        <v>1173.2518869262608</v>
      </c>
      <c r="AX93" s="31">
        <v>1248.152478671044</v>
      </c>
      <c r="AY93" s="31">
        <v>1072.0921882684913</v>
      </c>
      <c r="AZ93" s="31">
        <v>868.89486843650786</v>
      </c>
      <c r="BA93" s="31">
        <v>667.92788305449221</v>
      </c>
      <c r="BB93" s="31">
        <v>430.74825690999194</v>
      </c>
      <c r="BC93" s="31">
        <v>160.73253085948892</v>
      </c>
      <c r="BD93" s="31">
        <v>3.0840000000000001</v>
      </c>
      <c r="BE93" s="31">
        <v>0</v>
      </c>
      <c r="BF93" s="31">
        <v>0</v>
      </c>
      <c r="BG93" s="31">
        <v>0</v>
      </c>
      <c r="BH93" s="31">
        <v>0</v>
      </c>
      <c r="BI93" s="31">
        <v>0</v>
      </c>
      <c r="BJ93" s="31">
        <v>0</v>
      </c>
      <c r="BK93" s="31">
        <v>0</v>
      </c>
      <c r="BL93" s="31">
        <v>0</v>
      </c>
      <c r="BM93" s="31">
        <v>0</v>
      </c>
      <c r="BN93" s="31">
        <v>0</v>
      </c>
      <c r="BO93" s="31">
        <v>0</v>
      </c>
      <c r="BP93" s="31">
        <v>0</v>
      </c>
      <c r="BQ93" s="31">
        <v>0</v>
      </c>
      <c r="BR93" s="31">
        <v>0</v>
      </c>
      <c r="BS93" s="31">
        <v>0</v>
      </c>
      <c r="BT93" s="31">
        <v>0</v>
      </c>
      <c r="BU93" s="31">
        <v>0</v>
      </c>
      <c r="BV93" s="31">
        <v>0</v>
      </c>
      <c r="BW93" s="31">
        <v>0</v>
      </c>
    </row>
    <row r="94" spans="1:75" s="15" customFormat="1" ht="12.95" customHeight="1" x14ac:dyDescent="0.2">
      <c r="B94" s="56" t="s">
        <v>205</v>
      </c>
      <c r="C94" s="72" t="s">
        <v>94</v>
      </c>
      <c r="D94" s="31" t="s">
        <v>123</v>
      </c>
      <c r="E94" s="31" t="s">
        <v>123</v>
      </c>
      <c r="F94" s="31" t="s">
        <v>123</v>
      </c>
      <c r="G94" s="31" t="s">
        <v>123</v>
      </c>
      <c r="H94" s="31" t="s">
        <v>123</v>
      </c>
      <c r="I94" s="31" t="s">
        <v>123</v>
      </c>
      <c r="J94" s="31" t="s">
        <v>123</v>
      </c>
      <c r="K94" s="31" t="s">
        <v>123</v>
      </c>
      <c r="L94" s="31" t="s">
        <v>123</v>
      </c>
      <c r="M94" s="31" t="s">
        <v>123</v>
      </c>
      <c r="N94" s="31" t="s">
        <v>123</v>
      </c>
      <c r="O94" s="31" t="s">
        <v>123</v>
      </c>
      <c r="P94" s="31" t="s">
        <v>123</v>
      </c>
      <c r="Q94" s="31" t="s">
        <v>123</v>
      </c>
      <c r="R94" s="31" t="s">
        <v>123</v>
      </c>
      <c r="S94" s="31" t="s">
        <v>123</v>
      </c>
      <c r="T94" s="31" t="s">
        <v>123</v>
      </c>
      <c r="U94" s="31" t="s">
        <v>123</v>
      </c>
      <c r="V94" s="31" t="s">
        <v>123</v>
      </c>
      <c r="W94" s="31" t="s">
        <v>123</v>
      </c>
      <c r="X94" s="31" t="s">
        <v>123</v>
      </c>
      <c r="Y94" s="31" t="s">
        <v>123</v>
      </c>
      <c r="Z94" s="31" t="s">
        <v>123</v>
      </c>
      <c r="AA94" s="31" t="s">
        <v>123</v>
      </c>
      <c r="AB94" s="31" t="s">
        <v>123</v>
      </c>
      <c r="AC94" s="31" t="s">
        <v>123</v>
      </c>
      <c r="AD94" s="31" t="s">
        <v>123</v>
      </c>
      <c r="AE94" s="31" t="s">
        <v>123</v>
      </c>
      <c r="AF94" s="31" t="s">
        <v>123</v>
      </c>
      <c r="AG94" s="31" t="s">
        <v>123</v>
      </c>
      <c r="AH94" s="31">
        <v>71.120099769629675</v>
      </c>
      <c r="AI94" s="31">
        <v>83.242863686781405</v>
      </c>
      <c r="AJ94" s="31">
        <v>94.031094765553775</v>
      </c>
      <c r="AK94" s="31">
        <v>109.78057859312652</v>
      </c>
      <c r="AL94" s="31">
        <v>126.77669589378296</v>
      </c>
      <c r="AM94" s="31">
        <v>151.11139023287083</v>
      </c>
      <c r="AN94" s="31">
        <v>187.43216636458706</v>
      </c>
      <c r="AO94" s="31">
        <v>233.95503639362974</v>
      </c>
      <c r="AP94" s="31">
        <v>301.99596749420692</v>
      </c>
      <c r="AQ94" s="31">
        <v>375.37745151689109</v>
      </c>
      <c r="AR94" s="31">
        <v>458.75205236600652</v>
      </c>
      <c r="AS94" s="31">
        <v>563.46764543914014</v>
      </c>
      <c r="AT94" s="31">
        <v>693.67776212835031</v>
      </c>
      <c r="AU94" s="31">
        <v>872.69164712956422</v>
      </c>
      <c r="AV94" s="31">
        <v>977.77696232569713</v>
      </c>
      <c r="AW94" s="31">
        <v>1075.4495006467575</v>
      </c>
      <c r="AX94" s="31">
        <v>1132.0969886808366</v>
      </c>
      <c r="AY94" s="31">
        <v>956.44585808371539</v>
      </c>
      <c r="AZ94" s="31">
        <v>767.62193724510246</v>
      </c>
      <c r="BA94" s="31">
        <v>589.26139928678288</v>
      </c>
      <c r="BB94" s="31">
        <v>376.793301450684</v>
      </c>
      <c r="BC94" s="31">
        <v>140.4782449682954</v>
      </c>
      <c r="BD94" s="31">
        <v>3.0840000000000001</v>
      </c>
      <c r="BE94" s="31">
        <v>0</v>
      </c>
      <c r="BF94" s="31">
        <v>0</v>
      </c>
      <c r="BG94" s="31">
        <v>0</v>
      </c>
      <c r="BH94" s="31">
        <v>0</v>
      </c>
      <c r="BI94" s="31">
        <v>0</v>
      </c>
      <c r="BJ94" s="31">
        <v>0</v>
      </c>
      <c r="BK94" s="31">
        <v>0</v>
      </c>
      <c r="BL94" s="31">
        <v>0</v>
      </c>
      <c r="BM94" s="31">
        <v>0</v>
      </c>
      <c r="BN94" s="31">
        <v>0</v>
      </c>
      <c r="BO94" s="31">
        <v>0</v>
      </c>
      <c r="BP94" s="31">
        <v>0</v>
      </c>
      <c r="BQ94" s="31">
        <v>0</v>
      </c>
      <c r="BR94" s="31">
        <v>0</v>
      </c>
      <c r="BS94" s="31">
        <v>0</v>
      </c>
      <c r="BT94" s="31">
        <v>0</v>
      </c>
      <c r="BU94" s="31">
        <v>0</v>
      </c>
      <c r="BV94" s="31">
        <v>0</v>
      </c>
      <c r="BW94" s="31">
        <v>0</v>
      </c>
    </row>
    <row r="95" spans="1:75" s="38" customFormat="1" ht="12.95" customHeight="1" x14ac:dyDescent="0.2">
      <c r="A95" s="15"/>
      <c r="B95" s="56" t="s">
        <v>206</v>
      </c>
      <c r="C95" s="72" t="s">
        <v>94</v>
      </c>
      <c r="D95" s="39" t="s">
        <v>123</v>
      </c>
      <c r="E95" s="39" t="s">
        <v>123</v>
      </c>
      <c r="F95" s="39" t="s">
        <v>123</v>
      </c>
      <c r="G95" s="39" t="s">
        <v>123</v>
      </c>
      <c r="H95" s="39" t="s">
        <v>123</v>
      </c>
      <c r="I95" s="39" t="s">
        <v>123</v>
      </c>
      <c r="J95" s="39" t="s">
        <v>123</v>
      </c>
      <c r="K95" s="39" t="s">
        <v>123</v>
      </c>
      <c r="L95" s="39" t="s">
        <v>123</v>
      </c>
      <c r="M95" s="39" t="s">
        <v>123</v>
      </c>
      <c r="N95" s="39" t="s">
        <v>123</v>
      </c>
      <c r="O95" s="39" t="s">
        <v>123</v>
      </c>
      <c r="P95" s="39" t="s">
        <v>123</v>
      </c>
      <c r="Q95" s="39" t="s">
        <v>123</v>
      </c>
      <c r="R95" s="39" t="s">
        <v>123</v>
      </c>
      <c r="S95" s="39" t="s">
        <v>123</v>
      </c>
      <c r="T95" s="39" t="s">
        <v>123</v>
      </c>
      <c r="U95" s="39" t="s">
        <v>123</v>
      </c>
      <c r="V95" s="39" t="s">
        <v>123</v>
      </c>
      <c r="W95" s="39" t="s">
        <v>123</v>
      </c>
      <c r="X95" s="39" t="s">
        <v>123</v>
      </c>
      <c r="Y95" s="39" t="s">
        <v>123</v>
      </c>
      <c r="Z95" s="39" t="s">
        <v>123</v>
      </c>
      <c r="AA95" s="39" t="s">
        <v>123</v>
      </c>
      <c r="AB95" s="39" t="s">
        <v>123</v>
      </c>
      <c r="AC95" s="39" t="s">
        <v>123</v>
      </c>
      <c r="AD95" s="39" t="s">
        <v>123</v>
      </c>
      <c r="AE95" s="39" t="s">
        <v>123</v>
      </c>
      <c r="AF95" s="39" t="s">
        <v>123</v>
      </c>
      <c r="AG95" s="39" t="s">
        <v>123</v>
      </c>
      <c r="AH95" s="31">
        <v>0</v>
      </c>
      <c r="AI95" s="31">
        <v>0.10256313740122944</v>
      </c>
      <c r="AJ95" s="31">
        <v>0.339010485162763</v>
      </c>
      <c r="AK95" s="31">
        <v>0.88231121664990164</v>
      </c>
      <c r="AL95" s="31">
        <v>1.8374502134120854</v>
      </c>
      <c r="AM95" s="31">
        <v>2.3754896183578387</v>
      </c>
      <c r="AN95" s="31">
        <v>3.874925589836558</v>
      </c>
      <c r="AO95" s="31">
        <v>5.6865107782560864</v>
      </c>
      <c r="AP95" s="31">
        <v>9.9568881798417888</v>
      </c>
      <c r="AQ95" s="31">
        <v>15.224748310237054</v>
      </c>
      <c r="AR95" s="31">
        <v>21.558974972480229</v>
      </c>
      <c r="AS95" s="31">
        <v>31.124693828564666</v>
      </c>
      <c r="AT95" s="31">
        <v>44.324106006285028</v>
      </c>
      <c r="AU95" s="31">
        <v>63.679837677179577</v>
      </c>
      <c r="AV95" s="31">
        <v>78.475821839432896</v>
      </c>
      <c r="AW95" s="31">
        <v>97.802386279503267</v>
      </c>
      <c r="AX95" s="31">
        <v>116.05548999020743</v>
      </c>
      <c r="AY95" s="31">
        <v>115.64633018477583</v>
      </c>
      <c r="AZ95" s="31">
        <v>101.27293119140541</v>
      </c>
      <c r="BA95" s="31">
        <v>78.666483767709352</v>
      </c>
      <c r="BB95" s="31">
        <v>53.954955459307946</v>
      </c>
      <c r="BC95" s="31">
        <v>20.254285891193518</v>
      </c>
      <c r="BD95" s="31">
        <v>0</v>
      </c>
      <c r="BE95" s="31">
        <v>0</v>
      </c>
      <c r="BF95" s="31">
        <v>0</v>
      </c>
      <c r="BG95" s="31">
        <v>0</v>
      </c>
      <c r="BH95" s="31">
        <v>0</v>
      </c>
      <c r="BI95" s="31">
        <v>0</v>
      </c>
      <c r="BJ95" s="31">
        <v>0</v>
      </c>
      <c r="BK95" s="31">
        <v>0</v>
      </c>
      <c r="BL95" s="31">
        <v>0</v>
      </c>
      <c r="BM95" s="31">
        <v>0</v>
      </c>
      <c r="BN95" s="31">
        <v>0</v>
      </c>
      <c r="BO95" s="31">
        <v>0</v>
      </c>
      <c r="BP95" s="31">
        <v>0</v>
      </c>
      <c r="BQ95" s="31">
        <v>0</v>
      </c>
      <c r="BR95" s="31">
        <v>0</v>
      </c>
      <c r="BS95" s="31">
        <v>0</v>
      </c>
      <c r="BT95" s="31">
        <v>0</v>
      </c>
      <c r="BU95" s="31">
        <v>0</v>
      </c>
      <c r="BV95" s="31">
        <v>0</v>
      </c>
      <c r="BW95" s="31">
        <v>0</v>
      </c>
    </row>
    <row r="96" spans="1:75" s="15" customFormat="1" ht="12.95" customHeight="1" x14ac:dyDescent="0.2">
      <c r="B96" s="15" t="s">
        <v>200</v>
      </c>
      <c r="C96" s="72"/>
      <c r="D96" s="31" t="s">
        <v>123</v>
      </c>
      <c r="E96" s="31" t="s">
        <v>123</v>
      </c>
      <c r="F96" s="31" t="s">
        <v>123</v>
      </c>
      <c r="G96" s="31" t="s">
        <v>123</v>
      </c>
      <c r="H96" s="31" t="s">
        <v>123</v>
      </c>
      <c r="I96" s="31" t="s">
        <v>123</v>
      </c>
      <c r="J96" s="31" t="s">
        <v>123</v>
      </c>
      <c r="K96" s="31" t="s">
        <v>123</v>
      </c>
      <c r="L96" s="31" t="s">
        <v>123</v>
      </c>
      <c r="M96" s="31" t="s">
        <v>123</v>
      </c>
      <c r="N96" s="31" t="s">
        <v>123</v>
      </c>
      <c r="O96" s="31" t="s">
        <v>123</v>
      </c>
      <c r="P96" s="31" t="s">
        <v>123</v>
      </c>
      <c r="Q96" s="31" t="s">
        <v>123</v>
      </c>
      <c r="R96" s="31" t="s">
        <v>123</v>
      </c>
      <c r="S96" s="31" t="s">
        <v>123</v>
      </c>
      <c r="T96" s="31" t="s">
        <v>123</v>
      </c>
      <c r="U96" s="31" t="s">
        <v>123</v>
      </c>
      <c r="V96" s="31" t="s">
        <v>123</v>
      </c>
      <c r="W96" s="31" t="s">
        <v>123</v>
      </c>
      <c r="X96" s="31" t="s">
        <v>123</v>
      </c>
      <c r="Y96" s="31" t="s">
        <v>123</v>
      </c>
      <c r="Z96" s="31" t="s">
        <v>123</v>
      </c>
      <c r="AA96" s="31" t="s">
        <v>123</v>
      </c>
      <c r="AB96" s="31" t="s">
        <v>123</v>
      </c>
      <c r="AC96" s="31" t="s">
        <v>123</v>
      </c>
      <c r="AD96" s="31" t="s">
        <v>123</v>
      </c>
      <c r="AE96" s="31" t="s">
        <v>123</v>
      </c>
      <c r="AF96" s="31" t="s">
        <v>123</v>
      </c>
      <c r="AG96" s="31" t="s">
        <v>123</v>
      </c>
      <c r="AH96" s="31">
        <v>558.19701834134617</v>
      </c>
      <c r="AI96" s="31">
        <v>620.88224500000001</v>
      </c>
      <c r="AJ96" s="31">
        <v>724.58276230769229</v>
      </c>
      <c r="AK96" s="31">
        <v>921.07746999999995</v>
      </c>
      <c r="AL96" s="31">
        <v>935.84200699999997</v>
      </c>
      <c r="AM96" s="31">
        <v>980.17922024999996</v>
      </c>
      <c r="AN96" s="31">
        <v>1183.0227809999999</v>
      </c>
      <c r="AO96" s="31">
        <v>1364.9896094285714</v>
      </c>
      <c r="AP96" s="31">
        <v>1451.7818833333333</v>
      </c>
      <c r="AQ96" s="31">
        <v>1562.8152170000001</v>
      </c>
      <c r="AR96" s="31">
        <v>1833.6015796666668</v>
      </c>
      <c r="AS96" s="31">
        <v>2026.8344213333332</v>
      </c>
      <c r="AT96" s="31">
        <v>2277.7609313333332</v>
      </c>
      <c r="AU96" s="31">
        <v>2724.8265649999998</v>
      </c>
      <c r="AV96" s="31">
        <v>3689.2059093333332</v>
      </c>
      <c r="AW96" s="31">
        <v>3895.6549436666664</v>
      </c>
      <c r="AX96" s="31">
        <v>3925.5360000000001</v>
      </c>
      <c r="AY96" s="31">
        <v>3841.1390000000001</v>
      </c>
      <c r="AZ96" s="31">
        <v>3764.2959999999998</v>
      </c>
      <c r="BA96" s="31">
        <v>3721.3679999999999</v>
      </c>
      <c r="BB96" s="31">
        <v>3565.866</v>
      </c>
      <c r="BC96" s="31">
        <v>3725.9639999999999</v>
      </c>
      <c r="BD96" s="31">
        <v>4031.8580000000002</v>
      </c>
      <c r="BE96" s="31">
        <v>4416.0640000000003</v>
      </c>
      <c r="BF96" s="31">
        <v>4405.0969999999998</v>
      </c>
      <c r="BG96" s="31">
        <v>2470.8219999999997</v>
      </c>
      <c r="BH96" s="73">
        <v>0</v>
      </c>
      <c r="BI96" s="31">
        <v>0</v>
      </c>
      <c r="BJ96" s="31">
        <v>0</v>
      </c>
      <c r="BK96" s="31">
        <v>0</v>
      </c>
      <c r="BL96" s="31">
        <v>0</v>
      </c>
      <c r="BM96" s="31">
        <v>0</v>
      </c>
      <c r="BN96" s="31">
        <v>0</v>
      </c>
      <c r="BO96" s="31">
        <v>0</v>
      </c>
      <c r="BP96" s="31">
        <v>0</v>
      </c>
      <c r="BQ96" s="31">
        <v>0</v>
      </c>
      <c r="BR96" s="31">
        <v>0</v>
      </c>
      <c r="BS96" s="31">
        <v>0</v>
      </c>
      <c r="BT96" s="31">
        <v>0</v>
      </c>
      <c r="BU96" s="31">
        <v>0</v>
      </c>
      <c r="BV96" s="31">
        <v>0</v>
      </c>
      <c r="BW96" s="31">
        <v>0</v>
      </c>
    </row>
    <row r="97" spans="1:75" s="15" customFormat="1" ht="12.95" customHeight="1" x14ac:dyDescent="0.2">
      <c r="B97" s="56" t="s">
        <v>212</v>
      </c>
      <c r="C97" s="72" t="s">
        <v>94</v>
      </c>
      <c r="D97" s="31" t="s">
        <v>123</v>
      </c>
      <c r="E97" s="31" t="s">
        <v>123</v>
      </c>
      <c r="F97" s="31" t="s">
        <v>123</v>
      </c>
      <c r="G97" s="31" t="s">
        <v>123</v>
      </c>
      <c r="H97" s="31" t="s">
        <v>123</v>
      </c>
      <c r="I97" s="31" t="s">
        <v>123</v>
      </c>
      <c r="J97" s="31" t="s">
        <v>123</v>
      </c>
      <c r="K97" s="31" t="s">
        <v>123</v>
      </c>
      <c r="L97" s="31" t="s">
        <v>123</v>
      </c>
      <c r="M97" s="31" t="s">
        <v>123</v>
      </c>
      <c r="N97" s="31" t="s">
        <v>123</v>
      </c>
      <c r="O97" s="31" t="s">
        <v>123</v>
      </c>
      <c r="P97" s="31" t="s">
        <v>123</v>
      </c>
      <c r="Q97" s="31" t="s">
        <v>123</v>
      </c>
      <c r="R97" s="31" t="s">
        <v>123</v>
      </c>
      <c r="S97" s="31" t="s">
        <v>123</v>
      </c>
      <c r="T97" s="31" t="s">
        <v>123</v>
      </c>
      <c r="U97" s="31" t="s">
        <v>123</v>
      </c>
      <c r="V97" s="31" t="s">
        <v>123</v>
      </c>
      <c r="W97" s="31" t="s">
        <v>123</v>
      </c>
      <c r="X97" s="31" t="s">
        <v>123</v>
      </c>
      <c r="Y97" s="31" t="s">
        <v>123</v>
      </c>
      <c r="Z97" s="31" t="s">
        <v>123</v>
      </c>
      <c r="AA97" s="31" t="s">
        <v>123</v>
      </c>
      <c r="AB97" s="31" t="s">
        <v>123</v>
      </c>
      <c r="AC97" s="31" t="s">
        <v>123</v>
      </c>
      <c r="AD97" s="31" t="s">
        <v>123</v>
      </c>
      <c r="AE97" s="31" t="s">
        <v>123</v>
      </c>
      <c r="AF97" s="31" t="s">
        <v>123</v>
      </c>
      <c r="AG97" s="31" t="s">
        <v>123</v>
      </c>
      <c r="AH97" s="31">
        <v>0</v>
      </c>
      <c r="AI97" s="31">
        <v>7.9208541951414011</v>
      </c>
      <c r="AJ97" s="31">
        <v>14.257537551254522</v>
      </c>
      <c r="AK97" s="31">
        <v>18.217964648825223</v>
      </c>
      <c r="AL97" s="31">
        <v>30.891331361051463</v>
      </c>
      <c r="AM97" s="31">
        <v>82.376883629470569</v>
      </c>
      <c r="AN97" s="31">
        <v>158.41708390282801</v>
      </c>
      <c r="AO97" s="31">
        <v>275.64572599092071</v>
      </c>
      <c r="AP97" s="31">
        <v>396.04270975706999</v>
      </c>
      <c r="AQ97" s="31">
        <v>531.48931649398799</v>
      </c>
      <c r="AR97" s="31">
        <v>695.45099833341499</v>
      </c>
      <c r="AS97" s="31">
        <v>875.25438856312473</v>
      </c>
      <c r="AT97" s="31">
        <v>1012.7680845889809</v>
      </c>
      <c r="AU97" s="31">
        <v>1284.9325956024427</v>
      </c>
      <c r="AV97" s="31">
        <v>1549.3917064717893</v>
      </c>
      <c r="AW97" s="31">
        <v>1694.465297394725</v>
      </c>
      <c r="AX97" s="31">
        <v>1703.4202564991706</v>
      </c>
      <c r="AY97" s="31">
        <v>1500.1314740626374</v>
      </c>
      <c r="AZ97" s="31">
        <v>1421.519831098472</v>
      </c>
      <c r="BA97" s="31">
        <v>1299.9456455967315</v>
      </c>
      <c r="BB97" s="31">
        <v>1181.8139462800841</v>
      </c>
      <c r="BC97" s="31">
        <v>1112.7124440704331</v>
      </c>
      <c r="BD97" s="31">
        <v>1077.816952234662</v>
      </c>
      <c r="BE97" s="31">
        <v>1056.9938777475572</v>
      </c>
      <c r="BF97" s="31">
        <v>607.92077511202979</v>
      </c>
      <c r="BG97" s="31">
        <v>239.26332801532695</v>
      </c>
      <c r="BH97" s="73">
        <v>0</v>
      </c>
      <c r="BI97" s="31">
        <v>0</v>
      </c>
      <c r="BJ97" s="31">
        <v>0</v>
      </c>
      <c r="BK97" s="31">
        <v>0</v>
      </c>
      <c r="BL97" s="31">
        <v>0</v>
      </c>
      <c r="BM97" s="31">
        <v>0</v>
      </c>
      <c r="BN97" s="31">
        <v>0</v>
      </c>
      <c r="BO97" s="31">
        <v>0</v>
      </c>
      <c r="BP97" s="31">
        <v>0</v>
      </c>
      <c r="BQ97" s="31">
        <v>0</v>
      </c>
      <c r="BR97" s="31">
        <v>0</v>
      </c>
      <c r="BS97" s="31">
        <v>0</v>
      </c>
      <c r="BT97" s="31">
        <v>0</v>
      </c>
      <c r="BU97" s="31">
        <v>0</v>
      </c>
      <c r="BV97" s="31">
        <v>0</v>
      </c>
      <c r="BW97" s="31">
        <v>0</v>
      </c>
    </row>
    <row r="98" spans="1:75" s="15" customFormat="1" ht="12.95" customHeight="1" x14ac:dyDescent="0.2">
      <c r="B98" s="56" t="s">
        <v>213</v>
      </c>
      <c r="C98" s="72" t="s">
        <v>94</v>
      </c>
      <c r="D98" s="31" t="s">
        <v>123</v>
      </c>
      <c r="E98" s="31" t="s">
        <v>123</v>
      </c>
      <c r="F98" s="31" t="s">
        <v>123</v>
      </c>
      <c r="G98" s="31" t="s">
        <v>123</v>
      </c>
      <c r="H98" s="31" t="s">
        <v>123</v>
      </c>
      <c r="I98" s="31" t="s">
        <v>123</v>
      </c>
      <c r="J98" s="31" t="s">
        <v>123</v>
      </c>
      <c r="K98" s="31" t="s">
        <v>123</v>
      </c>
      <c r="L98" s="31" t="s">
        <v>123</v>
      </c>
      <c r="M98" s="31" t="s">
        <v>123</v>
      </c>
      <c r="N98" s="31" t="s">
        <v>123</v>
      </c>
      <c r="O98" s="31" t="s">
        <v>123</v>
      </c>
      <c r="P98" s="31" t="s">
        <v>123</v>
      </c>
      <c r="Q98" s="31" t="s">
        <v>123</v>
      </c>
      <c r="R98" s="31" t="s">
        <v>123</v>
      </c>
      <c r="S98" s="31" t="s">
        <v>123</v>
      </c>
      <c r="T98" s="31" t="s">
        <v>123</v>
      </c>
      <c r="U98" s="31" t="s">
        <v>123</v>
      </c>
      <c r="V98" s="31" t="s">
        <v>123</v>
      </c>
      <c r="W98" s="31" t="s">
        <v>123</v>
      </c>
      <c r="X98" s="31" t="s">
        <v>123</v>
      </c>
      <c r="Y98" s="31" t="s">
        <v>123</v>
      </c>
      <c r="Z98" s="31" t="s">
        <v>123</v>
      </c>
      <c r="AA98" s="31" t="s">
        <v>123</v>
      </c>
      <c r="AB98" s="31" t="s">
        <v>123</v>
      </c>
      <c r="AC98" s="31" t="s">
        <v>123</v>
      </c>
      <c r="AD98" s="31" t="s">
        <v>123</v>
      </c>
      <c r="AE98" s="31" t="s">
        <v>123</v>
      </c>
      <c r="AF98" s="31" t="s">
        <v>123</v>
      </c>
      <c r="AG98" s="31" t="s">
        <v>123</v>
      </c>
      <c r="AH98" s="31">
        <v>558.19701834134617</v>
      </c>
      <c r="AI98" s="31">
        <v>612.96139080485864</v>
      </c>
      <c r="AJ98" s="31">
        <v>710.32522475643782</v>
      </c>
      <c r="AK98" s="31">
        <v>902.85950535117468</v>
      </c>
      <c r="AL98" s="31">
        <v>904.9506756389485</v>
      </c>
      <c r="AM98" s="31">
        <v>897.80233662052933</v>
      </c>
      <c r="AN98" s="31">
        <v>1024.605697097172</v>
      </c>
      <c r="AO98" s="31">
        <v>1089.3438834376507</v>
      </c>
      <c r="AP98" s="31">
        <v>1055.7391735762633</v>
      </c>
      <c r="AQ98" s="31">
        <v>1031.3259005060122</v>
      </c>
      <c r="AR98" s="31">
        <v>1138.1505813332519</v>
      </c>
      <c r="AS98" s="31">
        <v>1151.5800327702086</v>
      </c>
      <c r="AT98" s="31">
        <v>1264.9928467443524</v>
      </c>
      <c r="AU98" s="31">
        <v>1439.8939693975572</v>
      </c>
      <c r="AV98" s="31">
        <v>2139.8142028615439</v>
      </c>
      <c r="AW98" s="31">
        <v>2201.1896462719415</v>
      </c>
      <c r="AX98" s="31">
        <v>2222.1157435008295</v>
      </c>
      <c r="AY98" s="31">
        <v>2341.0075259373625</v>
      </c>
      <c r="AZ98" s="31">
        <v>2342.7761689015279</v>
      </c>
      <c r="BA98" s="31">
        <v>2421.4223544032684</v>
      </c>
      <c r="BB98" s="31">
        <v>2384.0520537199159</v>
      </c>
      <c r="BC98" s="31">
        <v>2613.2515559295671</v>
      </c>
      <c r="BD98" s="31">
        <v>2954.0410477653381</v>
      </c>
      <c r="BE98" s="31">
        <v>3359.0701222524431</v>
      </c>
      <c r="BF98" s="31">
        <v>3797.17622488797</v>
      </c>
      <c r="BG98" s="31">
        <v>2231.5586719846729</v>
      </c>
      <c r="BH98" s="73">
        <v>0</v>
      </c>
      <c r="BI98" s="31">
        <v>0</v>
      </c>
      <c r="BJ98" s="31">
        <v>0</v>
      </c>
      <c r="BK98" s="31">
        <v>0</v>
      </c>
      <c r="BL98" s="31">
        <v>0</v>
      </c>
      <c r="BM98" s="31">
        <v>0</v>
      </c>
      <c r="BN98" s="31">
        <v>0</v>
      </c>
      <c r="BO98" s="31">
        <v>0</v>
      </c>
      <c r="BP98" s="31">
        <v>0</v>
      </c>
      <c r="BQ98" s="31">
        <v>0</v>
      </c>
      <c r="BR98" s="31">
        <v>0</v>
      </c>
      <c r="BS98" s="31">
        <v>0</v>
      </c>
      <c r="BT98" s="31">
        <v>0</v>
      </c>
      <c r="BU98" s="31">
        <v>0</v>
      </c>
      <c r="BV98" s="31">
        <v>0</v>
      </c>
      <c r="BW98" s="31">
        <v>0</v>
      </c>
    </row>
    <row r="99" spans="1:75" s="15" customFormat="1" ht="25.5" customHeight="1" x14ac:dyDescent="0.2">
      <c r="B99" s="15" t="s">
        <v>15</v>
      </c>
      <c r="C99" s="72" t="s">
        <v>92</v>
      </c>
      <c r="D99" s="31" t="s">
        <v>123</v>
      </c>
      <c r="E99" s="31" t="s">
        <v>123</v>
      </c>
      <c r="F99" s="31" t="s">
        <v>123</v>
      </c>
      <c r="G99" s="31" t="s">
        <v>123</v>
      </c>
      <c r="H99" s="31" t="s">
        <v>123</v>
      </c>
      <c r="I99" s="31" t="s">
        <v>123</v>
      </c>
      <c r="J99" s="31" t="s">
        <v>123</v>
      </c>
      <c r="K99" s="31" t="s">
        <v>123</v>
      </c>
      <c r="L99" s="31" t="s">
        <v>123</v>
      </c>
      <c r="M99" s="31" t="s">
        <v>123</v>
      </c>
      <c r="N99" s="31" t="s">
        <v>123</v>
      </c>
      <c r="O99" s="31" t="s">
        <v>123</v>
      </c>
      <c r="P99" s="31" t="s">
        <v>123</v>
      </c>
      <c r="Q99" s="31" t="s">
        <v>123</v>
      </c>
      <c r="R99" s="31" t="s">
        <v>123</v>
      </c>
      <c r="S99" s="31" t="s">
        <v>123</v>
      </c>
      <c r="T99" s="31" t="s">
        <v>123</v>
      </c>
      <c r="U99" s="31" t="s">
        <v>123</v>
      </c>
      <c r="V99" s="31" t="s">
        <v>123</v>
      </c>
      <c r="W99" s="31" t="s">
        <v>123</v>
      </c>
      <c r="X99" s="31" t="s">
        <v>123</v>
      </c>
      <c r="Y99" s="31" t="s">
        <v>123</v>
      </c>
      <c r="Z99" s="31" t="s">
        <v>123</v>
      </c>
      <c r="AA99" s="31" t="s">
        <v>123</v>
      </c>
      <c r="AB99" s="31" t="s">
        <v>123</v>
      </c>
      <c r="AC99" s="31" t="s">
        <v>123</v>
      </c>
      <c r="AD99" s="31" t="s">
        <v>123</v>
      </c>
      <c r="AE99" s="31" t="s">
        <v>123</v>
      </c>
      <c r="AF99" s="31" t="s">
        <v>123</v>
      </c>
      <c r="AG99" s="31" t="s">
        <v>123</v>
      </c>
      <c r="AH99" s="31">
        <v>91.262499560531367</v>
      </c>
      <c r="AI99" s="31">
        <v>103.80069695625174</v>
      </c>
      <c r="AJ99" s="31">
        <v>121.76127077426457</v>
      </c>
      <c r="AK99" s="31">
        <v>137.77699458183082</v>
      </c>
      <c r="AL99" s="31">
        <v>161.17497585640393</v>
      </c>
      <c r="AM99" s="31">
        <v>164.70251240474516</v>
      </c>
      <c r="AN99" s="31">
        <v>160.96340859211983</v>
      </c>
      <c r="AO99" s="31">
        <v>166.80453557865985</v>
      </c>
      <c r="AP99" s="31">
        <v>206.18510032540726</v>
      </c>
      <c r="AQ99" s="31">
        <v>207.26249382688911</v>
      </c>
      <c r="AR99" s="31">
        <v>211.38706882608795</v>
      </c>
      <c r="AS99" s="31">
        <v>215.27977754727789</v>
      </c>
      <c r="AT99" s="31">
        <v>235.70115647812503</v>
      </c>
      <c r="AU99" s="31">
        <v>257.99286127491263</v>
      </c>
      <c r="AV99" s="31">
        <v>267.98866426036761</v>
      </c>
      <c r="AW99" s="31">
        <v>284.03278414127828</v>
      </c>
      <c r="AX99" s="31">
        <v>285.36345330917931</v>
      </c>
      <c r="AY99" s="31">
        <v>294.47974701659587</v>
      </c>
      <c r="AZ99" s="31">
        <v>283.94561406260419</v>
      </c>
      <c r="BA99" s="31">
        <v>285.69479052502197</v>
      </c>
      <c r="BB99" s="31">
        <v>288.39579507576605</v>
      </c>
      <c r="BC99" s="31">
        <v>287.72895339201409</v>
      </c>
      <c r="BD99" s="31">
        <v>302.517</v>
      </c>
      <c r="BE99" s="31">
        <v>312.64282803876375</v>
      </c>
      <c r="BF99" s="31">
        <v>322.64659863649956</v>
      </c>
      <c r="BG99" s="31">
        <v>309.3976731616396</v>
      </c>
      <c r="BH99" s="31">
        <v>330.18399999999997</v>
      </c>
      <c r="BI99" s="31">
        <v>330.53825465994976</v>
      </c>
      <c r="BJ99" s="31">
        <v>340.63572311626842</v>
      </c>
      <c r="BK99" s="31">
        <v>371.72985676896826</v>
      </c>
      <c r="BL99" s="31">
        <v>464.39973457231906</v>
      </c>
      <c r="BM99" s="31">
        <v>487.08424146343594</v>
      </c>
      <c r="BN99" s="31">
        <v>484.86130253975915</v>
      </c>
      <c r="BO99" s="31">
        <v>494.77155401036845</v>
      </c>
      <c r="BP99" s="31">
        <v>516.05253575374229</v>
      </c>
      <c r="BQ99" s="31">
        <v>525.5413072337459</v>
      </c>
      <c r="BR99" s="31">
        <v>540.05368961366366</v>
      </c>
      <c r="BS99" s="31">
        <v>549.97624915585504</v>
      </c>
      <c r="BT99" s="31">
        <v>556.23105719698708</v>
      </c>
      <c r="BU99" s="31">
        <v>565.49904841831676</v>
      </c>
      <c r="BV99" s="31">
        <v>575.47973195604368</v>
      </c>
      <c r="BW99" s="31">
        <v>586.49659554990626</v>
      </c>
    </row>
    <row r="100" spans="1:75" s="15" customFormat="1" x14ac:dyDescent="0.2">
      <c r="B100" s="42" t="s">
        <v>153</v>
      </c>
      <c r="C100" s="72" t="s">
        <v>92</v>
      </c>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v>5.5109329999999996</v>
      </c>
      <c r="BM100" s="31">
        <v>7.0408049999999998</v>
      </c>
      <c r="BN100" s="31">
        <v>9.2482140000000008</v>
      </c>
      <c r="BO100" s="31">
        <v>9.5133209999999995</v>
      </c>
      <c r="BP100" s="31">
        <v>9.4075343484310903</v>
      </c>
      <c r="BQ100" s="31">
        <v>9.2168086836232543</v>
      </c>
      <c r="BR100" s="31">
        <v>9.6741249085460179</v>
      </c>
      <c r="BS100" s="31">
        <v>9.0250544075672963</v>
      </c>
      <c r="BT100" s="31">
        <v>9.0668964998648125</v>
      </c>
      <c r="BU100" s="31">
        <v>9.1992786476050341</v>
      </c>
      <c r="BV100" s="31">
        <v>9.4266561162205313</v>
      </c>
      <c r="BW100" s="31">
        <v>9.8407629273169483</v>
      </c>
    </row>
    <row r="101" spans="1:75" s="13" customFormat="1" x14ac:dyDescent="0.2">
      <c r="A101" s="15"/>
      <c r="B101" s="42" t="s">
        <v>154</v>
      </c>
      <c r="C101" s="72" t="s">
        <v>92</v>
      </c>
      <c r="D101" s="31" t="s">
        <v>123</v>
      </c>
      <c r="E101" s="31" t="s">
        <v>123</v>
      </c>
      <c r="F101" s="31" t="s">
        <v>123</v>
      </c>
      <c r="G101" s="31" t="s">
        <v>123</v>
      </c>
      <c r="H101" s="31" t="s">
        <v>123</v>
      </c>
      <c r="I101" s="31" t="s">
        <v>123</v>
      </c>
      <c r="J101" s="31" t="s">
        <v>123</v>
      </c>
      <c r="K101" s="31" t="s">
        <v>123</v>
      </c>
      <c r="L101" s="31" t="s">
        <v>123</v>
      </c>
      <c r="M101" s="31" t="s">
        <v>123</v>
      </c>
      <c r="N101" s="31" t="s">
        <v>123</v>
      </c>
      <c r="O101" s="31" t="s">
        <v>123</v>
      </c>
      <c r="P101" s="31" t="s">
        <v>123</v>
      </c>
      <c r="Q101" s="31" t="s">
        <v>123</v>
      </c>
      <c r="R101" s="31" t="s">
        <v>123</v>
      </c>
      <c r="S101" s="31" t="s">
        <v>123</v>
      </c>
      <c r="T101" s="31" t="s">
        <v>123</v>
      </c>
      <c r="U101" s="31" t="s">
        <v>123</v>
      </c>
      <c r="V101" s="31" t="s">
        <v>123</v>
      </c>
      <c r="W101" s="31" t="s">
        <v>123</v>
      </c>
      <c r="X101" s="31" t="s">
        <v>123</v>
      </c>
      <c r="Y101" s="31" t="s">
        <v>123</v>
      </c>
      <c r="Z101" s="31" t="s">
        <v>123</v>
      </c>
      <c r="AA101" s="31" t="s">
        <v>123</v>
      </c>
      <c r="AB101" s="31" t="s">
        <v>123</v>
      </c>
      <c r="AC101" s="31" t="s">
        <v>123</v>
      </c>
      <c r="AD101" s="31" t="s">
        <v>123</v>
      </c>
      <c r="AE101" s="31" t="s">
        <v>123</v>
      </c>
      <c r="AF101" s="31" t="s">
        <v>123</v>
      </c>
      <c r="AG101" s="31" t="s">
        <v>123</v>
      </c>
      <c r="AH101" s="31">
        <v>0</v>
      </c>
      <c r="AI101" s="31">
        <v>2.5040601381900864</v>
      </c>
      <c r="AJ101" s="31">
        <v>14.800556381209555</v>
      </c>
      <c r="AK101" s="31">
        <v>29.564003868881628</v>
      </c>
      <c r="AL101" s="31">
        <v>48.774724864415802</v>
      </c>
      <c r="AM101" s="31">
        <v>70.789860916671742</v>
      </c>
      <c r="AN101" s="31">
        <v>91.778399466759709</v>
      </c>
      <c r="AO101" s="31">
        <v>120.04963148345799</v>
      </c>
      <c r="AP101" s="31">
        <v>158.18664637822221</v>
      </c>
      <c r="AQ101" s="31">
        <v>194.28923746009318</v>
      </c>
      <c r="AR101" s="31">
        <v>231.47695253397123</v>
      </c>
      <c r="AS101" s="31">
        <v>275.4664856201332</v>
      </c>
      <c r="AT101" s="31">
        <v>327.80330566111519</v>
      </c>
      <c r="AU101" s="31">
        <v>402.55406630219051</v>
      </c>
      <c r="AV101" s="31">
        <v>25.893038406080755</v>
      </c>
      <c r="AW101" s="31">
        <v>0</v>
      </c>
      <c r="AX101" s="31">
        <v>0</v>
      </c>
      <c r="AY101" s="31">
        <v>0</v>
      </c>
      <c r="AZ101" s="31">
        <v>0</v>
      </c>
      <c r="BA101" s="31">
        <v>0</v>
      </c>
      <c r="BB101" s="31">
        <v>0</v>
      </c>
      <c r="BC101" s="31">
        <v>0</v>
      </c>
      <c r="BD101" s="31">
        <v>0</v>
      </c>
      <c r="BE101" s="31">
        <v>0</v>
      </c>
      <c r="BF101" s="31">
        <v>0</v>
      </c>
      <c r="BG101" s="31">
        <v>0</v>
      </c>
      <c r="BH101" s="31">
        <v>0</v>
      </c>
      <c r="BI101" s="31">
        <v>0</v>
      </c>
      <c r="BJ101" s="31">
        <v>0</v>
      </c>
      <c r="BK101" s="31">
        <v>0</v>
      </c>
      <c r="BL101" s="31">
        <v>0</v>
      </c>
      <c r="BM101" s="31">
        <v>0</v>
      </c>
      <c r="BN101" s="31">
        <v>0</v>
      </c>
      <c r="BO101" s="31">
        <v>0</v>
      </c>
      <c r="BP101" s="31">
        <v>0</v>
      </c>
      <c r="BQ101" s="31">
        <v>0</v>
      </c>
      <c r="BR101" s="31">
        <v>0</v>
      </c>
      <c r="BS101" s="31">
        <v>0</v>
      </c>
      <c r="BT101" s="31">
        <v>0</v>
      </c>
      <c r="BU101" s="31">
        <v>0</v>
      </c>
      <c r="BV101" s="31">
        <v>0</v>
      </c>
      <c r="BW101" s="31">
        <v>0</v>
      </c>
    </row>
    <row r="102" spans="1:75" s="40" customFormat="1" ht="12.75" customHeight="1" x14ac:dyDescent="0.2">
      <c r="A102" s="15"/>
      <c r="B102" s="40" t="s">
        <v>222</v>
      </c>
      <c r="C102" s="72" t="s">
        <v>92</v>
      </c>
      <c r="D102" s="31" t="s">
        <v>123</v>
      </c>
      <c r="E102" s="31" t="s">
        <v>123</v>
      </c>
      <c r="F102" s="31" t="s">
        <v>123</v>
      </c>
      <c r="G102" s="31" t="s">
        <v>123</v>
      </c>
      <c r="H102" s="31" t="s">
        <v>123</v>
      </c>
      <c r="I102" s="31" t="s">
        <v>123</v>
      </c>
      <c r="J102" s="31" t="s">
        <v>123</v>
      </c>
      <c r="K102" s="31" t="s">
        <v>123</v>
      </c>
      <c r="L102" s="31" t="s">
        <v>123</v>
      </c>
      <c r="M102" s="31" t="s">
        <v>123</v>
      </c>
      <c r="N102" s="31" t="s">
        <v>123</v>
      </c>
      <c r="O102" s="31" t="s">
        <v>123</v>
      </c>
      <c r="P102" s="31" t="s">
        <v>123</v>
      </c>
      <c r="Q102" s="31" t="s">
        <v>123</v>
      </c>
      <c r="R102" s="31" t="s">
        <v>123</v>
      </c>
      <c r="S102" s="31" t="s">
        <v>123</v>
      </c>
      <c r="T102" s="31" t="s">
        <v>123</v>
      </c>
      <c r="U102" s="31" t="s">
        <v>123</v>
      </c>
      <c r="V102" s="31" t="s">
        <v>123</v>
      </c>
      <c r="W102" s="31" t="s">
        <v>123</v>
      </c>
      <c r="X102" s="31" t="s">
        <v>123</v>
      </c>
      <c r="Y102" s="31" t="s">
        <v>123</v>
      </c>
      <c r="Z102" s="31" t="s">
        <v>123</v>
      </c>
      <c r="AA102" s="31" t="s">
        <v>123</v>
      </c>
      <c r="AB102" s="31" t="s">
        <v>123</v>
      </c>
      <c r="AC102" s="31" t="s">
        <v>123</v>
      </c>
      <c r="AD102" s="31" t="s">
        <v>123</v>
      </c>
      <c r="AE102" s="31" t="s">
        <v>123</v>
      </c>
      <c r="AF102" s="31" t="s">
        <v>123</v>
      </c>
      <c r="AG102" s="31" t="s">
        <v>123</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878.05845391999992</v>
      </c>
      <c r="BJ102" s="31">
        <v>0</v>
      </c>
      <c r="BK102" s="31">
        <v>0</v>
      </c>
      <c r="BL102" s="31">
        <v>0</v>
      </c>
      <c r="BM102" s="31">
        <v>0</v>
      </c>
      <c r="BN102" s="31">
        <v>0</v>
      </c>
      <c r="BO102" s="31">
        <v>0</v>
      </c>
      <c r="BP102" s="31">
        <v>0</v>
      </c>
      <c r="BQ102" s="31">
        <v>0</v>
      </c>
      <c r="BR102" s="31">
        <v>0</v>
      </c>
      <c r="BS102" s="31">
        <v>0</v>
      </c>
      <c r="BT102" s="31">
        <v>0</v>
      </c>
      <c r="BU102" s="31">
        <v>0</v>
      </c>
      <c r="BV102" s="31">
        <v>0</v>
      </c>
      <c r="BW102" s="31">
        <v>0</v>
      </c>
    </row>
    <row r="103" spans="1:75" s="40" customFormat="1" ht="12.95" customHeight="1" x14ac:dyDescent="0.2">
      <c r="A103" s="15"/>
      <c r="B103" s="59" t="s">
        <v>223</v>
      </c>
      <c r="C103" s="72" t="s">
        <v>92</v>
      </c>
      <c r="D103" s="31" t="s">
        <v>123</v>
      </c>
      <c r="E103" s="31" t="s">
        <v>123</v>
      </c>
      <c r="F103" s="31" t="s">
        <v>123</v>
      </c>
      <c r="G103" s="31" t="s">
        <v>123</v>
      </c>
      <c r="H103" s="31" t="s">
        <v>123</v>
      </c>
      <c r="I103" s="31" t="s">
        <v>123</v>
      </c>
      <c r="J103" s="31" t="s">
        <v>123</v>
      </c>
      <c r="K103" s="31" t="s">
        <v>123</v>
      </c>
      <c r="L103" s="31" t="s">
        <v>123</v>
      </c>
      <c r="M103" s="31" t="s">
        <v>123</v>
      </c>
      <c r="N103" s="31" t="s">
        <v>123</v>
      </c>
      <c r="O103" s="31" t="s">
        <v>123</v>
      </c>
      <c r="P103" s="31" t="s">
        <v>123</v>
      </c>
      <c r="Q103" s="31" t="s">
        <v>123</v>
      </c>
      <c r="R103" s="31" t="s">
        <v>123</v>
      </c>
      <c r="S103" s="31" t="s">
        <v>123</v>
      </c>
      <c r="T103" s="31" t="s">
        <v>123</v>
      </c>
      <c r="U103" s="31" t="s">
        <v>123</v>
      </c>
      <c r="V103" s="31" t="s">
        <v>123</v>
      </c>
      <c r="W103" s="31" t="s">
        <v>123</v>
      </c>
      <c r="X103" s="31" t="s">
        <v>123</v>
      </c>
      <c r="Y103" s="31" t="s">
        <v>123</v>
      </c>
      <c r="Z103" s="31" t="s">
        <v>123</v>
      </c>
      <c r="AA103" s="31" t="s">
        <v>123</v>
      </c>
      <c r="AB103" s="31" t="s">
        <v>123</v>
      </c>
      <c r="AC103" s="31" t="s">
        <v>123</v>
      </c>
      <c r="AD103" s="31" t="s">
        <v>123</v>
      </c>
      <c r="AE103" s="31" t="s">
        <v>123</v>
      </c>
      <c r="AF103" s="31" t="s">
        <v>123</v>
      </c>
      <c r="AG103" s="31" t="s">
        <v>123</v>
      </c>
      <c r="AH103" s="31">
        <v>0</v>
      </c>
      <c r="AI103" s="31">
        <v>0</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0</v>
      </c>
      <c r="AY103" s="31">
        <v>0</v>
      </c>
      <c r="AZ103" s="31">
        <v>0</v>
      </c>
      <c r="BA103" s="31">
        <v>0</v>
      </c>
      <c r="BB103" s="31">
        <v>0</v>
      </c>
      <c r="BC103" s="31">
        <v>0</v>
      </c>
      <c r="BD103" s="31">
        <v>0</v>
      </c>
      <c r="BE103" s="31">
        <v>0</v>
      </c>
      <c r="BF103" s="31">
        <v>0</v>
      </c>
      <c r="BG103" s="31">
        <v>0</v>
      </c>
      <c r="BH103" s="31">
        <v>512.54700000000003</v>
      </c>
      <c r="BI103" s="31">
        <v>253.96029677999999</v>
      </c>
      <c r="BJ103" s="31">
        <v>0</v>
      </c>
      <c r="BK103" s="31">
        <v>0</v>
      </c>
      <c r="BL103" s="31">
        <v>0</v>
      </c>
      <c r="BM103" s="31">
        <v>0</v>
      </c>
      <c r="BN103" s="31">
        <v>0</v>
      </c>
      <c r="BO103" s="31">
        <v>0</v>
      </c>
      <c r="BP103" s="31">
        <v>0</v>
      </c>
      <c r="BQ103" s="31">
        <v>0</v>
      </c>
      <c r="BR103" s="31">
        <v>0</v>
      </c>
      <c r="BS103" s="31">
        <v>0</v>
      </c>
      <c r="BT103" s="31">
        <v>0</v>
      </c>
      <c r="BU103" s="31">
        <v>0</v>
      </c>
      <c r="BV103" s="31">
        <v>0</v>
      </c>
      <c r="BW103" s="31">
        <v>0</v>
      </c>
    </row>
    <row r="104" spans="1:75" s="15" customFormat="1" ht="26.25" customHeight="1" x14ac:dyDescent="0.2">
      <c r="B104" s="40" t="s">
        <v>224</v>
      </c>
      <c r="C104" s="72" t="s">
        <v>92</v>
      </c>
      <c r="D104" s="31" t="s">
        <v>123</v>
      </c>
      <c r="E104" s="31" t="s">
        <v>123</v>
      </c>
      <c r="F104" s="31" t="s">
        <v>123</v>
      </c>
      <c r="G104" s="31" t="s">
        <v>123</v>
      </c>
      <c r="H104" s="31" t="s">
        <v>123</v>
      </c>
      <c r="I104" s="31" t="s">
        <v>123</v>
      </c>
      <c r="J104" s="31" t="s">
        <v>123</v>
      </c>
      <c r="K104" s="31" t="s">
        <v>123</v>
      </c>
      <c r="L104" s="31" t="s">
        <v>123</v>
      </c>
      <c r="M104" s="31" t="s">
        <v>123</v>
      </c>
      <c r="N104" s="31" t="s">
        <v>123</v>
      </c>
      <c r="O104" s="31" t="s">
        <v>123</v>
      </c>
      <c r="P104" s="31" t="s">
        <v>123</v>
      </c>
      <c r="Q104" s="31" t="s">
        <v>123</v>
      </c>
      <c r="R104" s="31" t="s">
        <v>123</v>
      </c>
      <c r="S104" s="31" t="s">
        <v>123</v>
      </c>
      <c r="T104" s="31" t="s">
        <v>123</v>
      </c>
      <c r="U104" s="31" t="s">
        <v>123</v>
      </c>
      <c r="V104" s="31" t="s">
        <v>123</v>
      </c>
      <c r="W104" s="31" t="s">
        <v>123</v>
      </c>
      <c r="X104" s="31" t="s">
        <v>123</v>
      </c>
      <c r="Y104" s="31" t="s">
        <v>123</v>
      </c>
      <c r="Z104" s="31" t="s">
        <v>123</v>
      </c>
      <c r="AA104" s="31" t="s">
        <v>123</v>
      </c>
      <c r="AB104" s="31" t="s">
        <v>123</v>
      </c>
      <c r="AC104" s="31" t="s">
        <v>123</v>
      </c>
      <c r="AD104" s="31" t="s">
        <v>123</v>
      </c>
      <c r="AE104" s="31" t="s">
        <v>123</v>
      </c>
      <c r="AF104" s="31" t="s">
        <v>123</v>
      </c>
      <c r="AG104" s="31" t="s">
        <v>123</v>
      </c>
      <c r="AH104" s="31">
        <v>0</v>
      </c>
      <c r="AI104" s="31">
        <v>0</v>
      </c>
      <c r="AJ104" s="31">
        <v>0</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0</v>
      </c>
      <c r="AZ104" s="31">
        <v>0</v>
      </c>
      <c r="BA104" s="31">
        <v>0</v>
      </c>
      <c r="BB104" s="31">
        <v>0</v>
      </c>
      <c r="BC104" s="31">
        <v>0</v>
      </c>
      <c r="BD104" s="31">
        <v>305.50299999999999</v>
      </c>
      <c r="BE104" s="31">
        <v>364.963506</v>
      </c>
      <c r="BF104" s="31">
        <v>374.49799999999999</v>
      </c>
      <c r="BG104" s="31">
        <v>411.85500000000002</v>
      </c>
      <c r="BH104" s="31">
        <v>435.49299999999999</v>
      </c>
      <c r="BI104" s="31">
        <v>460.57299999999998</v>
      </c>
      <c r="BJ104" s="31">
        <v>487.84199999999998</v>
      </c>
      <c r="BK104" s="31">
        <v>509.73661300000003</v>
      </c>
      <c r="BL104" s="31">
        <v>527.65851588422947</v>
      </c>
      <c r="BM104" s="31">
        <v>548.84926471978326</v>
      </c>
      <c r="BN104" s="31">
        <v>578.13293398888891</v>
      </c>
      <c r="BO104" s="31">
        <v>587.18538852998768</v>
      </c>
      <c r="BP104" s="31">
        <v>595.99799999999993</v>
      </c>
      <c r="BQ104" s="31">
        <v>606.39532681999992</v>
      </c>
      <c r="BR104" s="31">
        <v>630.61650552677099</v>
      </c>
      <c r="BS104" s="31">
        <v>644.34706895119371</v>
      </c>
      <c r="BT104" s="31">
        <v>654.66883178157912</v>
      </c>
      <c r="BU104" s="31">
        <v>701.47532714449915</v>
      </c>
      <c r="BV104" s="31">
        <v>758.77876894413566</v>
      </c>
      <c r="BW104" s="31">
        <v>834.73865575046784</v>
      </c>
    </row>
    <row r="105" spans="1:75" s="40" customFormat="1" x14ac:dyDescent="0.2">
      <c r="A105" s="15"/>
      <c r="B105" s="59" t="s">
        <v>16</v>
      </c>
      <c r="C105" s="72" t="s">
        <v>94</v>
      </c>
      <c r="D105" s="31" t="s">
        <v>123</v>
      </c>
      <c r="E105" s="31" t="s">
        <v>123</v>
      </c>
      <c r="F105" s="31" t="s">
        <v>123</v>
      </c>
      <c r="G105" s="31" t="s">
        <v>123</v>
      </c>
      <c r="H105" s="31" t="s">
        <v>123</v>
      </c>
      <c r="I105" s="31" t="s">
        <v>123</v>
      </c>
      <c r="J105" s="31" t="s">
        <v>123</v>
      </c>
      <c r="K105" s="31" t="s">
        <v>123</v>
      </c>
      <c r="L105" s="31" t="s">
        <v>123</v>
      </c>
      <c r="M105" s="31" t="s">
        <v>123</v>
      </c>
      <c r="N105" s="31" t="s">
        <v>123</v>
      </c>
      <c r="O105" s="31" t="s">
        <v>123</v>
      </c>
      <c r="P105" s="31" t="s">
        <v>123</v>
      </c>
      <c r="Q105" s="31" t="s">
        <v>123</v>
      </c>
      <c r="R105" s="31" t="s">
        <v>123</v>
      </c>
      <c r="S105" s="31" t="s">
        <v>123</v>
      </c>
      <c r="T105" s="31" t="s">
        <v>123</v>
      </c>
      <c r="U105" s="31" t="s">
        <v>123</v>
      </c>
      <c r="V105" s="31" t="s">
        <v>123</v>
      </c>
      <c r="W105" s="31" t="s">
        <v>123</v>
      </c>
      <c r="X105" s="31" t="s">
        <v>123</v>
      </c>
      <c r="Y105" s="31" t="s">
        <v>123</v>
      </c>
      <c r="Z105" s="31" t="s">
        <v>123</v>
      </c>
      <c r="AA105" s="31" t="s">
        <v>123</v>
      </c>
      <c r="AB105" s="31" t="s">
        <v>123</v>
      </c>
      <c r="AC105" s="31" t="s">
        <v>123</v>
      </c>
      <c r="AD105" s="31" t="s">
        <v>123</v>
      </c>
      <c r="AE105" s="31" t="s">
        <v>123</v>
      </c>
      <c r="AF105" s="31" t="s">
        <v>123</v>
      </c>
      <c r="AG105" s="31" t="s">
        <v>123</v>
      </c>
      <c r="AH105" s="31">
        <v>0</v>
      </c>
      <c r="AI105" s="31">
        <v>0</v>
      </c>
      <c r="AJ105" s="31">
        <v>0</v>
      </c>
      <c r="AK105" s="31">
        <v>0</v>
      </c>
      <c r="AL105" s="31">
        <v>0</v>
      </c>
      <c r="AM105" s="31">
        <v>0</v>
      </c>
      <c r="AN105" s="31">
        <v>0</v>
      </c>
      <c r="AO105" s="31">
        <v>0</v>
      </c>
      <c r="AP105" s="31">
        <v>0</v>
      </c>
      <c r="AQ105" s="31">
        <v>0</v>
      </c>
      <c r="AR105" s="31">
        <v>0</v>
      </c>
      <c r="AS105" s="31">
        <v>0</v>
      </c>
      <c r="AT105" s="31">
        <v>0</v>
      </c>
      <c r="AU105" s="31">
        <v>0</v>
      </c>
      <c r="AV105" s="31">
        <v>0</v>
      </c>
      <c r="AW105" s="31">
        <v>0</v>
      </c>
      <c r="AX105" s="31">
        <v>0</v>
      </c>
      <c r="AY105" s="31">
        <v>0</v>
      </c>
      <c r="AZ105" s="31">
        <v>0</v>
      </c>
      <c r="BA105" s="31">
        <v>0</v>
      </c>
      <c r="BB105" s="31">
        <v>0</v>
      </c>
      <c r="BC105" s="31">
        <v>0</v>
      </c>
      <c r="BD105" s="31">
        <v>0</v>
      </c>
      <c r="BE105" s="31">
        <v>0</v>
      </c>
      <c r="BF105" s="31">
        <v>0</v>
      </c>
      <c r="BG105" s="31">
        <v>2336.1031234350612</v>
      </c>
      <c r="BH105" s="31">
        <v>5970.616</v>
      </c>
      <c r="BI105" s="31">
        <v>6426.2752195999992</v>
      </c>
      <c r="BJ105" s="31">
        <v>6868.5436595999981</v>
      </c>
      <c r="BK105" s="31">
        <v>7367.1248207140325</v>
      </c>
      <c r="BL105" s="31">
        <v>7703.3184822999983</v>
      </c>
      <c r="BM105" s="31">
        <v>8128.8851483599992</v>
      </c>
      <c r="BN105" s="31">
        <v>8242.1568431600008</v>
      </c>
      <c r="BO105" s="31">
        <v>8052.1531093100002</v>
      </c>
      <c r="BP105" s="31">
        <v>7510.8751163199995</v>
      </c>
      <c r="BQ105" s="31">
        <v>7041.5234761999718</v>
      </c>
      <c r="BR105" s="31">
        <v>6627.6815539714235</v>
      </c>
      <c r="BS105" s="31">
        <v>6240.6564889910715</v>
      </c>
      <c r="BT105" s="31">
        <v>5897.0010681607073</v>
      </c>
      <c r="BU105" s="31">
        <v>5659.8774757770925</v>
      </c>
      <c r="BV105" s="31">
        <v>5442.6556886604722</v>
      </c>
      <c r="BW105" s="31">
        <v>5400.3735248339754</v>
      </c>
    </row>
    <row r="106" spans="1:75" s="40" customFormat="1" ht="12.95" customHeight="1" x14ac:dyDescent="0.2">
      <c r="A106" s="15"/>
      <c r="B106" s="30" t="s">
        <v>160</v>
      </c>
      <c r="C106" s="72" t="s">
        <v>92</v>
      </c>
      <c r="D106" s="31" t="s">
        <v>123</v>
      </c>
      <c r="E106" s="31" t="s">
        <v>123</v>
      </c>
      <c r="F106" s="31" t="s">
        <v>123</v>
      </c>
      <c r="G106" s="31" t="s">
        <v>123</v>
      </c>
      <c r="H106" s="31" t="s">
        <v>123</v>
      </c>
      <c r="I106" s="31" t="s">
        <v>123</v>
      </c>
      <c r="J106" s="31" t="s">
        <v>123</v>
      </c>
      <c r="K106" s="31" t="s">
        <v>123</v>
      </c>
      <c r="L106" s="31" t="s">
        <v>123</v>
      </c>
      <c r="M106" s="31" t="s">
        <v>123</v>
      </c>
      <c r="N106" s="31" t="s">
        <v>123</v>
      </c>
      <c r="O106" s="31" t="s">
        <v>123</v>
      </c>
      <c r="P106" s="31" t="s">
        <v>123</v>
      </c>
      <c r="Q106" s="31" t="s">
        <v>123</v>
      </c>
      <c r="R106" s="31" t="s">
        <v>123</v>
      </c>
      <c r="S106" s="31" t="s">
        <v>123</v>
      </c>
      <c r="T106" s="31" t="s">
        <v>123</v>
      </c>
      <c r="U106" s="31" t="s">
        <v>123</v>
      </c>
      <c r="V106" s="31" t="s">
        <v>123</v>
      </c>
      <c r="W106" s="31" t="s">
        <v>123</v>
      </c>
      <c r="X106" s="31" t="s">
        <v>123</v>
      </c>
      <c r="Y106" s="31" t="s">
        <v>123</v>
      </c>
      <c r="Z106" s="31" t="s">
        <v>123</v>
      </c>
      <c r="AA106" s="31" t="s">
        <v>123</v>
      </c>
      <c r="AB106" s="31" t="s">
        <v>123</v>
      </c>
      <c r="AC106" s="31" t="s">
        <v>123</v>
      </c>
      <c r="AD106" s="31" t="s">
        <v>123</v>
      </c>
      <c r="AE106" s="31" t="s">
        <v>123</v>
      </c>
      <c r="AF106" s="31" t="s">
        <v>123</v>
      </c>
      <c r="AG106" s="31" t="s">
        <v>123</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0</v>
      </c>
      <c r="BL106" s="31">
        <v>0</v>
      </c>
      <c r="BM106" s="31">
        <v>0</v>
      </c>
      <c r="BN106" s="31">
        <v>0</v>
      </c>
      <c r="BO106" s="31">
        <v>0</v>
      </c>
      <c r="BP106" s="31">
        <v>0</v>
      </c>
      <c r="BQ106" s="31">
        <v>5.4630092626700053</v>
      </c>
      <c r="BR106" s="31">
        <v>98.627237898250002</v>
      </c>
      <c r="BS106" s="31">
        <v>170.42053787466114</v>
      </c>
      <c r="BT106" s="31">
        <v>449.70874104444835</v>
      </c>
      <c r="BU106" s="31">
        <v>909.08159159494016</v>
      </c>
      <c r="BV106" s="31">
        <v>1171.2783182559133</v>
      </c>
      <c r="BW106" s="31">
        <v>1276.3836185973864</v>
      </c>
    </row>
    <row r="107" spans="1:75" s="40" customFormat="1" ht="12.95" customHeight="1" x14ac:dyDescent="0.2">
      <c r="A107" s="15"/>
      <c r="B107" s="59" t="s">
        <v>161</v>
      </c>
      <c r="C107" s="72" t="s">
        <v>92</v>
      </c>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t="s">
        <v>123</v>
      </c>
      <c r="AN107" s="31" t="s">
        <v>123</v>
      </c>
      <c r="AO107" s="31" t="s">
        <v>123</v>
      </c>
      <c r="AP107" s="31" t="s">
        <v>123</v>
      </c>
      <c r="AQ107" s="31" t="s">
        <v>123</v>
      </c>
      <c r="AR107" s="31" t="s">
        <v>123</v>
      </c>
      <c r="AS107" s="31" t="s">
        <v>123</v>
      </c>
      <c r="AT107" s="31" t="s">
        <v>123</v>
      </c>
      <c r="AU107" s="31" t="s">
        <v>123</v>
      </c>
      <c r="AV107" s="31" t="s">
        <v>123</v>
      </c>
      <c r="AW107" s="31" t="s">
        <v>123</v>
      </c>
      <c r="AX107" s="31">
        <v>3.4569999999999999</v>
      </c>
      <c r="AY107" s="31">
        <v>4.1285950413223143</v>
      </c>
      <c r="AZ107" s="31">
        <v>5.4580000000000002</v>
      </c>
      <c r="BA107" s="31">
        <v>4.9669999999999996</v>
      </c>
      <c r="BB107" s="31">
        <v>8.2967250384024585</v>
      </c>
      <c r="BC107" s="31">
        <v>10.563000000000001</v>
      </c>
      <c r="BD107" s="31">
        <v>11.87267336961207</v>
      </c>
      <c r="BE107" s="31">
        <v>14.399096999999999</v>
      </c>
      <c r="BF107" s="31">
        <v>19.709695</v>
      </c>
      <c r="BG107" s="31">
        <v>19.340500802146213</v>
      </c>
      <c r="BH107" s="31">
        <v>20.643089</v>
      </c>
      <c r="BI107" s="31">
        <v>46.53799999999999</v>
      </c>
      <c r="BJ107" s="31">
        <v>32.67</v>
      </c>
      <c r="BK107" s="31">
        <v>27.44</v>
      </c>
      <c r="BL107" s="31">
        <v>31.553068</v>
      </c>
      <c r="BM107" s="31">
        <v>35.207568999999999</v>
      </c>
      <c r="BN107" s="31">
        <v>38.218910999999999</v>
      </c>
      <c r="BO107" s="31">
        <v>37.692900000000002</v>
      </c>
      <c r="BP107" s="31">
        <v>42.019909411804896</v>
      </c>
      <c r="BQ107" s="31">
        <v>45.458691636376749</v>
      </c>
      <c r="BR107" s="31">
        <v>45.737153360546813</v>
      </c>
      <c r="BS107" s="31">
        <v>48.658186950136511</v>
      </c>
      <c r="BT107" s="31">
        <v>50.575631253383769</v>
      </c>
      <c r="BU107" s="31">
        <v>52.342542149356234</v>
      </c>
      <c r="BV107" s="31">
        <v>53.916187476541587</v>
      </c>
      <c r="BW107" s="31">
        <v>55.207599007997402</v>
      </c>
    </row>
    <row r="108" spans="1:75" s="40" customFormat="1" x14ac:dyDescent="0.2">
      <c r="A108" s="15"/>
      <c r="B108" s="59" t="s">
        <v>163</v>
      </c>
      <c r="C108" s="72" t="s">
        <v>93</v>
      </c>
      <c r="D108" s="31" t="s">
        <v>123</v>
      </c>
      <c r="E108" s="31" t="s">
        <v>123</v>
      </c>
      <c r="F108" s="31" t="s">
        <v>123</v>
      </c>
      <c r="G108" s="31" t="s">
        <v>123</v>
      </c>
      <c r="H108" s="31" t="s">
        <v>123</v>
      </c>
      <c r="I108" s="31" t="s">
        <v>123</v>
      </c>
      <c r="J108" s="31" t="s">
        <v>123</v>
      </c>
      <c r="K108" s="31" t="s">
        <v>123</v>
      </c>
      <c r="L108" s="31" t="s">
        <v>123</v>
      </c>
      <c r="M108" s="31" t="s">
        <v>123</v>
      </c>
      <c r="N108" s="31" t="s">
        <v>123</v>
      </c>
      <c r="O108" s="31" t="s">
        <v>123</v>
      </c>
      <c r="P108" s="31" t="s">
        <v>123</v>
      </c>
      <c r="Q108" s="31" t="s">
        <v>123</v>
      </c>
      <c r="R108" s="31" t="s">
        <v>123</v>
      </c>
      <c r="S108" s="31" t="s">
        <v>123</v>
      </c>
      <c r="T108" s="31" t="s">
        <v>123</v>
      </c>
      <c r="U108" s="31" t="s">
        <v>123</v>
      </c>
      <c r="V108" s="31" t="s">
        <v>123</v>
      </c>
      <c r="W108" s="31" t="s">
        <v>123</v>
      </c>
      <c r="X108" s="31" t="s">
        <v>123</v>
      </c>
      <c r="Y108" s="31" t="s">
        <v>123</v>
      </c>
      <c r="Z108" s="31" t="s">
        <v>123</v>
      </c>
      <c r="AA108" s="31" t="s">
        <v>123</v>
      </c>
      <c r="AB108" s="31" t="s">
        <v>123</v>
      </c>
      <c r="AC108" s="31" t="s">
        <v>123</v>
      </c>
      <c r="AD108" s="31" t="s">
        <v>123</v>
      </c>
      <c r="AE108" s="31" t="s">
        <v>123</v>
      </c>
      <c r="AF108" s="31" t="s">
        <v>123</v>
      </c>
      <c r="AG108" s="31" t="s">
        <v>123</v>
      </c>
      <c r="AH108" s="31">
        <v>0</v>
      </c>
      <c r="AI108" s="31">
        <v>0</v>
      </c>
      <c r="AJ108" s="31">
        <v>0</v>
      </c>
      <c r="AK108" s="31">
        <v>0</v>
      </c>
      <c r="AL108" s="31">
        <v>0</v>
      </c>
      <c r="AM108" s="31">
        <v>0</v>
      </c>
      <c r="AN108" s="31">
        <v>0</v>
      </c>
      <c r="AO108" s="31">
        <v>0</v>
      </c>
      <c r="AP108" s="31">
        <v>0</v>
      </c>
      <c r="AQ108" s="31">
        <v>94.289000000000001</v>
      </c>
      <c r="AR108" s="31">
        <v>3.1640000000000001</v>
      </c>
      <c r="AS108" s="31">
        <v>0</v>
      </c>
      <c r="AT108" s="31">
        <v>0</v>
      </c>
      <c r="AU108" s="31">
        <v>0</v>
      </c>
      <c r="AV108" s="31">
        <v>0</v>
      </c>
      <c r="AW108" s="31">
        <v>0</v>
      </c>
      <c r="AX108" s="31">
        <v>0</v>
      </c>
      <c r="AY108" s="31">
        <v>0</v>
      </c>
      <c r="AZ108" s="31">
        <v>0</v>
      </c>
      <c r="BA108" s="31">
        <v>0</v>
      </c>
      <c r="BB108" s="31">
        <v>0</v>
      </c>
      <c r="BC108" s="31">
        <v>0</v>
      </c>
      <c r="BD108" s="31">
        <v>0</v>
      </c>
      <c r="BE108" s="31">
        <v>0</v>
      </c>
      <c r="BF108" s="31">
        <v>0</v>
      </c>
      <c r="BG108" s="31">
        <v>0</v>
      </c>
      <c r="BH108" s="31">
        <v>0</v>
      </c>
      <c r="BI108" s="31">
        <v>0</v>
      </c>
      <c r="BJ108" s="31">
        <v>0</v>
      </c>
      <c r="BK108" s="31">
        <v>0</v>
      </c>
      <c r="BL108" s="31">
        <v>0</v>
      </c>
      <c r="BM108" s="31">
        <v>0</v>
      </c>
      <c r="BN108" s="31">
        <v>0</v>
      </c>
      <c r="BO108" s="31">
        <v>0</v>
      </c>
      <c r="BP108" s="31">
        <v>0</v>
      </c>
      <c r="BQ108" s="31">
        <v>0</v>
      </c>
      <c r="BR108" s="31">
        <v>0</v>
      </c>
      <c r="BS108" s="31">
        <v>0</v>
      </c>
      <c r="BT108" s="31">
        <v>0</v>
      </c>
      <c r="BU108" s="31">
        <v>0</v>
      </c>
      <c r="BV108" s="31">
        <v>0</v>
      </c>
      <c r="BW108" s="31">
        <v>0</v>
      </c>
    </row>
    <row r="109" spans="1:75" s="46" customFormat="1" ht="26.25" customHeight="1" x14ac:dyDescent="0.2">
      <c r="A109" s="15"/>
      <c r="B109" s="59" t="s">
        <v>164</v>
      </c>
      <c r="C109" s="72" t="s">
        <v>92</v>
      </c>
      <c r="D109" s="31" t="s">
        <v>123</v>
      </c>
      <c r="E109" s="31" t="s">
        <v>123</v>
      </c>
      <c r="F109" s="31" t="s">
        <v>123</v>
      </c>
      <c r="G109" s="31" t="s">
        <v>123</v>
      </c>
      <c r="H109" s="31" t="s">
        <v>123</v>
      </c>
      <c r="I109" s="31" t="s">
        <v>123</v>
      </c>
      <c r="J109" s="31" t="s">
        <v>123</v>
      </c>
      <c r="K109" s="31" t="s">
        <v>123</v>
      </c>
      <c r="L109" s="31" t="s">
        <v>123</v>
      </c>
      <c r="M109" s="31" t="s">
        <v>123</v>
      </c>
      <c r="N109" s="31" t="s">
        <v>123</v>
      </c>
      <c r="O109" s="31" t="s">
        <v>123</v>
      </c>
      <c r="P109" s="31" t="s">
        <v>123</v>
      </c>
      <c r="Q109" s="31" t="s">
        <v>123</v>
      </c>
      <c r="R109" s="31" t="s">
        <v>123</v>
      </c>
      <c r="S109" s="31" t="s">
        <v>123</v>
      </c>
      <c r="T109" s="31" t="s">
        <v>123</v>
      </c>
      <c r="U109" s="31" t="s">
        <v>123</v>
      </c>
      <c r="V109" s="31" t="s">
        <v>123</v>
      </c>
      <c r="W109" s="31" t="s">
        <v>123</v>
      </c>
      <c r="X109" s="31" t="s">
        <v>123</v>
      </c>
      <c r="Y109" s="31" t="s">
        <v>123</v>
      </c>
      <c r="Z109" s="31" t="s">
        <v>123</v>
      </c>
      <c r="AA109" s="31" t="s">
        <v>123</v>
      </c>
      <c r="AB109" s="31" t="s">
        <v>123</v>
      </c>
      <c r="AC109" s="31" t="s">
        <v>123</v>
      </c>
      <c r="AD109" s="31" t="s">
        <v>123</v>
      </c>
      <c r="AE109" s="31" t="s">
        <v>123</v>
      </c>
      <c r="AF109" s="31" t="s">
        <v>123</v>
      </c>
      <c r="AG109" s="31" t="s">
        <v>123</v>
      </c>
      <c r="AH109" s="31">
        <v>3.9363849225441023</v>
      </c>
      <c r="AI109" s="31">
        <v>5.5202602999575197</v>
      </c>
      <c r="AJ109" s="31">
        <v>8.4191651597486601</v>
      </c>
      <c r="AK109" s="31">
        <v>11.40887014884054</v>
      </c>
      <c r="AL109" s="31">
        <v>14.260799152797492</v>
      </c>
      <c r="AM109" s="31">
        <v>17.496863859223165</v>
      </c>
      <c r="AN109" s="31">
        <v>23.287158802721503</v>
      </c>
      <c r="AO109" s="31">
        <v>27.081838338421456</v>
      </c>
      <c r="AP109" s="31">
        <v>30.749213754948787</v>
      </c>
      <c r="AQ109" s="31">
        <v>33.941256565171791</v>
      </c>
      <c r="AR109" s="31">
        <v>38.815511614519529</v>
      </c>
      <c r="AS109" s="31">
        <v>44.539010373741071</v>
      </c>
      <c r="AT109" s="31">
        <v>57.046874265431249</v>
      </c>
      <c r="AU109" s="31">
        <v>77.833877487600887</v>
      </c>
      <c r="AV109" s="31">
        <v>92.464743839483148</v>
      </c>
      <c r="AW109" s="31">
        <v>103.84947617643465</v>
      </c>
      <c r="AX109" s="31">
        <v>107.35026467430309</v>
      </c>
      <c r="AY109" s="31">
        <v>111.04251969745886</v>
      </c>
      <c r="AZ109" s="31">
        <v>104.71260357218971</v>
      </c>
      <c r="BA109" s="31">
        <v>136.38296564518024</v>
      </c>
      <c r="BB109" s="31">
        <v>144.18166823796307</v>
      </c>
      <c r="BC109" s="31">
        <v>144.24510744392822</v>
      </c>
      <c r="BD109" s="31">
        <v>163.05199999999999</v>
      </c>
      <c r="BE109" s="31">
        <v>165.48699999999999</v>
      </c>
      <c r="BF109" s="31">
        <v>162.65124892159454</v>
      </c>
      <c r="BG109" s="31">
        <v>169.90298870138361</v>
      </c>
      <c r="BH109" s="31">
        <v>124.283</v>
      </c>
      <c r="BI109" s="31">
        <v>128.26055663881266</v>
      </c>
      <c r="BJ109" s="31">
        <v>135.16607401724025</v>
      </c>
      <c r="BK109" s="31">
        <v>200.75442016647554</v>
      </c>
      <c r="BL109" s="31">
        <v>175.53506304142508</v>
      </c>
      <c r="BM109" s="31">
        <v>183.23841614855513</v>
      </c>
      <c r="BN109" s="31">
        <v>169.98493378695881</v>
      </c>
      <c r="BO109" s="31">
        <v>169.32235473338639</v>
      </c>
      <c r="BP109" s="31">
        <v>159.46672221701033</v>
      </c>
      <c r="BQ109" s="31">
        <v>150.81028674001504</v>
      </c>
      <c r="BR109" s="31">
        <v>127.06409147828083</v>
      </c>
      <c r="BS109" s="31">
        <v>119.89987073479324</v>
      </c>
      <c r="BT109" s="31">
        <v>112.49184496834995</v>
      </c>
      <c r="BU109" s="31">
        <v>108.91878885865881</v>
      </c>
      <c r="BV109" s="31">
        <v>107.2252523535989</v>
      </c>
      <c r="BW109" s="31">
        <v>105.83285632577261</v>
      </c>
    </row>
    <row r="110" spans="1:75" s="46" customFormat="1" x14ac:dyDescent="0.2">
      <c r="A110" s="15"/>
      <c r="B110" s="59" t="s">
        <v>216</v>
      </c>
      <c r="C110" s="72" t="s">
        <v>94</v>
      </c>
      <c r="D110" s="31" t="s">
        <v>123</v>
      </c>
      <c r="E110" s="31" t="s">
        <v>123</v>
      </c>
      <c r="F110" s="31" t="s">
        <v>123</v>
      </c>
      <c r="G110" s="31" t="s">
        <v>123</v>
      </c>
      <c r="H110" s="31" t="s">
        <v>123</v>
      </c>
      <c r="I110" s="31" t="s">
        <v>123</v>
      </c>
      <c r="J110" s="31" t="s">
        <v>123</v>
      </c>
      <c r="K110" s="31" t="s">
        <v>123</v>
      </c>
      <c r="L110" s="31" t="s">
        <v>123</v>
      </c>
      <c r="M110" s="31" t="s">
        <v>123</v>
      </c>
      <c r="N110" s="31" t="s">
        <v>123</v>
      </c>
      <c r="O110" s="31" t="s">
        <v>123</v>
      </c>
      <c r="P110" s="31" t="s">
        <v>123</v>
      </c>
      <c r="Q110" s="31" t="s">
        <v>123</v>
      </c>
      <c r="R110" s="31" t="s">
        <v>123</v>
      </c>
      <c r="S110" s="31" t="s">
        <v>123</v>
      </c>
      <c r="T110" s="31" t="s">
        <v>123</v>
      </c>
      <c r="U110" s="31" t="s">
        <v>123</v>
      </c>
      <c r="V110" s="31" t="s">
        <v>123</v>
      </c>
      <c r="W110" s="31" t="s">
        <v>123</v>
      </c>
      <c r="X110" s="31" t="s">
        <v>123</v>
      </c>
      <c r="Y110" s="31" t="s">
        <v>123</v>
      </c>
      <c r="Z110" s="31" t="s">
        <v>123</v>
      </c>
      <c r="AA110" s="31" t="s">
        <v>123</v>
      </c>
      <c r="AB110" s="31" t="s">
        <v>123</v>
      </c>
      <c r="AC110" s="31" t="s">
        <v>123</v>
      </c>
      <c r="AD110" s="31" t="s">
        <v>123</v>
      </c>
      <c r="AE110" s="31" t="s">
        <v>123</v>
      </c>
      <c r="AF110" s="31" t="s">
        <v>123</v>
      </c>
      <c r="AG110" s="31" t="s">
        <v>123</v>
      </c>
      <c r="AH110" s="31" t="s">
        <v>123</v>
      </c>
      <c r="AI110" s="31" t="s">
        <v>123</v>
      </c>
      <c r="AJ110" s="31" t="s">
        <v>123</v>
      </c>
      <c r="AK110" s="31" t="s">
        <v>123</v>
      </c>
      <c r="AL110" s="31" t="s">
        <v>123</v>
      </c>
      <c r="AM110" s="31" t="s">
        <v>123</v>
      </c>
      <c r="AN110" s="31" t="s">
        <v>123</v>
      </c>
      <c r="AO110" s="31" t="s">
        <v>123</v>
      </c>
      <c r="AP110" s="31" t="s">
        <v>123</v>
      </c>
      <c r="AQ110" s="31">
        <v>5.2398705871158064</v>
      </c>
      <c r="AR110" s="31">
        <v>27.489073080216954</v>
      </c>
      <c r="AS110" s="31">
        <v>23.776031392140069</v>
      </c>
      <c r="AT110" s="31">
        <v>28.023598820058993</v>
      </c>
      <c r="AU110" s="31">
        <v>38</v>
      </c>
      <c r="AV110" s="31">
        <v>39.200000000000003</v>
      </c>
      <c r="AW110" s="31">
        <v>40.200000000000003</v>
      </c>
      <c r="AX110" s="31">
        <v>30.1</v>
      </c>
      <c r="AY110" s="31">
        <v>51.6</v>
      </c>
      <c r="AZ110" s="31">
        <v>40.9</v>
      </c>
      <c r="BA110" s="31">
        <v>21.7</v>
      </c>
      <c r="BB110" s="31">
        <v>22.1</v>
      </c>
      <c r="BC110" s="31">
        <v>22.213617054828948</v>
      </c>
      <c r="BD110" s="31">
        <v>35.660331161314261</v>
      </c>
      <c r="BE110" s="31">
        <v>27.990037018213997</v>
      </c>
      <c r="BF110" s="31">
        <v>29.15736141380097</v>
      </c>
      <c r="BG110" s="31">
        <v>30.387325282280013</v>
      </c>
      <c r="BH110" s="31">
        <v>32.560962763923698</v>
      </c>
      <c r="BI110" s="31">
        <v>40.862700124098772</v>
      </c>
      <c r="BJ110" s="31" t="s">
        <v>123</v>
      </c>
      <c r="BK110" s="31" t="s">
        <v>123</v>
      </c>
      <c r="BL110" s="31" t="s">
        <v>123</v>
      </c>
      <c r="BM110" s="31" t="s">
        <v>123</v>
      </c>
      <c r="BN110" s="31" t="s">
        <v>123</v>
      </c>
      <c r="BO110" s="31" t="s">
        <v>123</v>
      </c>
      <c r="BP110" s="31" t="s">
        <v>123</v>
      </c>
      <c r="BQ110" s="31" t="s">
        <v>123</v>
      </c>
      <c r="BR110" s="31" t="s">
        <v>123</v>
      </c>
      <c r="BS110" s="31" t="s">
        <v>123</v>
      </c>
      <c r="BT110" s="31" t="s">
        <v>123</v>
      </c>
      <c r="BU110" s="31" t="s">
        <v>123</v>
      </c>
      <c r="BV110" s="31" t="s">
        <v>123</v>
      </c>
      <c r="BW110" s="31" t="s">
        <v>123</v>
      </c>
    </row>
    <row r="111" spans="1:75" s="40" customFormat="1" ht="12.95" customHeight="1" x14ac:dyDescent="0.2">
      <c r="A111" s="15"/>
      <c r="B111" s="59" t="s">
        <v>166</v>
      </c>
      <c r="C111" s="72" t="s">
        <v>94</v>
      </c>
      <c r="D111" s="31" t="s">
        <v>123</v>
      </c>
      <c r="E111" s="31" t="s">
        <v>123</v>
      </c>
      <c r="F111" s="31" t="s">
        <v>123</v>
      </c>
      <c r="G111" s="31" t="s">
        <v>123</v>
      </c>
      <c r="H111" s="31" t="s">
        <v>123</v>
      </c>
      <c r="I111" s="31" t="s">
        <v>123</v>
      </c>
      <c r="J111" s="31" t="s">
        <v>123</v>
      </c>
      <c r="K111" s="31" t="s">
        <v>123</v>
      </c>
      <c r="L111" s="31" t="s">
        <v>123</v>
      </c>
      <c r="M111" s="31" t="s">
        <v>123</v>
      </c>
      <c r="N111" s="31" t="s">
        <v>123</v>
      </c>
      <c r="O111" s="31" t="s">
        <v>123</v>
      </c>
      <c r="P111" s="31" t="s">
        <v>123</v>
      </c>
      <c r="Q111" s="31" t="s">
        <v>123</v>
      </c>
      <c r="R111" s="31" t="s">
        <v>123</v>
      </c>
      <c r="S111" s="31" t="s">
        <v>123</v>
      </c>
      <c r="T111" s="31" t="s">
        <v>123</v>
      </c>
      <c r="U111" s="31" t="s">
        <v>123</v>
      </c>
      <c r="V111" s="31" t="s">
        <v>123</v>
      </c>
      <c r="W111" s="31" t="s">
        <v>123</v>
      </c>
      <c r="X111" s="31" t="s">
        <v>123</v>
      </c>
      <c r="Y111" s="31" t="s">
        <v>123</v>
      </c>
      <c r="Z111" s="31" t="s">
        <v>123</v>
      </c>
      <c r="AA111" s="31" t="s">
        <v>123</v>
      </c>
      <c r="AB111" s="31" t="s">
        <v>123</v>
      </c>
      <c r="AC111" s="31" t="s">
        <v>123</v>
      </c>
      <c r="AD111" s="31" t="s">
        <v>123</v>
      </c>
      <c r="AE111" s="31" t="s">
        <v>123</v>
      </c>
      <c r="AF111" s="31" t="s">
        <v>123</v>
      </c>
      <c r="AG111" s="31" t="s">
        <v>123</v>
      </c>
      <c r="AH111" s="31" t="s">
        <v>123</v>
      </c>
      <c r="AI111" s="31" t="s">
        <v>123</v>
      </c>
      <c r="AJ111" s="31" t="s">
        <v>123</v>
      </c>
      <c r="AK111" s="31" t="s">
        <v>123</v>
      </c>
      <c r="AL111" s="31" t="s">
        <v>123</v>
      </c>
      <c r="AM111" s="31" t="s">
        <v>123</v>
      </c>
      <c r="AN111" s="31" t="s">
        <v>123</v>
      </c>
      <c r="AO111" s="31" t="s">
        <v>123</v>
      </c>
      <c r="AP111" s="31" t="s">
        <v>123</v>
      </c>
      <c r="AQ111" s="31" t="s">
        <v>123</v>
      </c>
      <c r="AR111" s="31" t="s">
        <v>123</v>
      </c>
      <c r="AS111" s="31" t="s">
        <v>123</v>
      </c>
      <c r="AT111" s="31" t="s">
        <v>123</v>
      </c>
      <c r="AU111" s="31" t="s">
        <v>123</v>
      </c>
      <c r="AV111" s="31" t="s">
        <v>123</v>
      </c>
      <c r="AW111" s="31" t="s">
        <v>123</v>
      </c>
      <c r="AX111" s="31" t="s">
        <v>123</v>
      </c>
      <c r="AY111" s="31" t="s">
        <v>123</v>
      </c>
      <c r="AZ111" s="31" t="s">
        <v>123</v>
      </c>
      <c r="BA111" s="31" t="s">
        <v>123</v>
      </c>
      <c r="BB111" s="31" t="s">
        <v>123</v>
      </c>
      <c r="BC111" s="31" t="s">
        <v>123</v>
      </c>
      <c r="BD111" s="31" t="s">
        <v>123</v>
      </c>
      <c r="BE111" s="31" t="s">
        <v>123</v>
      </c>
      <c r="BF111" s="31" t="s">
        <v>123</v>
      </c>
      <c r="BG111" s="31" t="s">
        <v>123</v>
      </c>
      <c r="BH111" s="31" t="s">
        <v>123</v>
      </c>
      <c r="BI111" s="31" t="s">
        <v>123</v>
      </c>
      <c r="BJ111" s="31">
        <v>19.951376999999997</v>
      </c>
      <c r="BK111" s="31">
        <v>17.527673000000004</v>
      </c>
      <c r="BL111" s="31">
        <v>14.842842999999998</v>
      </c>
      <c r="BM111" s="31">
        <v>15.344812999999997</v>
      </c>
      <c r="BN111" s="31">
        <v>15.454585269990007</v>
      </c>
      <c r="BO111" s="31">
        <v>9.8689252387300055</v>
      </c>
      <c r="BP111" s="31">
        <v>8.0439209999999992</v>
      </c>
      <c r="BQ111" s="31">
        <v>-2.255919</v>
      </c>
      <c r="BR111" s="31">
        <v>-2.7040316847391863</v>
      </c>
      <c r="BS111" s="31">
        <v>0</v>
      </c>
      <c r="BT111" s="31">
        <v>0</v>
      </c>
      <c r="BU111" s="31">
        <v>0</v>
      </c>
      <c r="BV111" s="31">
        <v>0</v>
      </c>
      <c r="BW111" s="31">
        <v>0</v>
      </c>
    </row>
    <row r="112" spans="1:75" s="40" customFormat="1" x14ac:dyDescent="0.2">
      <c r="A112" s="15"/>
      <c r="B112" s="59" t="s">
        <v>18</v>
      </c>
      <c r="C112" s="72"/>
      <c r="D112" s="31" t="s">
        <v>123</v>
      </c>
      <c r="E112" s="31" t="s">
        <v>123</v>
      </c>
      <c r="F112" s="31" t="s">
        <v>123</v>
      </c>
      <c r="G112" s="31" t="s">
        <v>123</v>
      </c>
      <c r="H112" s="31" t="s">
        <v>123</v>
      </c>
      <c r="I112" s="31" t="s">
        <v>123</v>
      </c>
      <c r="J112" s="31" t="s">
        <v>123</v>
      </c>
      <c r="K112" s="31" t="s">
        <v>123</v>
      </c>
      <c r="L112" s="31" t="s">
        <v>123</v>
      </c>
      <c r="M112" s="31" t="s">
        <v>123</v>
      </c>
      <c r="N112" s="31" t="s">
        <v>123</v>
      </c>
      <c r="O112" s="31" t="s">
        <v>123</v>
      </c>
      <c r="P112" s="31" t="s">
        <v>123</v>
      </c>
      <c r="Q112" s="31" t="s">
        <v>123</v>
      </c>
      <c r="R112" s="31" t="s">
        <v>123</v>
      </c>
      <c r="S112" s="31" t="s">
        <v>123</v>
      </c>
      <c r="T112" s="31" t="s">
        <v>123</v>
      </c>
      <c r="U112" s="31" t="s">
        <v>123</v>
      </c>
      <c r="V112" s="31" t="s">
        <v>123</v>
      </c>
      <c r="W112" s="31" t="s">
        <v>123</v>
      </c>
      <c r="X112" s="31" t="s">
        <v>123</v>
      </c>
      <c r="Y112" s="31" t="s">
        <v>123</v>
      </c>
      <c r="Z112" s="31" t="s">
        <v>123</v>
      </c>
      <c r="AA112" s="31" t="s">
        <v>123</v>
      </c>
      <c r="AB112" s="31" t="s">
        <v>123</v>
      </c>
      <c r="AC112" s="31" t="s">
        <v>123</v>
      </c>
      <c r="AD112" s="31" t="s">
        <v>123</v>
      </c>
      <c r="AE112" s="31" t="s">
        <v>123</v>
      </c>
      <c r="AF112" s="31" t="s">
        <v>123</v>
      </c>
      <c r="AG112" s="31" t="s">
        <v>123</v>
      </c>
      <c r="AH112" s="31">
        <v>7589</v>
      </c>
      <c r="AI112" s="31">
        <v>8852</v>
      </c>
      <c r="AJ112" s="31">
        <v>10564</v>
      </c>
      <c r="AK112" s="31">
        <v>12165</v>
      </c>
      <c r="AL112" s="31">
        <v>13589</v>
      </c>
      <c r="AM112" s="31">
        <v>14654</v>
      </c>
      <c r="AN112" s="31">
        <v>15307</v>
      </c>
      <c r="AO112" s="31">
        <v>16625</v>
      </c>
      <c r="AP112" s="31">
        <v>17816.453000000001</v>
      </c>
      <c r="AQ112" s="31">
        <v>18685.544999999998</v>
      </c>
      <c r="AR112" s="31">
        <v>19273.72</v>
      </c>
      <c r="AS112" s="31">
        <v>20731.936000000002</v>
      </c>
      <c r="AT112" s="31">
        <v>22734.863000000001</v>
      </c>
      <c r="AU112" s="31">
        <v>25578.864000000001</v>
      </c>
      <c r="AV112" s="31">
        <v>26741.489000000001</v>
      </c>
      <c r="AW112" s="31">
        <v>28219.280000000002</v>
      </c>
      <c r="AX112" s="31">
        <v>28779.506000000001</v>
      </c>
      <c r="AY112" s="31">
        <v>29998.344000000005</v>
      </c>
      <c r="AZ112" s="31">
        <v>32024.285999999996</v>
      </c>
      <c r="BA112" s="31">
        <v>33586</v>
      </c>
      <c r="BB112" s="31">
        <v>35603.290999999997</v>
      </c>
      <c r="BC112" s="31">
        <v>37802.438000000002</v>
      </c>
      <c r="BD112" s="31">
        <v>38745.199999999997</v>
      </c>
      <c r="BE112" s="31">
        <v>41921.603135450001</v>
      </c>
      <c r="BF112" s="31">
        <v>44367.258565528275</v>
      </c>
      <c r="BG112" s="31">
        <v>46506.352382756908</v>
      </c>
      <c r="BH112" s="31">
        <v>48801.804999999993</v>
      </c>
      <c r="BI112" s="31">
        <v>51422.462685709994</v>
      </c>
      <c r="BJ112" s="31">
        <v>53663.45674691999</v>
      </c>
      <c r="BK112" s="31">
        <v>57593.742352232308</v>
      </c>
      <c r="BL112" s="31">
        <v>61584.34965923</v>
      </c>
      <c r="BM112" s="31">
        <v>66895.841990320012</v>
      </c>
      <c r="BN112" s="31">
        <v>69835.141333070002</v>
      </c>
      <c r="BO112" s="31">
        <v>74150.519898250001</v>
      </c>
      <c r="BP112" s="31">
        <v>79809.006438810029</v>
      </c>
      <c r="BQ112" s="31">
        <v>83110.340476999991</v>
      </c>
      <c r="BR112" s="31">
        <v>86516.560069085361</v>
      </c>
      <c r="BS112" s="31">
        <v>89830.609159042375</v>
      </c>
      <c r="BT112" s="31">
        <v>92293.679295327878</v>
      </c>
      <c r="BU112" s="31">
        <v>95439.690918692693</v>
      </c>
      <c r="BV112" s="31">
        <v>98982.571905197707</v>
      </c>
      <c r="BW112" s="31">
        <v>102343.07549591486</v>
      </c>
    </row>
    <row r="113" spans="1:77" s="40" customFormat="1" ht="12.95" customHeight="1" x14ac:dyDescent="0.2">
      <c r="A113" s="15"/>
      <c r="B113" s="56" t="s">
        <v>128</v>
      </c>
      <c r="C113" s="72" t="s">
        <v>93</v>
      </c>
      <c r="D113" s="31" t="s">
        <v>123</v>
      </c>
      <c r="E113" s="31" t="s">
        <v>123</v>
      </c>
      <c r="F113" s="31" t="s">
        <v>123</v>
      </c>
      <c r="G113" s="31" t="s">
        <v>123</v>
      </c>
      <c r="H113" s="31" t="s">
        <v>123</v>
      </c>
      <c r="I113" s="31" t="s">
        <v>123</v>
      </c>
      <c r="J113" s="31" t="s">
        <v>123</v>
      </c>
      <c r="K113" s="31" t="s">
        <v>123</v>
      </c>
      <c r="L113" s="31" t="s">
        <v>123</v>
      </c>
      <c r="M113" s="31" t="s">
        <v>123</v>
      </c>
      <c r="N113" s="31" t="s">
        <v>123</v>
      </c>
      <c r="O113" s="31" t="s">
        <v>123</v>
      </c>
      <c r="P113" s="31" t="s">
        <v>123</v>
      </c>
      <c r="Q113" s="31" t="s">
        <v>123</v>
      </c>
      <c r="R113" s="31" t="s">
        <v>123</v>
      </c>
      <c r="S113" s="31" t="s">
        <v>123</v>
      </c>
      <c r="T113" s="31" t="s">
        <v>123</v>
      </c>
      <c r="U113" s="31" t="s">
        <v>123</v>
      </c>
      <c r="V113" s="31" t="s">
        <v>123</v>
      </c>
      <c r="W113" s="31" t="s">
        <v>123</v>
      </c>
      <c r="X113" s="31" t="s">
        <v>123</v>
      </c>
      <c r="Y113" s="31" t="s">
        <v>123</v>
      </c>
      <c r="Z113" s="31" t="s">
        <v>123</v>
      </c>
      <c r="AA113" s="31" t="s">
        <v>123</v>
      </c>
      <c r="AB113" s="31" t="s">
        <v>123</v>
      </c>
      <c r="AC113" s="31" t="s">
        <v>123</v>
      </c>
      <c r="AD113" s="31" t="s">
        <v>123</v>
      </c>
      <c r="AE113" s="31" t="s">
        <v>123</v>
      </c>
      <c r="AF113" s="31" t="s">
        <v>123</v>
      </c>
      <c r="AG113" s="31" t="s">
        <v>123</v>
      </c>
      <c r="AH113" s="31">
        <v>7552</v>
      </c>
      <c r="AI113" s="31">
        <v>8816</v>
      </c>
      <c r="AJ113" s="31">
        <v>10526</v>
      </c>
      <c r="AK113" s="31">
        <v>12126</v>
      </c>
      <c r="AL113" s="31">
        <v>13549</v>
      </c>
      <c r="AM113" s="31">
        <v>14613</v>
      </c>
      <c r="AN113" s="31">
        <v>15268</v>
      </c>
      <c r="AO113" s="31">
        <v>16584</v>
      </c>
      <c r="AP113" s="31">
        <v>17779.453000000001</v>
      </c>
      <c r="AQ113" s="31">
        <v>18648.391</v>
      </c>
      <c r="AR113" s="31">
        <v>19237.593000000001</v>
      </c>
      <c r="AS113" s="31">
        <v>20697.363000000001</v>
      </c>
      <c r="AT113" s="31">
        <v>22699.034</v>
      </c>
      <c r="AU113" s="31">
        <v>25543.024000000001</v>
      </c>
      <c r="AV113" s="31">
        <v>26705.927</v>
      </c>
      <c r="AW113" s="31">
        <v>28183.114000000001</v>
      </c>
      <c r="AX113" s="31">
        <v>28744.81</v>
      </c>
      <c r="AY113" s="31">
        <v>29962.569000000003</v>
      </c>
      <c r="AZ113" s="31">
        <v>31994.560999999998</v>
      </c>
      <c r="BA113" s="31">
        <v>33556.756999999998</v>
      </c>
      <c r="BB113" s="31">
        <v>35574.510999999999</v>
      </c>
      <c r="BC113" s="31">
        <v>37774.760999999999</v>
      </c>
      <c r="BD113" s="31">
        <v>38717.656999999999</v>
      </c>
      <c r="BE113" s="31">
        <v>41893.0018538</v>
      </c>
      <c r="BF113" s="31">
        <v>44338.400971748277</v>
      </c>
      <c r="BG113" s="31">
        <v>46476.654559836905</v>
      </c>
      <c r="BH113" s="31">
        <v>48771.517999999996</v>
      </c>
      <c r="BI113" s="31">
        <v>51391.939927299994</v>
      </c>
      <c r="BJ113" s="31">
        <v>53629.367547699992</v>
      </c>
      <c r="BK113" s="31">
        <v>57554.148143162311</v>
      </c>
      <c r="BL113" s="31">
        <v>61539.334872430001</v>
      </c>
      <c r="BM113" s="31">
        <v>66848.160442100008</v>
      </c>
      <c r="BN113" s="31">
        <v>69777.042747119995</v>
      </c>
      <c r="BO113" s="31">
        <v>74087.953530660001</v>
      </c>
      <c r="BP113" s="31">
        <v>79733.982094140025</v>
      </c>
      <c r="BQ113" s="31">
        <v>83014.68745279999</v>
      </c>
      <c r="BR113" s="31">
        <v>86429.64260249451</v>
      </c>
      <c r="BS113" s="31">
        <v>89739.381724342456</v>
      </c>
      <c r="BT113" s="31">
        <v>92199.018060858929</v>
      </c>
      <c r="BU113" s="31">
        <v>95341.664186312686</v>
      </c>
      <c r="BV113" s="31">
        <v>98878.271319673644</v>
      </c>
      <c r="BW113" s="31">
        <v>102228.52540830863</v>
      </c>
    </row>
    <row r="114" spans="1:77" s="40" customFormat="1" ht="12.95" customHeight="1" x14ac:dyDescent="0.2">
      <c r="A114" s="15"/>
      <c r="B114" s="48" t="s">
        <v>205</v>
      </c>
      <c r="C114" s="72"/>
      <c r="D114" s="31" t="s">
        <v>123</v>
      </c>
      <c r="E114" s="31" t="s">
        <v>123</v>
      </c>
      <c r="F114" s="31" t="s">
        <v>123</v>
      </c>
      <c r="G114" s="31" t="s">
        <v>123</v>
      </c>
      <c r="H114" s="31" t="s">
        <v>123</v>
      </c>
      <c r="I114" s="31" t="s">
        <v>123</v>
      </c>
      <c r="J114" s="31" t="s">
        <v>123</v>
      </c>
      <c r="K114" s="31" t="s">
        <v>123</v>
      </c>
      <c r="L114" s="31" t="s">
        <v>123</v>
      </c>
      <c r="M114" s="31" t="s">
        <v>123</v>
      </c>
      <c r="N114" s="31" t="s">
        <v>123</v>
      </c>
      <c r="O114" s="31" t="s">
        <v>123</v>
      </c>
      <c r="P114" s="31" t="s">
        <v>123</v>
      </c>
      <c r="Q114" s="31" t="s">
        <v>123</v>
      </c>
      <c r="R114" s="31" t="s">
        <v>123</v>
      </c>
      <c r="S114" s="31" t="s">
        <v>123</v>
      </c>
      <c r="T114" s="31" t="s">
        <v>123</v>
      </c>
      <c r="U114" s="31" t="s">
        <v>123</v>
      </c>
      <c r="V114" s="31" t="s">
        <v>123</v>
      </c>
      <c r="W114" s="31" t="s">
        <v>123</v>
      </c>
      <c r="X114" s="31" t="s">
        <v>123</v>
      </c>
      <c r="Y114" s="31" t="s">
        <v>123</v>
      </c>
      <c r="Z114" s="31" t="s">
        <v>123</v>
      </c>
      <c r="AA114" s="31" t="s">
        <v>123</v>
      </c>
      <c r="AB114" s="31" t="s">
        <v>123</v>
      </c>
      <c r="AC114" s="31" t="s">
        <v>123</v>
      </c>
      <c r="AD114" s="31" t="s">
        <v>123</v>
      </c>
      <c r="AE114" s="31" t="s">
        <v>123</v>
      </c>
      <c r="AF114" s="31" t="s">
        <v>123</v>
      </c>
      <c r="AG114" s="31" t="s">
        <v>123</v>
      </c>
      <c r="AH114" s="31">
        <v>7552</v>
      </c>
      <c r="AI114" s="31">
        <v>8815</v>
      </c>
      <c r="AJ114" s="31">
        <v>10518</v>
      </c>
      <c r="AK114" s="31">
        <v>12107</v>
      </c>
      <c r="AL114" s="31">
        <v>13509</v>
      </c>
      <c r="AM114" s="31">
        <v>14553</v>
      </c>
      <c r="AN114" s="31">
        <v>15181</v>
      </c>
      <c r="AO114" s="31">
        <v>16443</v>
      </c>
      <c r="AP114" s="31">
        <v>17560.36</v>
      </c>
      <c r="AQ114" s="31">
        <v>18355.971000000001</v>
      </c>
      <c r="AR114" s="31">
        <v>18857.098000000002</v>
      </c>
      <c r="AS114" s="31">
        <v>20171.257000000001</v>
      </c>
      <c r="AT114" s="31">
        <v>21972.580999999998</v>
      </c>
      <c r="AU114" s="31">
        <v>24450.99</v>
      </c>
      <c r="AV114" s="31">
        <v>25364.328000000001</v>
      </c>
      <c r="AW114" s="31">
        <v>26546.062000000002</v>
      </c>
      <c r="AX114" s="31">
        <v>26859.15</v>
      </c>
      <c r="AY114" s="31">
        <v>27740.434000000001</v>
      </c>
      <c r="AZ114" s="31">
        <v>29238.920999999998</v>
      </c>
      <c r="BA114" s="31">
        <v>30391.121999999999</v>
      </c>
      <c r="BB114" s="31">
        <v>31914.134999999998</v>
      </c>
      <c r="BC114" s="31">
        <v>33377.665495317</v>
      </c>
      <c r="BD114" s="31">
        <v>32886.690685359994</v>
      </c>
      <c r="BE114" s="31">
        <v>35420.719669182879</v>
      </c>
      <c r="BF114" s="31">
        <v>37284.042076120684</v>
      </c>
      <c r="BG114" s="31">
        <v>38505.283116754588</v>
      </c>
      <c r="BH114" s="31">
        <v>40026.295326250001</v>
      </c>
      <c r="BI114" s="31">
        <v>41780.351999849998</v>
      </c>
      <c r="BJ114" s="31">
        <v>43129.110323089997</v>
      </c>
      <c r="BK114" s="31">
        <v>45774.817325406155</v>
      </c>
      <c r="BL114" s="31">
        <v>48323.221362397162</v>
      </c>
      <c r="BM114" s="31">
        <v>51848.801061122263</v>
      </c>
      <c r="BN114" s="31">
        <v>54097.476088878946</v>
      </c>
      <c r="BO114" s="31">
        <v>57360.707342025926</v>
      </c>
      <c r="BP114" s="31">
        <v>61155.804856264447</v>
      </c>
      <c r="BQ114" s="31">
        <v>63491.474743577586</v>
      </c>
      <c r="BR114" s="31">
        <v>65860.974140418228</v>
      </c>
      <c r="BS114" s="31">
        <v>68451.888255346814</v>
      </c>
      <c r="BT114" s="31">
        <v>69191.943947640335</v>
      </c>
      <c r="BU114" s="31">
        <v>69026.82213187142</v>
      </c>
      <c r="BV114" s="31">
        <v>69249.76390738762</v>
      </c>
      <c r="BW114" s="31">
        <v>69647.364057999963</v>
      </c>
    </row>
    <row r="115" spans="1:77" s="40" customFormat="1" ht="12.95" customHeight="1" x14ac:dyDescent="0.2">
      <c r="A115" s="15"/>
      <c r="B115" s="36" t="s">
        <v>225</v>
      </c>
      <c r="C115" s="72"/>
      <c r="D115" s="31" t="s">
        <v>123</v>
      </c>
      <c r="E115" s="31" t="s">
        <v>123</v>
      </c>
      <c r="F115" s="31" t="s">
        <v>123</v>
      </c>
      <c r="G115" s="31" t="s">
        <v>123</v>
      </c>
      <c r="H115" s="31" t="s">
        <v>123</v>
      </c>
      <c r="I115" s="31" t="s">
        <v>123</v>
      </c>
      <c r="J115" s="31" t="s">
        <v>123</v>
      </c>
      <c r="K115" s="31" t="s">
        <v>123</v>
      </c>
      <c r="L115" s="31" t="s">
        <v>123</v>
      </c>
      <c r="M115" s="31" t="s">
        <v>123</v>
      </c>
      <c r="N115" s="31" t="s">
        <v>123</v>
      </c>
      <c r="O115" s="31" t="s">
        <v>123</v>
      </c>
      <c r="P115" s="31" t="s">
        <v>123</v>
      </c>
      <c r="Q115" s="31" t="s">
        <v>123</v>
      </c>
      <c r="R115" s="31" t="s">
        <v>123</v>
      </c>
      <c r="S115" s="31" t="s">
        <v>123</v>
      </c>
      <c r="T115" s="31" t="s">
        <v>123</v>
      </c>
      <c r="U115" s="31" t="s">
        <v>123</v>
      </c>
      <c r="V115" s="31" t="s">
        <v>123</v>
      </c>
      <c r="W115" s="31" t="s">
        <v>123</v>
      </c>
      <c r="X115" s="31" t="s">
        <v>123</v>
      </c>
      <c r="Y115" s="31" t="s">
        <v>123</v>
      </c>
      <c r="Z115" s="31" t="s">
        <v>123</v>
      </c>
      <c r="AA115" s="31" t="s">
        <v>123</v>
      </c>
      <c r="AB115" s="31" t="s">
        <v>123</v>
      </c>
      <c r="AC115" s="31" t="s">
        <v>123</v>
      </c>
      <c r="AD115" s="31" t="s">
        <v>123</v>
      </c>
      <c r="AE115" s="31" t="s">
        <v>123</v>
      </c>
      <c r="AF115" s="31" t="s">
        <v>123</v>
      </c>
      <c r="AG115" s="31" t="s">
        <v>123</v>
      </c>
      <c r="AH115" s="31">
        <v>0</v>
      </c>
      <c r="AI115" s="31">
        <v>1</v>
      </c>
      <c r="AJ115" s="31">
        <v>8</v>
      </c>
      <c r="AK115" s="31">
        <v>19</v>
      </c>
      <c r="AL115" s="31">
        <v>40</v>
      </c>
      <c r="AM115" s="31">
        <v>60</v>
      </c>
      <c r="AN115" s="31">
        <v>87</v>
      </c>
      <c r="AO115" s="31">
        <v>141</v>
      </c>
      <c r="AP115" s="31">
        <v>219.09299999999999</v>
      </c>
      <c r="AQ115" s="31">
        <v>292.42</v>
      </c>
      <c r="AR115" s="31">
        <v>380.495</v>
      </c>
      <c r="AS115" s="31">
        <v>526.10599999999999</v>
      </c>
      <c r="AT115" s="31">
        <v>726.45299999999997</v>
      </c>
      <c r="AU115" s="31">
        <v>1092.0340000000001</v>
      </c>
      <c r="AV115" s="31">
        <v>1341.5989999999999</v>
      </c>
      <c r="AW115" s="31">
        <v>1637.0519999999999</v>
      </c>
      <c r="AX115" s="31">
        <v>1885.66</v>
      </c>
      <c r="AY115" s="31">
        <v>2222.1350000000002</v>
      </c>
      <c r="AZ115" s="31">
        <v>2755.64</v>
      </c>
      <c r="BA115" s="31">
        <v>3165.6350000000002</v>
      </c>
      <c r="BB115" s="31">
        <v>3660.3760000000002</v>
      </c>
      <c r="BC115" s="31">
        <v>4397.0955046829995</v>
      </c>
      <c r="BD115" s="31">
        <v>4731.2979999999998</v>
      </c>
      <c r="BE115" s="31">
        <v>5327.7833360571276</v>
      </c>
      <c r="BF115" s="31">
        <v>5868.9417107775953</v>
      </c>
      <c r="BG115" s="31">
        <v>6648.4214836423171</v>
      </c>
      <c r="BH115" s="31">
        <v>7362.7420000000002</v>
      </c>
      <c r="BI115" s="31">
        <v>8161.3418322999996</v>
      </c>
      <c r="BJ115" s="31">
        <v>8951.9807621599994</v>
      </c>
      <c r="BK115" s="31">
        <v>10025.547447100002</v>
      </c>
      <c r="BL115" s="31">
        <v>11171.999606900003</v>
      </c>
      <c r="BM115" s="31">
        <v>12696.219372410003</v>
      </c>
      <c r="BN115" s="31">
        <v>13074.350907085996</v>
      </c>
      <c r="BO115" s="31">
        <v>14166.501676169999</v>
      </c>
      <c r="BP115" s="31">
        <v>15766.881886475003</v>
      </c>
      <c r="BQ115" s="31">
        <v>16663.691062059166</v>
      </c>
      <c r="BR115" s="31">
        <v>17637.823315194539</v>
      </c>
      <c r="BS115" s="31">
        <v>18314.129759220483</v>
      </c>
      <c r="BT115" s="31">
        <v>18543.898391212784</v>
      </c>
      <c r="BU115" s="31">
        <v>18618.038226220138</v>
      </c>
      <c r="BV115" s="31">
        <v>18691.564350381152</v>
      </c>
      <c r="BW115" s="31">
        <v>18744.172649878576</v>
      </c>
    </row>
    <row r="116" spans="1:77" s="40" customFormat="1" ht="12.95" customHeight="1" x14ac:dyDescent="0.2">
      <c r="A116" s="15"/>
      <c r="B116" s="36" t="s">
        <v>226</v>
      </c>
      <c r="C116" s="72"/>
      <c r="D116" s="31" t="s">
        <v>123</v>
      </c>
      <c r="E116" s="31" t="s">
        <v>123</v>
      </c>
      <c r="F116" s="31" t="s">
        <v>123</v>
      </c>
      <c r="G116" s="31" t="s">
        <v>123</v>
      </c>
      <c r="H116" s="31" t="s">
        <v>123</v>
      </c>
      <c r="I116" s="31" t="s">
        <v>123</v>
      </c>
      <c r="J116" s="31" t="s">
        <v>123</v>
      </c>
      <c r="K116" s="31" t="s">
        <v>123</v>
      </c>
      <c r="L116" s="31" t="s">
        <v>123</v>
      </c>
      <c r="M116" s="31" t="s">
        <v>123</v>
      </c>
      <c r="N116" s="31" t="s">
        <v>123</v>
      </c>
      <c r="O116" s="31" t="s">
        <v>123</v>
      </c>
      <c r="P116" s="31" t="s">
        <v>123</v>
      </c>
      <c r="Q116" s="31" t="s">
        <v>123</v>
      </c>
      <c r="R116" s="31" t="s">
        <v>123</v>
      </c>
      <c r="S116" s="31" t="s">
        <v>123</v>
      </c>
      <c r="T116" s="31" t="s">
        <v>123</v>
      </c>
      <c r="U116" s="31" t="s">
        <v>123</v>
      </c>
      <c r="V116" s="31" t="s">
        <v>123</v>
      </c>
      <c r="W116" s="31" t="s">
        <v>123</v>
      </c>
      <c r="X116" s="31" t="s">
        <v>123</v>
      </c>
      <c r="Y116" s="31" t="s">
        <v>123</v>
      </c>
      <c r="Z116" s="31" t="s">
        <v>123</v>
      </c>
      <c r="AA116" s="31" t="s">
        <v>123</v>
      </c>
      <c r="AB116" s="31" t="s">
        <v>123</v>
      </c>
      <c r="AC116" s="31" t="s">
        <v>123</v>
      </c>
      <c r="AD116" s="31" t="s">
        <v>123</v>
      </c>
      <c r="AE116" s="31" t="s">
        <v>123</v>
      </c>
      <c r="AF116" s="31" t="s">
        <v>123</v>
      </c>
      <c r="AG116" s="31" t="s">
        <v>123</v>
      </c>
      <c r="AH116" s="31" t="s">
        <v>123</v>
      </c>
      <c r="AI116" s="31" t="s">
        <v>123</v>
      </c>
      <c r="AJ116" s="31" t="s">
        <v>123</v>
      </c>
      <c r="AK116" s="31" t="s">
        <v>123</v>
      </c>
      <c r="AL116" s="31" t="s">
        <v>123</v>
      </c>
      <c r="AM116" s="31" t="s">
        <v>123</v>
      </c>
      <c r="AN116" s="31" t="s">
        <v>123</v>
      </c>
      <c r="AO116" s="31" t="s">
        <v>123</v>
      </c>
      <c r="AP116" s="31" t="s">
        <v>123</v>
      </c>
      <c r="AQ116" s="31" t="s">
        <v>123</v>
      </c>
      <c r="AR116" s="31" t="s">
        <v>123</v>
      </c>
      <c r="AS116" s="31" t="s">
        <v>123</v>
      </c>
      <c r="AT116" s="31" t="s">
        <v>123</v>
      </c>
      <c r="AU116" s="31" t="s">
        <v>123</v>
      </c>
      <c r="AV116" s="31" t="s">
        <v>123</v>
      </c>
      <c r="AW116" s="31" t="s">
        <v>123</v>
      </c>
      <c r="AX116" s="31" t="s">
        <v>123</v>
      </c>
      <c r="AY116" s="31" t="s">
        <v>123</v>
      </c>
      <c r="AZ116" s="31" t="s">
        <v>123</v>
      </c>
      <c r="BA116" s="31" t="s">
        <v>123</v>
      </c>
      <c r="BB116" s="31" t="s">
        <v>123</v>
      </c>
      <c r="BC116" s="31" t="s">
        <v>123</v>
      </c>
      <c r="BD116" s="31">
        <v>1099.6683146400001</v>
      </c>
      <c r="BE116" s="31">
        <v>1144.4988485600004</v>
      </c>
      <c r="BF116" s="31">
        <v>1185.4171848499998</v>
      </c>
      <c r="BG116" s="31">
        <v>1322.9499594399999</v>
      </c>
      <c r="BH116" s="31">
        <v>1382.4806737499998</v>
      </c>
      <c r="BI116" s="31">
        <v>1450.2460951499997</v>
      </c>
      <c r="BJ116" s="31">
        <v>1507.2713076100001</v>
      </c>
      <c r="BK116" s="31">
        <v>1595.1330525061512</v>
      </c>
      <c r="BL116" s="31">
        <v>1696.1175015328326</v>
      </c>
      <c r="BM116" s="31">
        <v>1803.6566907777408</v>
      </c>
      <c r="BN116" s="31">
        <v>1841.4891045270388</v>
      </c>
      <c r="BO116" s="31">
        <v>1928.517541864087</v>
      </c>
      <c r="BP116" s="31">
        <v>2057.8452180005802</v>
      </c>
      <c r="BQ116" s="31">
        <v>2120.523072903236</v>
      </c>
      <c r="BR116" s="31">
        <v>2189.8071358740995</v>
      </c>
      <c r="BS116" s="31">
        <v>2222.0775972659007</v>
      </c>
      <c r="BT116" s="31">
        <v>2197.6969288844762</v>
      </c>
      <c r="BU116" s="31">
        <v>2160.2234230803415</v>
      </c>
      <c r="BV116" s="31">
        <v>2124.4369449453689</v>
      </c>
      <c r="BW116" s="31">
        <v>2088.5574418759061</v>
      </c>
    </row>
    <row r="117" spans="1:77" s="40" customFormat="1" ht="12.95" customHeight="1" x14ac:dyDescent="0.2">
      <c r="A117" s="15"/>
      <c r="B117" s="48" t="s">
        <v>227</v>
      </c>
      <c r="C117" s="72"/>
      <c r="D117" s="31" t="s">
        <v>123</v>
      </c>
      <c r="E117" s="31" t="s">
        <v>123</v>
      </c>
      <c r="F117" s="31" t="s">
        <v>123</v>
      </c>
      <c r="G117" s="31" t="s">
        <v>123</v>
      </c>
      <c r="H117" s="31" t="s">
        <v>123</v>
      </c>
      <c r="I117" s="31" t="s">
        <v>123</v>
      </c>
      <c r="J117" s="31" t="s">
        <v>123</v>
      </c>
      <c r="K117" s="31" t="s">
        <v>123</v>
      </c>
      <c r="L117" s="31" t="s">
        <v>123</v>
      </c>
      <c r="M117" s="31" t="s">
        <v>123</v>
      </c>
      <c r="N117" s="31" t="s">
        <v>123</v>
      </c>
      <c r="O117" s="31" t="s">
        <v>123</v>
      </c>
      <c r="P117" s="31" t="s">
        <v>123</v>
      </c>
      <c r="Q117" s="31" t="s">
        <v>123</v>
      </c>
      <c r="R117" s="31" t="s">
        <v>123</v>
      </c>
      <c r="S117" s="31" t="s">
        <v>123</v>
      </c>
      <c r="T117" s="31" t="s">
        <v>123</v>
      </c>
      <c r="U117" s="31" t="s">
        <v>123</v>
      </c>
      <c r="V117" s="31" t="s">
        <v>123</v>
      </c>
      <c r="W117" s="31" t="s">
        <v>123</v>
      </c>
      <c r="X117" s="31" t="s">
        <v>123</v>
      </c>
      <c r="Y117" s="31" t="s">
        <v>123</v>
      </c>
      <c r="Z117" s="31" t="s">
        <v>123</v>
      </c>
      <c r="AA117" s="31" t="s">
        <v>123</v>
      </c>
      <c r="AB117" s="31" t="s">
        <v>123</v>
      </c>
      <c r="AC117" s="31" t="s">
        <v>123</v>
      </c>
      <c r="AD117" s="31" t="s">
        <v>123</v>
      </c>
      <c r="AE117" s="31" t="s">
        <v>123</v>
      </c>
      <c r="AF117" s="31" t="s">
        <v>123</v>
      </c>
      <c r="AG117" s="31" t="s">
        <v>123</v>
      </c>
      <c r="AH117" s="31">
        <v>0</v>
      </c>
      <c r="AI117" s="31">
        <v>0</v>
      </c>
      <c r="AJ117" s="31">
        <v>0</v>
      </c>
      <c r="AK117" s="31">
        <v>0</v>
      </c>
      <c r="AL117" s="31">
        <v>0</v>
      </c>
      <c r="AM117" s="31">
        <v>0</v>
      </c>
      <c r="AN117" s="31">
        <v>0</v>
      </c>
      <c r="AO117" s="31">
        <v>0</v>
      </c>
      <c r="AP117" s="31">
        <v>0</v>
      </c>
      <c r="AQ117" s="31">
        <v>0</v>
      </c>
      <c r="AR117" s="31">
        <v>0</v>
      </c>
      <c r="AS117" s="31">
        <v>0</v>
      </c>
      <c r="AT117" s="31">
        <v>0</v>
      </c>
      <c r="AU117" s="31">
        <v>0</v>
      </c>
      <c r="AV117" s="31">
        <v>0</v>
      </c>
      <c r="AW117" s="31">
        <v>0</v>
      </c>
      <c r="AX117" s="31">
        <v>0</v>
      </c>
      <c r="AY117" s="31">
        <v>0</v>
      </c>
      <c r="AZ117" s="31">
        <v>0</v>
      </c>
      <c r="BA117" s="31">
        <v>0</v>
      </c>
      <c r="BB117" s="31">
        <v>0</v>
      </c>
      <c r="BC117" s="31">
        <v>0</v>
      </c>
      <c r="BD117" s="31">
        <v>0</v>
      </c>
      <c r="BE117" s="31">
        <v>0</v>
      </c>
      <c r="BF117" s="31">
        <v>0</v>
      </c>
      <c r="BG117" s="31">
        <v>0</v>
      </c>
      <c r="BH117" s="31">
        <v>0</v>
      </c>
      <c r="BI117" s="31">
        <v>0</v>
      </c>
      <c r="BJ117" s="31">
        <v>41.005154839999996</v>
      </c>
      <c r="BK117" s="31">
        <v>158.65031815</v>
      </c>
      <c r="BL117" s="31">
        <v>347.99640159999996</v>
      </c>
      <c r="BM117" s="31">
        <v>499.48331779</v>
      </c>
      <c r="BN117" s="31">
        <v>763.72664662801776</v>
      </c>
      <c r="BO117" s="31">
        <v>632.22697060000007</v>
      </c>
      <c r="BP117" s="31">
        <v>753.45013339999991</v>
      </c>
      <c r="BQ117" s="31">
        <v>738.99857426000017</v>
      </c>
      <c r="BR117" s="31">
        <v>741.03801100763803</v>
      </c>
      <c r="BS117" s="31">
        <v>751.28611250926031</v>
      </c>
      <c r="BT117" s="31">
        <v>733.7322536942919</v>
      </c>
      <c r="BU117" s="31">
        <v>715.40219774264517</v>
      </c>
      <c r="BV117" s="31">
        <v>633.85286047795955</v>
      </c>
      <c r="BW117" s="31">
        <v>540.40083927425724</v>
      </c>
    </row>
    <row r="118" spans="1:77" s="40" customFormat="1" ht="12.95" customHeight="1" x14ac:dyDescent="0.2">
      <c r="A118" s="15"/>
      <c r="B118" s="48" t="s">
        <v>228</v>
      </c>
      <c r="C118" s="7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v>1440.9098062717849</v>
      </c>
      <c r="BU118" s="31">
        <v>4545.8290333493405</v>
      </c>
      <c r="BV118" s="31">
        <v>7724.6150397851352</v>
      </c>
      <c r="BW118" s="31">
        <v>10619.176724008355</v>
      </c>
    </row>
    <row r="119" spans="1:77" s="40" customFormat="1" ht="12.95" customHeight="1" x14ac:dyDescent="0.2">
      <c r="A119" s="15"/>
      <c r="B119" s="48" t="s">
        <v>229</v>
      </c>
      <c r="C119" s="7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v>90.836733155253128</v>
      </c>
      <c r="BU119" s="31">
        <v>275.34917404880093</v>
      </c>
      <c r="BV119" s="31">
        <v>454.03821669642798</v>
      </c>
      <c r="BW119" s="31">
        <v>588.85369527158389</v>
      </c>
    </row>
    <row r="120" spans="1:77" s="40" customFormat="1" ht="12.95" customHeight="1" x14ac:dyDescent="0.2">
      <c r="A120" s="15"/>
      <c r="B120" s="56" t="s">
        <v>230</v>
      </c>
      <c r="C120" s="72" t="s">
        <v>92</v>
      </c>
      <c r="D120" s="31" t="s">
        <v>123</v>
      </c>
      <c r="E120" s="31" t="s">
        <v>123</v>
      </c>
      <c r="F120" s="31" t="s">
        <v>123</v>
      </c>
      <c r="G120" s="31" t="s">
        <v>123</v>
      </c>
      <c r="H120" s="31" t="s">
        <v>123</v>
      </c>
      <c r="I120" s="31" t="s">
        <v>123</v>
      </c>
      <c r="J120" s="31" t="s">
        <v>123</v>
      </c>
      <c r="K120" s="31" t="s">
        <v>123</v>
      </c>
      <c r="L120" s="31" t="s">
        <v>123</v>
      </c>
      <c r="M120" s="31" t="s">
        <v>123</v>
      </c>
      <c r="N120" s="31" t="s">
        <v>123</v>
      </c>
      <c r="O120" s="31" t="s">
        <v>123</v>
      </c>
      <c r="P120" s="31" t="s">
        <v>123</v>
      </c>
      <c r="Q120" s="31" t="s">
        <v>123</v>
      </c>
      <c r="R120" s="31" t="s">
        <v>123</v>
      </c>
      <c r="S120" s="31" t="s">
        <v>123</v>
      </c>
      <c r="T120" s="31" t="s">
        <v>123</v>
      </c>
      <c r="U120" s="31" t="s">
        <v>123</v>
      </c>
      <c r="V120" s="31" t="s">
        <v>123</v>
      </c>
      <c r="W120" s="31" t="s">
        <v>123</v>
      </c>
      <c r="X120" s="31" t="s">
        <v>123</v>
      </c>
      <c r="Y120" s="31" t="s">
        <v>123</v>
      </c>
      <c r="Z120" s="31" t="s">
        <v>123</v>
      </c>
      <c r="AA120" s="31" t="s">
        <v>123</v>
      </c>
      <c r="AB120" s="31" t="s">
        <v>123</v>
      </c>
      <c r="AC120" s="31" t="s">
        <v>123</v>
      </c>
      <c r="AD120" s="31" t="s">
        <v>123</v>
      </c>
      <c r="AE120" s="31" t="s">
        <v>123</v>
      </c>
      <c r="AF120" s="31" t="s">
        <v>123</v>
      </c>
      <c r="AG120" s="31" t="s">
        <v>123</v>
      </c>
      <c r="AH120" s="31">
        <v>37</v>
      </c>
      <c r="AI120" s="31">
        <v>36</v>
      </c>
      <c r="AJ120" s="31">
        <v>38</v>
      </c>
      <c r="AK120" s="31">
        <v>39</v>
      </c>
      <c r="AL120" s="31">
        <v>40</v>
      </c>
      <c r="AM120" s="31">
        <v>41</v>
      </c>
      <c r="AN120" s="31">
        <v>39</v>
      </c>
      <c r="AO120" s="31">
        <v>41</v>
      </c>
      <c r="AP120" s="31">
        <v>37</v>
      </c>
      <c r="AQ120" s="31">
        <v>37.154000000000003</v>
      </c>
      <c r="AR120" s="31">
        <v>36.127000000000002</v>
      </c>
      <c r="AS120" s="31">
        <v>34.573</v>
      </c>
      <c r="AT120" s="31">
        <v>35.829000000000001</v>
      </c>
      <c r="AU120" s="31">
        <v>35.840000000000003</v>
      </c>
      <c r="AV120" s="31">
        <v>35.561999999999998</v>
      </c>
      <c r="AW120" s="31">
        <v>36.165999999999997</v>
      </c>
      <c r="AX120" s="31">
        <v>34.695999999999998</v>
      </c>
      <c r="AY120" s="31">
        <v>35.774999999999999</v>
      </c>
      <c r="AZ120" s="31">
        <v>29.725000000000001</v>
      </c>
      <c r="BA120" s="31">
        <v>29.242999999999999</v>
      </c>
      <c r="BB120" s="31">
        <v>28.78</v>
      </c>
      <c r="BC120" s="31">
        <v>27.677</v>
      </c>
      <c r="BD120" s="31">
        <v>27.542999999999999</v>
      </c>
      <c r="BE120" s="31">
        <v>28.601281650000001</v>
      </c>
      <c r="BF120" s="31">
        <v>28.857593779999998</v>
      </c>
      <c r="BG120" s="31">
        <v>29.69782292</v>
      </c>
      <c r="BH120" s="31">
        <v>30.286999999999999</v>
      </c>
      <c r="BI120" s="31">
        <v>30.522758409999998</v>
      </c>
      <c r="BJ120" s="31">
        <v>34.089199220000005</v>
      </c>
      <c r="BK120" s="31">
        <v>39.594209070000005</v>
      </c>
      <c r="BL120" s="31">
        <v>45.014786799999996</v>
      </c>
      <c r="BM120" s="31">
        <v>47.681548220000018</v>
      </c>
      <c r="BN120" s="31">
        <v>58.09858595</v>
      </c>
      <c r="BO120" s="31">
        <v>62.566367589999992</v>
      </c>
      <c r="BP120" s="31">
        <v>75.024344669999962</v>
      </c>
      <c r="BQ120" s="31">
        <v>95.653024200000061</v>
      </c>
      <c r="BR120" s="31">
        <v>86.917466590846402</v>
      </c>
      <c r="BS120" s="31">
        <v>91.227434699921105</v>
      </c>
      <c r="BT120" s="31">
        <v>94.661234468942212</v>
      </c>
      <c r="BU120" s="31">
        <v>98.026732380012859</v>
      </c>
      <c r="BV120" s="31">
        <v>104.30058552406648</v>
      </c>
      <c r="BW120" s="31">
        <v>114.55008760623025</v>
      </c>
    </row>
    <row r="121" spans="1:77" s="40" customFormat="1" x14ac:dyDescent="0.2">
      <c r="A121" s="15"/>
      <c r="B121" s="54" t="s">
        <v>231</v>
      </c>
      <c r="C121" s="72" t="s">
        <v>93</v>
      </c>
      <c r="D121" s="31" t="s">
        <v>123</v>
      </c>
      <c r="E121" s="31" t="s">
        <v>123</v>
      </c>
      <c r="F121" s="31" t="s">
        <v>123</v>
      </c>
      <c r="G121" s="31" t="s">
        <v>123</v>
      </c>
      <c r="H121" s="31" t="s">
        <v>123</v>
      </c>
      <c r="I121" s="31" t="s">
        <v>123</v>
      </c>
      <c r="J121" s="31" t="s">
        <v>123</v>
      </c>
      <c r="K121" s="31" t="s">
        <v>123</v>
      </c>
      <c r="L121" s="31" t="s">
        <v>123</v>
      </c>
      <c r="M121" s="31" t="s">
        <v>123</v>
      </c>
      <c r="N121" s="31" t="s">
        <v>123</v>
      </c>
      <c r="O121" s="31" t="s">
        <v>123</v>
      </c>
      <c r="P121" s="31" t="s">
        <v>123</v>
      </c>
      <c r="Q121" s="31" t="s">
        <v>123</v>
      </c>
      <c r="R121" s="31" t="s">
        <v>123</v>
      </c>
      <c r="S121" s="31" t="s">
        <v>123</v>
      </c>
      <c r="T121" s="31" t="s">
        <v>123</v>
      </c>
      <c r="U121" s="31" t="s">
        <v>123</v>
      </c>
      <c r="V121" s="31" t="s">
        <v>123</v>
      </c>
      <c r="W121" s="31" t="s">
        <v>123</v>
      </c>
      <c r="X121" s="31" t="s">
        <v>123</v>
      </c>
      <c r="Y121" s="31" t="s">
        <v>123</v>
      </c>
      <c r="Z121" s="31" t="s">
        <v>123</v>
      </c>
      <c r="AA121" s="31" t="s">
        <v>123</v>
      </c>
      <c r="AB121" s="31" t="s">
        <v>123</v>
      </c>
      <c r="AC121" s="31" t="s">
        <v>123</v>
      </c>
      <c r="AD121" s="31" t="s">
        <v>123</v>
      </c>
      <c r="AE121" s="31" t="s">
        <v>123</v>
      </c>
      <c r="AF121" s="31" t="s">
        <v>123</v>
      </c>
      <c r="AG121" s="31" t="s">
        <v>123</v>
      </c>
      <c r="AH121" s="31">
        <v>0</v>
      </c>
      <c r="AI121" s="31">
        <v>0</v>
      </c>
      <c r="AJ121" s="31">
        <v>0</v>
      </c>
      <c r="AK121" s="31">
        <v>0</v>
      </c>
      <c r="AL121" s="31">
        <v>0</v>
      </c>
      <c r="AM121" s="31">
        <v>0</v>
      </c>
      <c r="AN121" s="31">
        <v>0</v>
      </c>
      <c r="AO121" s="31">
        <v>0</v>
      </c>
      <c r="AP121" s="31">
        <v>0</v>
      </c>
      <c r="AQ121" s="31">
        <v>0</v>
      </c>
      <c r="AR121" s="31">
        <v>0</v>
      </c>
      <c r="AS121" s="31">
        <v>0</v>
      </c>
      <c r="AT121" s="31">
        <v>0</v>
      </c>
      <c r="AU121" s="31">
        <v>0</v>
      </c>
      <c r="AV121" s="31">
        <v>0</v>
      </c>
      <c r="AW121" s="31">
        <v>0</v>
      </c>
      <c r="AX121" s="31">
        <v>0</v>
      </c>
      <c r="AY121" s="31">
        <v>0</v>
      </c>
      <c r="AZ121" s="31">
        <v>0</v>
      </c>
      <c r="BA121" s="31">
        <v>0</v>
      </c>
      <c r="BB121" s="31">
        <v>0</v>
      </c>
      <c r="BC121" s="31">
        <v>0</v>
      </c>
      <c r="BD121" s="31">
        <v>0</v>
      </c>
      <c r="BE121" s="31">
        <v>0</v>
      </c>
      <c r="BF121" s="31">
        <v>0</v>
      </c>
      <c r="BG121" s="31">
        <v>0</v>
      </c>
      <c r="BH121" s="31">
        <v>0</v>
      </c>
      <c r="BI121" s="31">
        <v>0</v>
      </c>
      <c r="BJ121" s="31">
        <v>0</v>
      </c>
      <c r="BK121" s="31">
        <v>0</v>
      </c>
      <c r="BL121" s="31">
        <v>9.8403037599999994</v>
      </c>
      <c r="BM121" s="31">
        <v>0.25143872</v>
      </c>
      <c r="BN121" s="31">
        <v>-1.7732257699999998</v>
      </c>
      <c r="BO121" s="31">
        <v>5.1625466999999992</v>
      </c>
      <c r="BP121" s="31">
        <v>2.0412564999999998</v>
      </c>
      <c r="BQ121" s="31">
        <v>2.5456364999999996</v>
      </c>
      <c r="BR121" s="31">
        <v>2.5854432828408438</v>
      </c>
      <c r="BS121" s="31">
        <v>4.3887519656816885</v>
      </c>
      <c r="BT121" s="31">
        <v>4.3887519656816885</v>
      </c>
      <c r="BU121" s="31">
        <v>4.3899999999999997</v>
      </c>
      <c r="BV121" s="31">
        <v>4.3899999999999997</v>
      </c>
      <c r="BW121" s="31">
        <v>4.3899999999999997</v>
      </c>
    </row>
    <row r="122" spans="1:77" s="40" customFormat="1" ht="26.1" customHeight="1" x14ac:dyDescent="0.2">
      <c r="A122" s="15"/>
      <c r="B122" s="54" t="s">
        <v>171</v>
      </c>
      <c r="C122" s="72" t="s">
        <v>92</v>
      </c>
      <c r="D122" s="31" t="s">
        <v>123</v>
      </c>
      <c r="E122" s="31" t="s">
        <v>123</v>
      </c>
      <c r="F122" s="31" t="s">
        <v>123</v>
      </c>
      <c r="G122" s="31" t="s">
        <v>123</v>
      </c>
      <c r="H122" s="31" t="s">
        <v>123</v>
      </c>
      <c r="I122" s="31" t="s">
        <v>123</v>
      </c>
      <c r="J122" s="31" t="s">
        <v>123</v>
      </c>
      <c r="K122" s="31" t="s">
        <v>123</v>
      </c>
      <c r="L122" s="31" t="s">
        <v>123</v>
      </c>
      <c r="M122" s="31" t="s">
        <v>123</v>
      </c>
      <c r="N122" s="31" t="s">
        <v>123</v>
      </c>
      <c r="O122" s="31" t="s">
        <v>123</v>
      </c>
      <c r="P122" s="31" t="s">
        <v>123</v>
      </c>
      <c r="Q122" s="31" t="s">
        <v>123</v>
      </c>
      <c r="R122" s="31" t="s">
        <v>123</v>
      </c>
      <c r="S122" s="31" t="s">
        <v>123</v>
      </c>
      <c r="T122" s="31" t="s">
        <v>123</v>
      </c>
      <c r="U122" s="31" t="s">
        <v>123</v>
      </c>
      <c r="V122" s="31" t="s">
        <v>123</v>
      </c>
      <c r="W122" s="31" t="s">
        <v>123</v>
      </c>
      <c r="X122" s="31" t="s">
        <v>123</v>
      </c>
      <c r="Y122" s="31" t="s">
        <v>123</v>
      </c>
      <c r="Z122" s="31" t="s">
        <v>123</v>
      </c>
      <c r="AA122" s="31" t="s">
        <v>123</v>
      </c>
      <c r="AB122" s="31" t="s">
        <v>123</v>
      </c>
      <c r="AC122" s="31" t="s">
        <v>123</v>
      </c>
      <c r="AD122" s="31" t="s">
        <v>123</v>
      </c>
      <c r="AE122" s="31" t="s">
        <v>123</v>
      </c>
      <c r="AF122" s="31" t="s">
        <v>123</v>
      </c>
      <c r="AG122" s="31" t="s">
        <v>123</v>
      </c>
      <c r="AH122" s="31" t="s">
        <v>123</v>
      </c>
      <c r="AI122" s="31" t="s">
        <v>123</v>
      </c>
      <c r="AJ122" s="31" t="s">
        <v>123</v>
      </c>
      <c r="AK122" s="31" t="s">
        <v>123</v>
      </c>
      <c r="AL122" s="31" t="s">
        <v>123</v>
      </c>
      <c r="AM122" s="31" t="s">
        <v>123</v>
      </c>
      <c r="AN122" s="31" t="s">
        <v>123</v>
      </c>
      <c r="AO122" s="31" t="s">
        <v>123</v>
      </c>
      <c r="AP122" s="31" t="s">
        <v>123</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0</v>
      </c>
      <c r="BG122" s="31">
        <v>0</v>
      </c>
      <c r="BH122" s="31">
        <v>0</v>
      </c>
      <c r="BI122" s="31">
        <v>0</v>
      </c>
      <c r="BJ122" s="31">
        <v>0.24022200000000002</v>
      </c>
      <c r="BK122" s="31">
        <v>0</v>
      </c>
      <c r="BL122" s="31">
        <v>0</v>
      </c>
      <c r="BM122" s="31">
        <v>0</v>
      </c>
      <c r="BN122" s="31">
        <v>0</v>
      </c>
      <c r="BO122" s="31">
        <v>0</v>
      </c>
      <c r="BP122" s="31">
        <v>0</v>
      </c>
      <c r="BQ122" s="31">
        <v>0</v>
      </c>
      <c r="BR122" s="31">
        <v>0</v>
      </c>
      <c r="BS122" s="31">
        <v>0</v>
      </c>
      <c r="BT122" s="31">
        <v>0</v>
      </c>
      <c r="BU122" s="31">
        <v>0</v>
      </c>
      <c r="BV122" s="31">
        <v>0</v>
      </c>
      <c r="BW122" s="31">
        <v>0</v>
      </c>
    </row>
    <row r="123" spans="1:77" s="15" customFormat="1" ht="12.95" customHeight="1" x14ac:dyDescent="0.2">
      <c r="B123" s="40" t="s">
        <v>217</v>
      </c>
      <c r="C123" s="72" t="s">
        <v>92</v>
      </c>
      <c r="D123" s="31" t="s">
        <v>123</v>
      </c>
      <c r="E123" s="31" t="s">
        <v>123</v>
      </c>
      <c r="F123" s="31" t="s">
        <v>123</v>
      </c>
      <c r="G123" s="31" t="s">
        <v>123</v>
      </c>
      <c r="H123" s="31" t="s">
        <v>123</v>
      </c>
      <c r="I123" s="31" t="s">
        <v>123</v>
      </c>
      <c r="J123" s="31" t="s">
        <v>123</v>
      </c>
      <c r="K123" s="31" t="s">
        <v>123</v>
      </c>
      <c r="L123" s="31" t="s">
        <v>123</v>
      </c>
      <c r="M123" s="31" t="s">
        <v>123</v>
      </c>
      <c r="N123" s="31" t="s">
        <v>123</v>
      </c>
      <c r="O123" s="31" t="s">
        <v>123</v>
      </c>
      <c r="P123" s="31" t="s">
        <v>123</v>
      </c>
      <c r="Q123" s="31" t="s">
        <v>123</v>
      </c>
      <c r="R123" s="31" t="s">
        <v>123</v>
      </c>
      <c r="S123" s="31" t="s">
        <v>123</v>
      </c>
      <c r="T123" s="31" t="s">
        <v>123</v>
      </c>
      <c r="U123" s="31" t="s">
        <v>123</v>
      </c>
      <c r="V123" s="31" t="s">
        <v>123</v>
      </c>
      <c r="W123" s="31" t="s">
        <v>123</v>
      </c>
      <c r="X123" s="31" t="s">
        <v>123</v>
      </c>
      <c r="Y123" s="31" t="s">
        <v>123</v>
      </c>
      <c r="Z123" s="31" t="s">
        <v>123</v>
      </c>
      <c r="AA123" s="31" t="s">
        <v>123</v>
      </c>
      <c r="AB123" s="31" t="s">
        <v>123</v>
      </c>
      <c r="AC123" s="31" t="s">
        <v>123</v>
      </c>
      <c r="AD123" s="31" t="s">
        <v>123</v>
      </c>
      <c r="AE123" s="31" t="s">
        <v>123</v>
      </c>
      <c r="AF123" s="31" t="s">
        <v>123</v>
      </c>
      <c r="AG123" s="31" t="s">
        <v>123</v>
      </c>
      <c r="AH123" s="31">
        <v>243.49200000000002</v>
      </c>
      <c r="AI123" s="31">
        <v>236.82599999999999</v>
      </c>
      <c r="AJ123" s="31">
        <v>274.50800000000004</v>
      </c>
      <c r="AK123" s="31">
        <v>318.23599999999999</v>
      </c>
      <c r="AL123" s="31">
        <v>342.32</v>
      </c>
      <c r="AM123" s="31">
        <v>352.92700000000002</v>
      </c>
      <c r="AN123" s="31">
        <v>386.935</v>
      </c>
      <c r="AO123" s="31">
        <v>433.07299999999998</v>
      </c>
      <c r="AP123" s="31">
        <v>451.89600000000002</v>
      </c>
      <c r="AQ123" s="31">
        <v>469.89100000000002</v>
      </c>
      <c r="AR123" s="31">
        <v>489.99700000000007</v>
      </c>
      <c r="AS123" s="31">
        <v>524.06600000000003</v>
      </c>
      <c r="AT123" s="31">
        <v>680.27271568504</v>
      </c>
      <c r="AU123" s="31">
        <v>806.36</v>
      </c>
      <c r="AV123" s="31">
        <v>957.33251515151505</v>
      </c>
      <c r="AW123" s="31">
        <v>1046.9948837209301</v>
      </c>
      <c r="AX123" s="31">
        <v>926.49211790393008</v>
      </c>
      <c r="AY123" s="31">
        <v>1013.3268611111112</v>
      </c>
      <c r="AZ123" s="31">
        <v>1117.0549372693727</v>
      </c>
      <c r="BA123" s="31">
        <v>1073.4833333333333</v>
      </c>
      <c r="BB123" s="31">
        <v>1048.8014229249011</v>
      </c>
      <c r="BC123" s="31">
        <v>1040.4334023904382</v>
      </c>
      <c r="BD123" s="31">
        <v>1185.7441290322581</v>
      </c>
      <c r="BE123" s="31">
        <v>1051.6344086021506</v>
      </c>
      <c r="BF123" s="31">
        <v>0</v>
      </c>
      <c r="BG123" s="31">
        <v>0</v>
      </c>
      <c r="BH123" s="31">
        <v>0</v>
      </c>
      <c r="BI123" s="31">
        <v>0</v>
      </c>
      <c r="BJ123" s="31">
        <v>0</v>
      </c>
      <c r="BK123" s="31">
        <v>0</v>
      </c>
      <c r="BL123" s="31">
        <v>0</v>
      </c>
      <c r="BM123" s="31">
        <v>0</v>
      </c>
      <c r="BN123" s="31">
        <v>0</v>
      </c>
      <c r="BO123" s="31">
        <v>0</v>
      </c>
      <c r="BP123" s="31">
        <v>0</v>
      </c>
      <c r="BQ123" s="31">
        <v>0</v>
      </c>
      <c r="BR123" s="31">
        <v>0</v>
      </c>
      <c r="BS123" s="31">
        <v>0</v>
      </c>
      <c r="BT123" s="31">
        <v>0</v>
      </c>
      <c r="BU123" s="31">
        <v>0</v>
      </c>
      <c r="BV123" s="31">
        <v>0</v>
      </c>
      <c r="BW123" s="31">
        <v>0</v>
      </c>
    </row>
    <row r="124" spans="1:77" s="40" customFormat="1" ht="12.95" customHeight="1" x14ac:dyDescent="0.2">
      <c r="A124" s="15"/>
      <c r="B124" s="42" t="s">
        <v>232</v>
      </c>
      <c r="C124" s="72" t="s">
        <v>92</v>
      </c>
      <c r="D124" s="60" t="s">
        <v>123</v>
      </c>
      <c r="E124" s="60" t="s">
        <v>123</v>
      </c>
      <c r="F124" s="60" t="s">
        <v>123</v>
      </c>
      <c r="G124" s="60" t="s">
        <v>123</v>
      </c>
      <c r="H124" s="60" t="s">
        <v>123</v>
      </c>
      <c r="I124" s="60" t="s">
        <v>123</v>
      </c>
      <c r="J124" s="60" t="s">
        <v>123</v>
      </c>
      <c r="K124" s="60" t="s">
        <v>123</v>
      </c>
      <c r="L124" s="60" t="s">
        <v>123</v>
      </c>
      <c r="M124" s="60" t="s">
        <v>123</v>
      </c>
      <c r="N124" s="60" t="s">
        <v>123</v>
      </c>
      <c r="O124" s="60" t="s">
        <v>123</v>
      </c>
      <c r="P124" s="60" t="s">
        <v>123</v>
      </c>
      <c r="Q124" s="60" t="s">
        <v>123</v>
      </c>
      <c r="R124" s="60" t="s">
        <v>123</v>
      </c>
      <c r="S124" s="60" t="s">
        <v>123</v>
      </c>
      <c r="T124" s="60" t="s">
        <v>123</v>
      </c>
      <c r="U124" s="60" t="s">
        <v>123</v>
      </c>
      <c r="V124" s="60" t="s">
        <v>123</v>
      </c>
      <c r="W124" s="60" t="s">
        <v>123</v>
      </c>
      <c r="X124" s="60" t="s">
        <v>123</v>
      </c>
      <c r="Y124" s="60" t="s">
        <v>123</v>
      </c>
      <c r="Z124" s="60" t="s">
        <v>123</v>
      </c>
      <c r="AA124" s="60" t="s">
        <v>123</v>
      </c>
      <c r="AB124" s="60" t="s">
        <v>123</v>
      </c>
      <c r="AC124" s="60" t="s">
        <v>123</v>
      </c>
      <c r="AD124" s="60" t="s">
        <v>123</v>
      </c>
      <c r="AE124" s="60" t="s">
        <v>123</v>
      </c>
      <c r="AF124" s="60" t="s">
        <v>123</v>
      </c>
      <c r="AG124" s="60" t="s">
        <v>123</v>
      </c>
      <c r="AH124" s="31">
        <v>0</v>
      </c>
      <c r="AI124" s="31">
        <v>0</v>
      </c>
      <c r="AJ124" s="31">
        <v>0</v>
      </c>
      <c r="AK124" s="31">
        <v>0</v>
      </c>
      <c r="AL124" s="31">
        <v>0</v>
      </c>
      <c r="AM124" s="31">
        <v>0</v>
      </c>
      <c r="AN124" s="31">
        <v>0</v>
      </c>
      <c r="AO124" s="31">
        <v>0</v>
      </c>
      <c r="AP124" s="31">
        <v>0</v>
      </c>
      <c r="AQ124" s="31">
        <v>0</v>
      </c>
      <c r="AR124" s="31">
        <v>0</v>
      </c>
      <c r="AS124" s="31">
        <v>0</v>
      </c>
      <c r="AT124" s="31">
        <v>0</v>
      </c>
      <c r="AU124" s="31">
        <v>0</v>
      </c>
      <c r="AV124" s="31">
        <v>0</v>
      </c>
      <c r="AW124" s="31">
        <v>0</v>
      </c>
      <c r="AX124" s="31">
        <v>0</v>
      </c>
      <c r="AY124" s="31">
        <v>0</v>
      </c>
      <c r="AZ124" s="31">
        <v>0</v>
      </c>
      <c r="BA124" s="31">
        <v>190.64</v>
      </c>
      <c r="BB124" s="31">
        <v>194.422</v>
      </c>
      <c r="BC124" s="31">
        <v>759.476</v>
      </c>
      <c r="BD124" s="31">
        <v>1749.268</v>
      </c>
      <c r="BE124" s="31">
        <v>1680.5630000000001</v>
      </c>
      <c r="BF124" s="31">
        <v>1705.4359999999999</v>
      </c>
      <c r="BG124" s="31">
        <v>1915.596</v>
      </c>
      <c r="BH124" s="31">
        <v>1962.34</v>
      </c>
      <c r="BI124" s="31">
        <v>1981.7470000000001</v>
      </c>
      <c r="BJ124" s="31">
        <v>2015.0229999999999</v>
      </c>
      <c r="BK124" s="31">
        <v>2070.2523382699997</v>
      </c>
      <c r="BL124" s="31">
        <v>2700.6948084699998</v>
      </c>
      <c r="BM124" s="31">
        <v>2734.8132516599994</v>
      </c>
      <c r="BN124" s="31">
        <v>2759.4819029400005</v>
      </c>
      <c r="BO124" s="31">
        <v>2149.2390251900001</v>
      </c>
      <c r="BP124" s="31">
        <v>2144.0899999999997</v>
      </c>
      <c r="BQ124" s="31">
        <v>2140.0810000000006</v>
      </c>
      <c r="BR124" s="31">
        <v>2126.5431246536532</v>
      </c>
      <c r="BS124" s="31">
        <v>2099.8496396840119</v>
      </c>
      <c r="BT124" s="31">
        <v>2080.8984622666226</v>
      </c>
      <c r="BU124" s="31">
        <v>2047.2044810497671</v>
      </c>
      <c r="BV124" s="31">
        <v>2015.9620965193953</v>
      </c>
      <c r="BW124" s="31">
        <v>2001.2958017728763</v>
      </c>
    </row>
    <row r="125" spans="1:77" s="42" customFormat="1" ht="25.5" customHeight="1" x14ac:dyDescent="0.2">
      <c r="A125" s="15"/>
      <c r="B125" s="46" t="s">
        <v>111</v>
      </c>
      <c r="C125" s="200"/>
      <c r="D125" s="61" t="s">
        <v>123</v>
      </c>
      <c r="E125" s="61" t="s">
        <v>123</v>
      </c>
      <c r="F125" s="61" t="s">
        <v>123</v>
      </c>
      <c r="G125" s="61" t="s">
        <v>123</v>
      </c>
      <c r="H125" s="61" t="s">
        <v>123</v>
      </c>
      <c r="I125" s="61" t="s">
        <v>123</v>
      </c>
      <c r="J125" s="61" t="s">
        <v>123</v>
      </c>
      <c r="K125" s="61" t="s">
        <v>123</v>
      </c>
      <c r="L125" s="61" t="s">
        <v>123</v>
      </c>
      <c r="M125" s="61" t="s">
        <v>123</v>
      </c>
      <c r="N125" s="61" t="s">
        <v>123</v>
      </c>
      <c r="O125" s="61" t="s">
        <v>123</v>
      </c>
      <c r="P125" s="61" t="s">
        <v>123</v>
      </c>
      <c r="Q125" s="61" t="s">
        <v>123</v>
      </c>
      <c r="R125" s="61" t="s">
        <v>123</v>
      </c>
      <c r="S125" s="61" t="s">
        <v>123</v>
      </c>
      <c r="T125" s="61" t="s">
        <v>123</v>
      </c>
      <c r="U125" s="61" t="s">
        <v>123</v>
      </c>
      <c r="V125" s="61" t="s">
        <v>123</v>
      </c>
      <c r="W125" s="61" t="s">
        <v>123</v>
      </c>
      <c r="X125" s="61" t="s">
        <v>123</v>
      </c>
      <c r="Y125" s="61" t="s">
        <v>123</v>
      </c>
      <c r="Z125" s="61" t="s">
        <v>123</v>
      </c>
      <c r="AA125" s="61" t="s">
        <v>123</v>
      </c>
      <c r="AB125" s="61" t="s">
        <v>123</v>
      </c>
      <c r="AC125" s="61" t="s">
        <v>123</v>
      </c>
      <c r="AD125" s="61" t="s">
        <v>123</v>
      </c>
      <c r="AE125" s="61" t="s">
        <v>123</v>
      </c>
      <c r="AF125" s="61" t="s">
        <v>123</v>
      </c>
      <c r="AG125" s="61" t="s">
        <v>123</v>
      </c>
      <c r="AH125" s="61">
        <f t="shared" ref="AH125:BV125" si="6">SUM(AH80:AH124)-AH113-AH112-AH96-AH93-AH81</f>
        <v>9342.6067724255154</v>
      </c>
      <c r="AI125" s="61">
        <f t="shared" si="6"/>
        <v>10768.805527320201</v>
      </c>
      <c r="AJ125" s="61">
        <f t="shared" si="6"/>
        <v>12894.152611236492</v>
      </c>
      <c r="AK125" s="61">
        <f t="shared" si="6"/>
        <v>15265.487157245503</v>
      </c>
      <c r="AL125" s="61">
        <f t="shared" si="6"/>
        <v>17144.170934839934</v>
      </c>
      <c r="AM125" s="61">
        <f t="shared" si="6"/>
        <v>18631.119416168603</v>
      </c>
      <c r="AN125" s="61">
        <f t="shared" si="6"/>
        <v>19850.890391995661</v>
      </c>
      <c r="AO125" s="61">
        <f t="shared" si="6"/>
        <v>21783.507700626258</v>
      </c>
      <c r="AP125" s="61">
        <f t="shared" si="6"/>
        <v>23480.940859603899</v>
      </c>
      <c r="AQ125" s="61">
        <f t="shared" si="6"/>
        <v>24857.778439733669</v>
      </c>
      <c r="AR125" s="61">
        <f t="shared" si="6"/>
        <v>26056.733891297717</v>
      </c>
      <c r="AS125" s="61">
        <f t="shared" si="6"/>
        <v>28436.744857101014</v>
      </c>
      <c r="AT125" s="61">
        <f t="shared" si="6"/>
        <v>31737.396375410903</v>
      </c>
      <c r="AU125" s="61">
        <f t="shared" si="6"/>
        <v>35530.798624968622</v>
      </c>
      <c r="AV125" s="61">
        <f t="shared" si="6"/>
        <v>38751.015948023618</v>
      </c>
      <c r="AW125" s="61">
        <f t="shared" si="6"/>
        <v>41710.323376267836</v>
      </c>
      <c r="AX125" s="61">
        <f t="shared" si="6"/>
        <v>42777.385385416404</v>
      </c>
      <c r="AY125" s="61">
        <f t="shared" si="6"/>
        <v>44514.638660369797</v>
      </c>
      <c r="AZ125" s="61">
        <f t="shared" si="6"/>
        <v>46918.527495714487</v>
      </c>
      <c r="BA125" s="61">
        <f t="shared" si="6"/>
        <v>48749.766628761674</v>
      </c>
      <c r="BB125" s="61">
        <f t="shared" si="6"/>
        <v>50789.120539508171</v>
      </c>
      <c r="BC125" s="61">
        <f t="shared" si="6"/>
        <v>53908.315063053989</v>
      </c>
      <c r="BD125" s="61">
        <f t="shared" si="6"/>
        <v>57068.777236767062</v>
      </c>
      <c r="BE125" s="61">
        <f t="shared" si="6"/>
        <v>61238.188810984379</v>
      </c>
      <c r="BF125" s="61">
        <f t="shared" si="6"/>
        <v>63330.305663652602</v>
      </c>
      <c r="BG125" s="61">
        <f t="shared" si="6"/>
        <v>66359.817055609819</v>
      </c>
      <c r="BH125" s="61">
        <f t="shared" si="6"/>
        <v>71129.788265206837</v>
      </c>
      <c r="BI125" s="61">
        <f t="shared" si="6"/>
        <v>75395.089176207533</v>
      </c>
      <c r="BJ125" s="61">
        <f t="shared" si="6"/>
        <v>77927.032948756561</v>
      </c>
      <c r="BK125" s="61">
        <f>SUM(BK80:BK124)-BK113-BK112-BK96-BK93-BK81</f>
        <v>83221.265865909008</v>
      </c>
      <c r="BL125" s="61">
        <f t="shared" si="6"/>
        <v>90381.387301769209</v>
      </c>
      <c r="BM125" s="61">
        <f t="shared" si="6"/>
        <v>96605.813211114961</v>
      </c>
      <c r="BN125" s="61">
        <f t="shared" si="6"/>
        <v>100339.53270549061</v>
      </c>
      <c r="BO125" s="61">
        <f t="shared" si="6"/>
        <v>104206.04787070685</v>
      </c>
      <c r="BP125" s="61">
        <f t="shared" si="6"/>
        <v>109867.68103089539</v>
      </c>
      <c r="BQ125" s="61">
        <f t="shared" si="6"/>
        <v>110682.34174015117</v>
      </c>
      <c r="BR125" s="61">
        <f t="shared" si="6"/>
        <v>114131.33116579861</v>
      </c>
      <c r="BS125" s="61">
        <f t="shared" si="6"/>
        <v>116976.45342212979</v>
      </c>
      <c r="BT125" s="61">
        <f t="shared" si="6"/>
        <v>118926.36657110299</v>
      </c>
      <c r="BU125" s="61">
        <f t="shared" si="6"/>
        <v>121605.40009377059</v>
      </c>
      <c r="BV125" s="61">
        <f t="shared" si="6"/>
        <v>124773.96916495411</v>
      </c>
      <c r="BW125" s="61">
        <f>SUM(BW80:BW124)-BW113-BW112-BW96-BW93-BW81</f>
        <v>128116.86121464935</v>
      </c>
      <c r="BX125" s="61"/>
    </row>
    <row r="126" spans="1:77" s="42" customFormat="1" ht="12.95" customHeight="1" x14ac:dyDescent="0.2">
      <c r="A126" s="15"/>
      <c r="B126" s="62" t="s">
        <v>108</v>
      </c>
      <c r="C126" s="200"/>
      <c r="D126" s="61" t="s">
        <v>123</v>
      </c>
      <c r="E126" s="61" t="s">
        <v>123</v>
      </c>
      <c r="F126" s="61" t="s">
        <v>123</v>
      </c>
      <c r="G126" s="61" t="s">
        <v>123</v>
      </c>
      <c r="H126" s="61" t="s">
        <v>123</v>
      </c>
      <c r="I126" s="61" t="s">
        <v>123</v>
      </c>
      <c r="J126" s="61" t="s">
        <v>123</v>
      </c>
      <c r="K126" s="61" t="s">
        <v>123</v>
      </c>
      <c r="L126" s="61" t="s">
        <v>123</v>
      </c>
      <c r="M126" s="61" t="s">
        <v>123</v>
      </c>
      <c r="N126" s="61" t="s">
        <v>123</v>
      </c>
      <c r="O126" s="61" t="s">
        <v>123</v>
      </c>
      <c r="P126" s="61" t="s">
        <v>123</v>
      </c>
      <c r="Q126" s="61" t="s">
        <v>123</v>
      </c>
      <c r="R126" s="61" t="s">
        <v>123</v>
      </c>
      <c r="S126" s="61" t="s">
        <v>123</v>
      </c>
      <c r="T126" s="61" t="s">
        <v>123</v>
      </c>
      <c r="U126" s="61" t="s">
        <v>123</v>
      </c>
      <c r="V126" s="61" t="s">
        <v>123</v>
      </c>
      <c r="W126" s="61" t="s">
        <v>123</v>
      </c>
      <c r="X126" s="61" t="s">
        <v>123</v>
      </c>
      <c r="Y126" s="61" t="s">
        <v>123</v>
      </c>
      <c r="Z126" s="61" t="s">
        <v>123</v>
      </c>
      <c r="AA126" s="61" t="s">
        <v>123</v>
      </c>
      <c r="AB126" s="61" t="s">
        <v>123</v>
      </c>
      <c r="AC126" s="61" t="s">
        <v>123</v>
      </c>
      <c r="AD126" s="61" t="s">
        <v>123</v>
      </c>
      <c r="AE126" s="61" t="s">
        <v>123</v>
      </c>
      <c r="AF126" s="61" t="s">
        <v>123</v>
      </c>
      <c r="AG126" s="61" t="s">
        <v>123</v>
      </c>
      <c r="AH126" s="61">
        <f t="shared" ref="AH126:BV126" si="7">AH125-AH97-AH123-AH87</f>
        <v>8910.0543624361962</v>
      </c>
      <c r="AI126" s="61">
        <f t="shared" si="7"/>
        <v>10306.816809165881</v>
      </c>
      <c r="AJ126" s="61">
        <f t="shared" si="7"/>
        <v>12313.740307095462</v>
      </c>
      <c r="AK126" s="61">
        <f t="shared" si="7"/>
        <v>14493.238721276106</v>
      </c>
      <c r="AL126" s="61">
        <f t="shared" si="7"/>
        <v>16239.318895258504</v>
      </c>
      <c r="AM126" s="61">
        <f t="shared" si="7"/>
        <v>17595.902157313605</v>
      </c>
      <c r="AN126" s="61">
        <f t="shared" si="7"/>
        <v>18637.940530623233</v>
      </c>
      <c r="AO126" s="61">
        <f t="shared" si="7"/>
        <v>20344.244861138341</v>
      </c>
      <c r="AP126" s="61">
        <f t="shared" si="7"/>
        <v>21827.393655278738</v>
      </c>
      <c r="AQ126" s="61">
        <f t="shared" si="7"/>
        <v>23018.209763317805</v>
      </c>
      <c r="AR126" s="61">
        <f t="shared" si="7"/>
        <v>24111.016892964304</v>
      </c>
      <c r="AS126" s="61">
        <f t="shared" si="7"/>
        <v>26101.131256615958</v>
      </c>
      <c r="AT126" s="61">
        <f t="shared" si="7"/>
        <v>28882.238575136882</v>
      </c>
      <c r="AU126" s="61">
        <f t="shared" si="7"/>
        <v>32769.179029366183</v>
      </c>
      <c r="AV126" s="61">
        <f t="shared" si="7"/>
        <v>35520.090726400311</v>
      </c>
      <c r="AW126" s="61">
        <f t="shared" si="7"/>
        <v>38027.385195152179</v>
      </c>
      <c r="AX126" s="61">
        <f t="shared" si="7"/>
        <v>39174.223848013302</v>
      </c>
      <c r="AY126" s="61">
        <f t="shared" si="7"/>
        <v>41009.677420196043</v>
      </c>
      <c r="AZ126" s="61">
        <f t="shared" si="7"/>
        <v>43344.847705346641</v>
      </c>
      <c r="BA126" s="61">
        <f t="shared" si="7"/>
        <v>45296.79362283161</v>
      </c>
      <c r="BB126" s="61">
        <f t="shared" si="7"/>
        <v>47433.782529303186</v>
      </c>
      <c r="BC126" s="61">
        <f t="shared" si="7"/>
        <v>50591.433705644624</v>
      </c>
      <c r="BD126" s="61">
        <f t="shared" si="7"/>
        <v>53575.854131481974</v>
      </c>
      <c r="BE126" s="61">
        <f t="shared" si="7"/>
        <v>57780.114800864751</v>
      </c>
      <c r="BF126" s="61">
        <f t="shared" si="7"/>
        <v>61291.53915677801</v>
      </c>
      <c r="BG126" s="61">
        <f t="shared" si="7"/>
        <v>64508.036623095068</v>
      </c>
      <c r="BH126" s="61">
        <f t="shared" si="7"/>
        <v>69301.260916761981</v>
      </c>
      <c r="BI126" s="61">
        <f t="shared" si="7"/>
        <v>73551.793242091589</v>
      </c>
      <c r="BJ126" s="61">
        <f t="shared" si="7"/>
        <v>75923.038958720339</v>
      </c>
      <c r="BK126" s="61">
        <f t="shared" si="7"/>
        <v>81174.652249812803</v>
      </c>
      <c r="BL126" s="61">
        <f t="shared" si="7"/>
        <v>88218.562090930718</v>
      </c>
      <c r="BM126" s="61">
        <f t="shared" si="7"/>
        <v>94366.067225747116</v>
      </c>
      <c r="BN126" s="61">
        <f t="shared" si="7"/>
        <v>98066.518147887895</v>
      </c>
      <c r="BO126" s="61">
        <f t="shared" si="7"/>
        <v>101978.91836931118</v>
      </c>
      <c r="BP126" s="61">
        <f t="shared" si="7"/>
        <v>107731.09537034345</v>
      </c>
      <c r="BQ126" s="61">
        <f t="shared" si="7"/>
        <v>110682.34174015117</v>
      </c>
      <c r="BR126" s="61">
        <f t="shared" si="7"/>
        <v>114131.33116579861</v>
      </c>
      <c r="BS126" s="61">
        <f t="shared" si="7"/>
        <v>116976.45342212979</v>
      </c>
      <c r="BT126" s="61">
        <f t="shared" si="7"/>
        <v>118926.36657110299</v>
      </c>
      <c r="BU126" s="61">
        <f t="shared" si="7"/>
        <v>121605.40009377059</v>
      </c>
      <c r="BV126" s="61">
        <f t="shared" si="7"/>
        <v>124773.96916495411</v>
      </c>
      <c r="BW126" s="61">
        <f>BW125-BW97-BW123-BW87</f>
        <v>128116.86121464935</v>
      </c>
      <c r="BX126" s="61"/>
    </row>
    <row r="127" spans="1:77" s="42" customFormat="1" ht="12.95" customHeight="1" x14ac:dyDescent="0.2">
      <c r="A127" s="15"/>
      <c r="B127" s="62"/>
      <c r="C127" s="200"/>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row>
    <row r="128" spans="1:77" s="38" customFormat="1" ht="26.1" customHeight="1" x14ac:dyDescent="0.2">
      <c r="A128" s="15"/>
      <c r="B128" s="46" t="s">
        <v>182</v>
      </c>
      <c r="C128" s="46"/>
      <c r="D128" s="47" t="s">
        <v>123</v>
      </c>
      <c r="E128" s="47" t="s">
        <v>123</v>
      </c>
      <c r="F128" s="47" t="s">
        <v>123</v>
      </c>
      <c r="G128" s="47" t="s">
        <v>123</v>
      </c>
      <c r="H128" s="47" t="s">
        <v>123</v>
      </c>
      <c r="I128" s="47" t="s">
        <v>123</v>
      </c>
      <c r="J128" s="47" t="s">
        <v>123</v>
      </c>
      <c r="K128" s="47" t="s">
        <v>123</v>
      </c>
      <c r="L128" s="47" t="s">
        <v>123</v>
      </c>
      <c r="M128" s="47" t="s">
        <v>123</v>
      </c>
      <c r="N128" s="47" t="s">
        <v>123</v>
      </c>
      <c r="O128" s="47" t="s">
        <v>123</v>
      </c>
      <c r="P128" s="47" t="s">
        <v>123</v>
      </c>
      <c r="Q128" s="47" t="s">
        <v>123</v>
      </c>
      <c r="R128" s="47" t="s">
        <v>123</v>
      </c>
      <c r="S128" s="47" t="s">
        <v>123</v>
      </c>
      <c r="T128" s="47" t="s">
        <v>123</v>
      </c>
      <c r="U128" s="47" t="s">
        <v>123</v>
      </c>
      <c r="V128" s="47" t="s">
        <v>123</v>
      </c>
      <c r="W128" s="47" t="s">
        <v>123</v>
      </c>
      <c r="X128" s="47" t="s">
        <v>123</v>
      </c>
      <c r="Y128" s="47" t="s">
        <v>123</v>
      </c>
      <c r="Z128" s="47" t="s">
        <v>123</v>
      </c>
      <c r="AA128" s="47" t="s">
        <v>123</v>
      </c>
      <c r="AB128" s="47" t="s">
        <v>123</v>
      </c>
      <c r="AC128" s="47" t="s">
        <v>123</v>
      </c>
      <c r="AD128" s="47" t="s">
        <v>123</v>
      </c>
      <c r="AE128" s="47" t="s">
        <v>123</v>
      </c>
      <c r="AF128" s="47" t="s">
        <v>123</v>
      </c>
      <c r="AG128" s="47" t="s">
        <v>123</v>
      </c>
      <c r="AH128" s="47">
        <f t="shared" ref="AH128:BW128" si="8">SUM(AH16,AH76,AH125)</f>
        <v>15873</v>
      </c>
      <c r="AI128" s="47">
        <f t="shared" si="8"/>
        <v>18777.059999999998</v>
      </c>
      <c r="AJ128" s="47">
        <f t="shared" si="8"/>
        <v>22658.060000000005</v>
      </c>
      <c r="AK128" s="47">
        <f t="shared" si="8"/>
        <v>27698.309999999994</v>
      </c>
      <c r="AL128" s="47">
        <f t="shared" si="8"/>
        <v>31628.059999999998</v>
      </c>
      <c r="AM128" s="47">
        <f t="shared" si="8"/>
        <v>35332.06</v>
      </c>
      <c r="AN128" s="47">
        <f t="shared" si="8"/>
        <v>38251.06</v>
      </c>
      <c r="AO128" s="47">
        <f t="shared" si="8"/>
        <v>41768.06</v>
      </c>
      <c r="AP128" s="47">
        <f t="shared" si="8"/>
        <v>44917.658000000003</v>
      </c>
      <c r="AQ128" s="47">
        <f t="shared" si="8"/>
        <v>46700.744000000013</v>
      </c>
      <c r="AR128" s="47">
        <f t="shared" si="8"/>
        <v>47317.750509999991</v>
      </c>
      <c r="AS128" s="47">
        <f t="shared" si="8"/>
        <v>50314.249481000021</v>
      </c>
      <c r="AT128" s="47">
        <f t="shared" si="8"/>
        <v>56478.799715685047</v>
      </c>
      <c r="AU128" s="47">
        <f t="shared" si="8"/>
        <v>66302.888468443314</v>
      </c>
      <c r="AV128" s="47">
        <f t="shared" si="8"/>
        <v>75257.452000000019</v>
      </c>
      <c r="AW128" s="47">
        <f t="shared" si="8"/>
        <v>82437.565999999992</v>
      </c>
      <c r="AX128" s="47">
        <f t="shared" si="8"/>
        <v>84862.667213999957</v>
      </c>
      <c r="AY128" s="47">
        <f t="shared" si="8"/>
        <v>88710.819153041317</v>
      </c>
      <c r="AZ128" s="47">
        <f t="shared" si="8"/>
        <v>92217.949756999995</v>
      </c>
      <c r="BA128" s="47">
        <f t="shared" si="8"/>
        <v>93347.393757000013</v>
      </c>
      <c r="BB128" s="47">
        <f t="shared" si="8"/>
        <v>95565.317560038413</v>
      </c>
      <c r="BC128" s="47">
        <f t="shared" si="8"/>
        <v>99048.585242467729</v>
      </c>
      <c r="BD128" s="47">
        <f t="shared" si="8"/>
        <v>101373.84078511491</v>
      </c>
      <c r="BE128" s="47">
        <f t="shared" si="8"/>
        <v>106706.03289265549</v>
      </c>
      <c r="BF128" s="47">
        <f t="shared" si="8"/>
        <v>110301.55907634748</v>
      </c>
      <c r="BG128" s="47">
        <f t="shared" si="8"/>
        <v>105790.62308501701</v>
      </c>
      <c r="BH128" s="47">
        <f t="shared" si="8"/>
        <v>111092.52413748042</v>
      </c>
      <c r="BI128" s="47">
        <f t="shared" si="8"/>
        <v>115799.99954677367</v>
      </c>
      <c r="BJ128" s="47">
        <f t="shared" si="8"/>
        <v>119211.54723583125</v>
      </c>
      <c r="BK128" s="47">
        <f t="shared" si="8"/>
        <v>126248.738939216</v>
      </c>
      <c r="BL128" s="47">
        <f t="shared" si="8"/>
        <v>135761.78881406493</v>
      </c>
      <c r="BM128" s="47">
        <f t="shared" si="8"/>
        <v>148003.35784761226</v>
      </c>
      <c r="BN128" s="47">
        <f t="shared" si="8"/>
        <v>153368.23563664904</v>
      </c>
      <c r="BO128" s="47">
        <f t="shared" si="8"/>
        <v>158965.3156807909</v>
      </c>
      <c r="BP128" s="47">
        <f t="shared" si="8"/>
        <v>166598.49677120149</v>
      </c>
      <c r="BQ128" s="47">
        <f t="shared" si="8"/>
        <v>164051.98782353333</v>
      </c>
      <c r="BR128" s="47">
        <f t="shared" si="8"/>
        <v>168036.24144463343</v>
      </c>
      <c r="BS128" s="47">
        <f t="shared" si="8"/>
        <v>171464.79673720599</v>
      </c>
      <c r="BT128" s="47">
        <f t="shared" si="8"/>
        <v>174058.52540553719</v>
      </c>
      <c r="BU128" s="47">
        <f t="shared" si="8"/>
        <v>177628.42855091073</v>
      </c>
      <c r="BV128" s="47">
        <f t="shared" si="8"/>
        <v>182654.43228351584</v>
      </c>
      <c r="BW128" s="47">
        <f t="shared" si="8"/>
        <v>187891.32668224053</v>
      </c>
      <c r="BX128" s="61"/>
      <c r="BY128" s="42"/>
    </row>
    <row r="129" spans="1:77" s="15" customFormat="1" x14ac:dyDescent="0.2">
      <c r="B129" s="46" t="s">
        <v>108</v>
      </c>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47">
        <f t="shared" ref="AH129:BW129" si="9">SUM(AH17,AH77,AH126)</f>
        <v>13035.493736203656</v>
      </c>
      <c r="AI129" s="47">
        <f t="shared" si="9"/>
        <v>14785.979544000002</v>
      </c>
      <c r="AJ129" s="47">
        <f t="shared" si="9"/>
        <v>18172.17435384616</v>
      </c>
      <c r="AK129" s="47">
        <f t="shared" si="9"/>
        <v>22225.345469499993</v>
      </c>
      <c r="AL129" s="47">
        <f t="shared" si="9"/>
        <v>25399.593394250001</v>
      </c>
      <c r="AM129" s="47">
        <f t="shared" si="9"/>
        <v>28383.097434500003</v>
      </c>
      <c r="AN129" s="47">
        <f t="shared" si="9"/>
        <v>30608.289402249997</v>
      </c>
      <c r="AO129" s="47">
        <f t="shared" si="9"/>
        <v>33454.940287285703</v>
      </c>
      <c r="AP129" s="47">
        <f t="shared" si="9"/>
        <v>36123.082438933336</v>
      </c>
      <c r="AQ129" s="47">
        <f t="shared" si="9"/>
        <v>37497.110367000016</v>
      </c>
      <c r="AR129" s="47">
        <f t="shared" si="9"/>
        <v>38052.643556666662</v>
      </c>
      <c r="AS129" s="47">
        <f t="shared" si="9"/>
        <v>40288.146197666691</v>
      </c>
      <c r="AT129" s="47">
        <f t="shared" si="9"/>
        <v>45352.892408487969</v>
      </c>
      <c r="AU129" s="47">
        <f t="shared" si="9"/>
        <v>54175.377622418542</v>
      </c>
      <c r="AV129" s="47">
        <f t="shared" si="9"/>
        <v>60992.230401572655</v>
      </c>
      <c r="AW129" s="47">
        <f t="shared" si="9"/>
        <v>66634.910460896761</v>
      </c>
      <c r="AX129" s="47">
        <f t="shared" si="9"/>
        <v>68813.611171571567</v>
      </c>
      <c r="AY129" s="47">
        <f t="shared" si="9"/>
        <v>72136.307546470867</v>
      </c>
      <c r="AZ129" s="47">
        <f t="shared" si="9"/>
        <v>74930.906146652153</v>
      </c>
      <c r="BA129" s="47">
        <f t="shared" si="9"/>
        <v>75904.389236404662</v>
      </c>
      <c r="BB129" s="47">
        <f t="shared" si="9"/>
        <v>77898.830406807276</v>
      </c>
      <c r="BC129" s="47">
        <f t="shared" si="9"/>
        <v>80756.783696130005</v>
      </c>
      <c r="BD129" s="47">
        <f t="shared" si="9"/>
        <v>83924.095638070212</v>
      </c>
      <c r="BE129" s="47">
        <f t="shared" si="9"/>
        <v>88831.167383447464</v>
      </c>
      <c r="BF129" s="47">
        <f t="shared" si="9"/>
        <v>93821.901868416782</v>
      </c>
      <c r="BG129" s="47">
        <f t="shared" si="9"/>
        <v>98251.406306729405</v>
      </c>
      <c r="BH129" s="47">
        <f t="shared" si="9"/>
        <v>104114.71617456205</v>
      </c>
      <c r="BI129" s="47">
        <f t="shared" si="9"/>
        <v>109475.78640647362</v>
      </c>
      <c r="BJ129" s="47">
        <f t="shared" si="9"/>
        <v>113208.29591986936</v>
      </c>
      <c r="BK129" s="47">
        <f t="shared" si="9"/>
        <v>120484.53937973254</v>
      </c>
      <c r="BL129" s="47">
        <f t="shared" si="9"/>
        <v>130071.6550722172</v>
      </c>
      <c r="BM129" s="47">
        <f t="shared" si="9"/>
        <v>142428.70719286648</v>
      </c>
      <c r="BN129" s="47">
        <f t="shared" si="9"/>
        <v>147810.2425975895</v>
      </c>
      <c r="BO129" s="47">
        <f t="shared" si="9"/>
        <v>153595.87907118379</v>
      </c>
      <c r="BP129" s="47">
        <f t="shared" si="9"/>
        <v>161394.27344654396</v>
      </c>
      <c r="BQ129" s="47">
        <f t="shared" si="9"/>
        <v>163877.84970184258</v>
      </c>
      <c r="BR129" s="47">
        <f t="shared" si="9"/>
        <v>167919.92596124875</v>
      </c>
      <c r="BS129" s="47">
        <f t="shared" si="9"/>
        <v>171376.96659420623</v>
      </c>
      <c r="BT129" s="47">
        <f t="shared" si="9"/>
        <v>173989.75665413792</v>
      </c>
      <c r="BU129" s="47">
        <f t="shared" si="9"/>
        <v>177574.09665241491</v>
      </c>
      <c r="BV129" s="47">
        <f t="shared" si="9"/>
        <v>182610.9869963424</v>
      </c>
      <c r="BW129" s="47">
        <f t="shared" si="9"/>
        <v>187856.8559531275</v>
      </c>
      <c r="BX129" s="61"/>
      <c r="BY129" s="42"/>
    </row>
    <row r="130" spans="1:77" s="15" customFormat="1" ht="25.5" customHeight="1" x14ac:dyDescent="0.2">
      <c r="B130" s="63" t="s">
        <v>183</v>
      </c>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203">
        <v>10388.879900230371</v>
      </c>
      <c r="AI130" s="203">
        <v>11853.654573175816</v>
      </c>
      <c r="AJ130" s="203">
        <v>14434.629894749283</v>
      </c>
      <c r="AK130" s="203">
        <v>16752.337110190223</v>
      </c>
      <c r="AL130" s="203">
        <v>18081.385853892803</v>
      </c>
      <c r="AM130" s="203">
        <v>19644.513120148771</v>
      </c>
      <c r="AN130" s="203">
        <v>20671.692908045577</v>
      </c>
      <c r="AO130" s="203">
        <v>22208.358452828114</v>
      </c>
      <c r="AP130" s="203">
        <v>23945.64514432595</v>
      </c>
      <c r="AQ130" s="203">
        <v>25015.883800172873</v>
      </c>
      <c r="AR130" s="203">
        <v>25553.89497266151</v>
      </c>
      <c r="AS130" s="203">
        <v>27107.475660732296</v>
      </c>
      <c r="AT130" s="203">
        <v>29770.144131865367</v>
      </c>
      <c r="AU130" s="203">
        <v>34315.742515193255</v>
      </c>
      <c r="AV130" s="203">
        <v>36264.044215834874</v>
      </c>
      <c r="AW130" s="203">
        <v>38365.543113073742</v>
      </c>
      <c r="AX130" s="203">
        <v>38576.419521328957</v>
      </c>
      <c r="AY130" s="203">
        <v>39629.685811731513</v>
      </c>
      <c r="AZ130" s="203">
        <v>41289.772131563492</v>
      </c>
      <c r="BA130" s="203">
        <v>42451.780116945505</v>
      </c>
      <c r="BB130" s="203">
        <v>44587.460743090007</v>
      </c>
      <c r="BC130" s="203">
        <v>46723.585469140511</v>
      </c>
      <c r="BD130" s="203">
        <v>47793.686999999998</v>
      </c>
      <c r="BE130" s="203">
        <v>51093.595998929341</v>
      </c>
      <c r="BF130" s="203">
        <v>53686.528709614708</v>
      </c>
      <c r="BG130" s="203">
        <v>56079.337540435692</v>
      </c>
      <c r="BH130" s="203">
        <v>58408.538999999997</v>
      </c>
      <c r="BI130" s="203">
        <v>60914.807692682669</v>
      </c>
      <c r="BJ130" s="203">
        <v>63133.866728245986</v>
      </c>
      <c r="BK130" s="203">
        <v>67418.511439321781</v>
      </c>
      <c r="BL130" s="203">
        <v>72675.808206500777</v>
      </c>
      <c r="BM130" s="203">
        <v>77814.168515432524</v>
      </c>
      <c r="BN130" s="203">
        <v>80352.047959440257</v>
      </c>
      <c r="BO130" s="203">
        <v>84506.752610850977</v>
      </c>
      <c r="BP130" s="203">
        <v>89445.041625081227</v>
      </c>
      <c r="BQ130" s="203">
        <v>91705.931796812802</v>
      </c>
      <c r="BR130" s="203">
        <v>94599.303580690292</v>
      </c>
      <c r="BS130" s="203">
        <v>98245.056555440737</v>
      </c>
      <c r="BT130" s="203">
        <v>101331.98832263617</v>
      </c>
      <c r="BU130" s="203">
        <v>104726.03325580232</v>
      </c>
      <c r="BV130" s="203">
        <v>108298.23929315434</v>
      </c>
      <c r="BW130" s="203">
        <v>111784.90876141998</v>
      </c>
      <c r="BX130" s="61"/>
      <c r="BY130" s="42"/>
    </row>
    <row r="131" spans="1:77" s="15" customFormat="1" x14ac:dyDescent="0.2">
      <c r="B131" s="64" t="s">
        <v>233</v>
      </c>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v>2</v>
      </c>
      <c r="AI131" s="16">
        <v>2</v>
      </c>
      <c r="AJ131" s="16">
        <v>2</v>
      </c>
      <c r="AK131" s="16">
        <v>2</v>
      </c>
      <c r="AL131" s="16">
        <v>2</v>
      </c>
      <c r="AM131" s="16">
        <v>2</v>
      </c>
      <c r="AN131" s="16">
        <v>2</v>
      </c>
      <c r="AO131" s="16">
        <v>1</v>
      </c>
      <c r="AP131" s="16">
        <v>2</v>
      </c>
      <c r="AQ131" s="16">
        <v>1.4339999999999999</v>
      </c>
      <c r="AR131" s="16">
        <v>1.3520000000000001</v>
      </c>
      <c r="AS131" s="16">
        <v>1.355</v>
      </c>
      <c r="AT131" s="16">
        <v>1.5509999999999999</v>
      </c>
      <c r="AU131" s="16">
        <v>1.4710000000000001</v>
      </c>
      <c r="AV131" s="16">
        <v>2</v>
      </c>
      <c r="AW131" s="16">
        <v>1</v>
      </c>
      <c r="AX131" s="16">
        <v>1</v>
      </c>
      <c r="AY131" s="16">
        <v>1.7210000000000001</v>
      </c>
      <c r="AZ131" s="16">
        <v>1.496</v>
      </c>
      <c r="BA131" s="16">
        <v>1.5720000000000001</v>
      </c>
      <c r="BB131" s="16">
        <v>1.7769999999999999</v>
      </c>
      <c r="BC131" s="16">
        <v>1.359</v>
      </c>
      <c r="BD131" s="16">
        <v>1.452</v>
      </c>
      <c r="BE131" s="16">
        <v>1.6164412184601897</v>
      </c>
      <c r="BF131" s="16">
        <v>1.6007503600000001</v>
      </c>
      <c r="BG131" s="16">
        <v>0</v>
      </c>
      <c r="BH131" s="16">
        <v>0</v>
      </c>
      <c r="BI131" s="16">
        <v>0</v>
      </c>
      <c r="BJ131" s="16">
        <v>0</v>
      </c>
      <c r="BK131" s="16">
        <v>0</v>
      </c>
      <c r="BL131" s="16">
        <v>0</v>
      </c>
      <c r="BM131" s="16">
        <v>0</v>
      </c>
      <c r="BN131" s="16">
        <v>0</v>
      </c>
      <c r="BO131" s="16">
        <v>0</v>
      </c>
      <c r="BP131" s="16">
        <v>0</v>
      </c>
      <c r="BQ131" s="16">
        <v>0</v>
      </c>
      <c r="BR131" s="16">
        <v>0</v>
      </c>
      <c r="BS131" s="16">
        <v>0</v>
      </c>
      <c r="BT131" s="16">
        <v>0</v>
      </c>
      <c r="BU131" s="16">
        <v>0</v>
      </c>
      <c r="BV131" s="16">
        <v>0</v>
      </c>
      <c r="BW131" s="16">
        <v>0</v>
      </c>
    </row>
    <row r="132" spans="1:77" s="15" customFormat="1" x14ac:dyDescent="0.2">
      <c r="B132" s="64" t="s">
        <v>234</v>
      </c>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v>2651.076278646884</v>
      </c>
      <c r="AI132" s="16">
        <v>2852.3446854813037</v>
      </c>
      <c r="AJ132" s="16">
        <v>3711.415471538477</v>
      </c>
      <c r="AK132" s="16">
        <v>4418.0277771465462</v>
      </c>
      <c r="AL132" s="16">
        <v>4325.3145182244098</v>
      </c>
      <c r="AM132" s="16">
        <v>4814.9797626249838</v>
      </c>
      <c r="AN132" s="16">
        <v>5185.1534280924789</v>
      </c>
      <c r="AO132" s="16">
        <v>5400.4440112558086</v>
      </c>
      <c r="AP132" s="16">
        <v>5938.6516065688247</v>
      </c>
      <c r="AQ132" s="16">
        <v>6057.8194973267928</v>
      </c>
      <c r="AR132" s="16">
        <v>6094.9821751673235</v>
      </c>
      <c r="AS132" s="16">
        <v>6174.5857717043737</v>
      </c>
      <c r="AT132" s="16">
        <v>6843.0760420886736</v>
      </c>
      <c r="AU132" s="16">
        <v>8509.9307886333063</v>
      </c>
      <c r="AV132" s="16">
        <v>9283.2599712298979</v>
      </c>
      <c r="AW132" s="16">
        <v>9892.5437062213678</v>
      </c>
      <c r="AX132" s="16">
        <v>9544.3677035098117</v>
      </c>
      <c r="AY132" s="16">
        <v>9376.563136356137</v>
      </c>
      <c r="AZ132" s="16">
        <v>9013.7413929836512</v>
      </c>
      <c r="BA132" s="16">
        <v>8630.696212062634</v>
      </c>
      <c r="BB132" s="16">
        <v>8752.2463296932383</v>
      </c>
      <c r="BC132" s="16">
        <v>8700.1563030952166</v>
      </c>
      <c r="BD132" s="16">
        <v>8835.6400881418704</v>
      </c>
      <c r="BE132" s="16">
        <v>8954.5982241558777</v>
      </c>
      <c r="BF132" s="16">
        <v>9097.3115964531808</v>
      </c>
      <c r="BG132" s="16">
        <v>9358.233060323786</v>
      </c>
      <c r="BH132" s="16">
        <v>9395.4712521245001</v>
      </c>
      <c r="BI132" s="16">
        <v>9288.8937029259232</v>
      </c>
      <c r="BJ132" s="16">
        <v>9280.2387618522425</v>
      </c>
      <c r="BK132" s="16">
        <v>9658.1477012372488</v>
      </c>
      <c r="BL132" s="16">
        <v>10238.422530677697</v>
      </c>
      <c r="BM132" s="16">
        <v>10793.040829497766</v>
      </c>
      <c r="BN132" s="16">
        <v>10396.788147346091</v>
      </c>
      <c r="BO132" s="16">
        <v>10247.351446422294</v>
      </c>
      <c r="BP132" s="16">
        <v>9552.8391341824481</v>
      </c>
      <c r="BQ132" s="16">
        <v>8543.9354041233291</v>
      </c>
      <c r="BR132" s="16">
        <v>8024.966311672848</v>
      </c>
      <c r="BS132" s="16">
        <v>8365.5712983857175</v>
      </c>
      <c r="BT132" s="16">
        <v>8996.239268733967</v>
      </c>
      <c r="BU132" s="16">
        <v>9254.8286830163215</v>
      </c>
      <c r="BV132" s="16">
        <v>9292.5012145668497</v>
      </c>
      <c r="BW132" s="16">
        <v>9430.402580936192</v>
      </c>
    </row>
    <row r="133" spans="1:77" s="15" customFormat="1" x14ac:dyDescent="0.2">
      <c r="B133" s="66" t="s">
        <v>235</v>
      </c>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v>7735.8036215834863</v>
      </c>
      <c r="AI133" s="16">
        <v>8999.3098876945132</v>
      </c>
      <c r="AJ133" s="16">
        <v>10721.214423210806</v>
      </c>
      <c r="AK133" s="16">
        <v>12332.309333043677</v>
      </c>
      <c r="AL133" s="16">
        <v>13754.071335668395</v>
      </c>
      <c r="AM133" s="16">
        <v>14827.533357523787</v>
      </c>
      <c r="AN133" s="16">
        <v>15484.539479953099</v>
      </c>
      <c r="AO133" s="16">
        <v>16806.914441572306</v>
      </c>
      <c r="AP133" s="16">
        <v>18004.993537757127</v>
      </c>
      <c r="AQ133" s="16">
        <v>18956.630302846079</v>
      </c>
      <c r="AR133" s="16">
        <v>19457.560797494189</v>
      </c>
      <c r="AS133" s="16">
        <v>20931.534889027924</v>
      </c>
      <c r="AT133" s="16">
        <v>22925.517089776691</v>
      </c>
      <c r="AU133" s="16">
        <v>25804.340726559953</v>
      </c>
      <c r="AV133" s="16">
        <v>26978.784244604973</v>
      </c>
      <c r="AW133" s="16">
        <v>28471.99940685237</v>
      </c>
      <c r="AX133" s="16">
        <v>29031.051817819145</v>
      </c>
      <c r="AY133" s="16">
        <v>30251.401675375375</v>
      </c>
      <c r="AZ133" s="16">
        <v>32274.534738579841</v>
      </c>
      <c r="BA133" s="16">
        <v>33819.511904882871</v>
      </c>
      <c r="BB133" s="16">
        <v>35833.437413396765</v>
      </c>
      <c r="BC133" s="16">
        <v>38022.070166045298</v>
      </c>
      <c r="BD133" s="16">
        <v>38956.594911858127</v>
      </c>
      <c r="BE133" s="16">
        <v>42137.381333555</v>
      </c>
      <c r="BF133" s="16">
        <v>44587.616362801527</v>
      </c>
      <c r="BG133" s="16">
        <v>46721.104480111906</v>
      </c>
      <c r="BH133" s="16">
        <v>49013.067747875495</v>
      </c>
      <c r="BI133" s="16">
        <v>51625.913989756744</v>
      </c>
      <c r="BJ133" s="16">
        <v>53853.627966393746</v>
      </c>
      <c r="BK133" s="16">
        <v>57760.363738084532</v>
      </c>
      <c r="BL133" s="16">
        <v>62437.385675823083</v>
      </c>
      <c r="BM133" s="16">
        <v>67021.127685934756</v>
      </c>
      <c r="BN133" s="16">
        <v>69955.259812094169</v>
      </c>
      <c r="BO133" s="16">
        <v>74259.40116442868</v>
      </c>
      <c r="BP133" s="16">
        <v>79892.202490898781</v>
      </c>
      <c r="BQ133" s="16">
        <v>83161.996392689471</v>
      </c>
      <c r="BR133" s="16">
        <v>86574.337269017444</v>
      </c>
      <c r="BS133" s="16">
        <v>89879.485257055014</v>
      </c>
      <c r="BT133" s="16">
        <v>92335.749053902211</v>
      </c>
      <c r="BU133" s="16">
        <v>95471.204572785995</v>
      </c>
      <c r="BV133" s="16">
        <v>99005.738078587499</v>
      </c>
      <c r="BW133" s="16">
        <v>102354.50618048379</v>
      </c>
    </row>
    <row r="134" spans="1:77" s="15" customFormat="1" ht="25.5" customHeight="1" x14ac:dyDescent="0.2">
      <c r="B134" s="67" t="s">
        <v>184</v>
      </c>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203">
        <v>2763.1200997696296</v>
      </c>
      <c r="AI134" s="203">
        <v>3023.3454268241831</v>
      </c>
      <c r="AJ134" s="203">
        <v>3924.3701052507167</v>
      </c>
      <c r="AK134" s="203">
        <v>5967.912889809777</v>
      </c>
      <c r="AL134" s="203">
        <v>8045.6141461071948</v>
      </c>
      <c r="AM134" s="203">
        <v>9602.4868798512271</v>
      </c>
      <c r="AN134" s="203">
        <v>10974.307091954423</v>
      </c>
      <c r="AO134" s="203">
        <v>12471.641547171886</v>
      </c>
      <c r="AP134" s="203">
        <v>13487.952855674048</v>
      </c>
      <c r="AQ134" s="203">
        <v>13792.292199827129</v>
      </c>
      <c r="AR134" s="203">
        <v>13732.304537338485</v>
      </c>
      <c r="AS134" s="203">
        <v>14794.864820267703</v>
      </c>
      <c r="AT134" s="203">
        <v>17535.838868134633</v>
      </c>
      <c r="AU134" s="203">
        <v>21231.799384318474</v>
      </c>
      <c r="AV134" s="203">
        <v>26582.72878416513</v>
      </c>
      <c r="AW134" s="203">
        <v>30003.199886926264</v>
      </c>
      <c r="AX134" s="203">
        <v>31587.357692671045</v>
      </c>
      <c r="AY134" s="203">
        <v>32958.785814268485</v>
      </c>
      <c r="AZ134" s="203">
        <v>33306.311625436501</v>
      </c>
      <c r="BA134" s="203">
        <v>32308.341631054493</v>
      </c>
      <c r="BB134" s="203">
        <v>31643.712091909994</v>
      </c>
      <c r="BC134" s="203">
        <v>30887.316673327179</v>
      </c>
      <c r="BD134" s="203">
        <v>29669.655453818166</v>
      </c>
      <c r="BE134" s="203">
        <v>30917.267665810105</v>
      </c>
      <c r="BF134" s="203">
        <v>32294.613805777582</v>
      </c>
      <c r="BG134" s="203">
        <v>33353.048856553258</v>
      </c>
      <c r="BH134" s="203">
        <v>35027.994048480425</v>
      </c>
      <c r="BI134" s="203">
        <v>35716.781529642001</v>
      </c>
      <c r="BJ134" s="203">
        <v>37172.236532855473</v>
      </c>
      <c r="BK134" s="203">
        <v>38696.081911583096</v>
      </c>
      <c r="BL134" s="203">
        <v>40966.842600689997</v>
      </c>
      <c r="BM134" s="203">
        <v>46695.822820729991</v>
      </c>
      <c r="BN134" s="203">
        <v>48764.863047781706</v>
      </c>
      <c r="BO134" s="203">
        <v>49940.019439559823</v>
      </c>
      <c r="BP134" s="203">
        <v>51398.009538670012</v>
      </c>
      <c r="BQ134" s="203">
        <v>46044.230955519975</v>
      </c>
      <c r="BR134" s="203">
        <v>45685.303061170969</v>
      </c>
      <c r="BS134" s="203">
        <v>45523.901302446509</v>
      </c>
      <c r="BT134" s="203">
        <v>45484.929358416572</v>
      </c>
      <c r="BU134" s="203">
        <v>45848.355914954256</v>
      </c>
      <c r="BV134" s="203">
        <v>46773.569788905515</v>
      </c>
      <c r="BW134" s="203">
        <v>47786.467658167312</v>
      </c>
    </row>
    <row r="135" spans="1:77" s="15" customFormat="1" x14ac:dyDescent="0.2">
      <c r="B135" s="64" t="s">
        <v>233</v>
      </c>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v>302.01823076644666</v>
      </c>
      <c r="AI135" s="16">
        <v>318.21378253061226</v>
      </c>
      <c r="AJ135" s="16">
        <v>420.60307472527472</v>
      </c>
      <c r="AK135" s="16">
        <v>602.62108648455603</v>
      </c>
      <c r="AL135" s="16">
        <v>809.15470032469261</v>
      </c>
      <c r="AM135" s="16">
        <v>952.39636798423032</v>
      </c>
      <c r="AN135" s="16">
        <v>1091.5646076419214</v>
      </c>
      <c r="AO135" s="16">
        <v>1245.0422902777204</v>
      </c>
      <c r="AP135" s="16">
        <v>1335.8868061934998</v>
      </c>
      <c r="AQ135" s="16">
        <v>1392.431437857246</v>
      </c>
      <c r="AR135" s="16">
        <v>1537.0614486199247</v>
      </c>
      <c r="AS135" s="16">
        <v>1663.4790332395776</v>
      </c>
      <c r="AT135" s="16">
        <v>1892.0999472469014</v>
      </c>
      <c r="AU135" s="16">
        <v>2458.9356917019627</v>
      </c>
      <c r="AV135" s="16">
        <v>3105.5283891711924</v>
      </c>
      <c r="AW135" s="16">
        <v>3512.9681201122448</v>
      </c>
      <c r="AX135" s="16">
        <v>3534.6717169073422</v>
      </c>
      <c r="AY135" s="16">
        <v>3616.687737189267</v>
      </c>
      <c r="AZ135" s="16">
        <v>3674.272957114737</v>
      </c>
      <c r="BA135" s="16">
        <v>3613.0018097053608</v>
      </c>
      <c r="BB135" s="16">
        <v>3637.648998174292</v>
      </c>
      <c r="BC135" s="16">
        <v>3631.3540657041844</v>
      </c>
      <c r="BD135" s="16">
        <v>3250.3236298114498</v>
      </c>
      <c r="BE135" s="16">
        <v>3608.6552814479792</v>
      </c>
      <c r="BF135" s="16">
        <v>3944.4480448716222</v>
      </c>
      <c r="BG135" s="16">
        <v>4008.7191253145888</v>
      </c>
      <c r="BH135" s="16">
        <v>3420.8664214827295</v>
      </c>
      <c r="BI135" s="16">
        <v>2550.1235653000672</v>
      </c>
      <c r="BJ135" s="16">
        <v>2062.2246109618959</v>
      </c>
      <c r="BK135" s="16">
        <v>1737.5119804834528</v>
      </c>
      <c r="BL135" s="16">
        <v>1455.6900798477316</v>
      </c>
      <c r="BM135" s="16">
        <v>876.97242974579706</v>
      </c>
      <c r="BN135" s="16">
        <v>633.219714059539</v>
      </c>
      <c r="BO135" s="16">
        <v>451.05771460709826</v>
      </c>
      <c r="BP135" s="16">
        <v>292.27523465753882</v>
      </c>
      <c r="BQ135" s="16">
        <v>172.26712169076438</v>
      </c>
      <c r="BR135" s="16">
        <v>116.31548338469776</v>
      </c>
      <c r="BS135" s="16">
        <v>87.830142999776029</v>
      </c>
      <c r="BT135" s="16">
        <v>68.768751399296917</v>
      </c>
      <c r="BU135" s="16">
        <v>54.331898495838878</v>
      </c>
      <c r="BV135" s="16">
        <v>43.445287173442239</v>
      </c>
      <c r="BW135" s="16">
        <v>34.470729113036896</v>
      </c>
    </row>
    <row r="136" spans="1:77" s="15" customFormat="1" x14ac:dyDescent="0.2">
      <c r="B136" s="64" t="s">
        <v>234</v>
      </c>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v>1321.7847508922073</v>
      </c>
      <c r="AI136" s="16">
        <v>1430.903972469388</v>
      </c>
      <c r="AJ136" s="16">
        <v>1937.8141629670331</v>
      </c>
      <c r="AK136" s="16">
        <v>3161.3514435154439</v>
      </c>
      <c r="AL136" s="16">
        <v>4694.0032926753074</v>
      </c>
      <c r="AM136" s="16">
        <v>5797.424411765769</v>
      </c>
      <c r="AN136" s="16">
        <v>6580.4126113580787</v>
      </c>
      <c r="AO136" s="16">
        <v>7477.9681002937086</v>
      </c>
      <c r="AP136" s="16">
        <v>8064.3313104731669</v>
      </c>
      <c r="AQ136" s="16">
        <v>8030.2034745556384</v>
      </c>
      <c r="AR136" s="16">
        <v>7273.6904086331897</v>
      </c>
      <c r="AS136" s="16">
        <v>7504.9067831130142</v>
      </c>
      <c r="AT136" s="16">
        <v>9114.315522599707</v>
      </c>
      <c r="AU136" s="16">
        <v>11830.210642809769</v>
      </c>
      <c r="AV136" s="16">
        <v>15160.515701495475</v>
      </c>
      <c r="AW136" s="16">
        <v>17250.641936221091</v>
      </c>
      <c r="AX136" s="16">
        <v>18473.43343769549</v>
      </c>
      <c r="AY136" s="16">
        <v>19770.916634923979</v>
      </c>
      <c r="AZ136" s="16">
        <v>20170.922105157024</v>
      </c>
      <c r="BA136" s="16">
        <v>19416.785297518876</v>
      </c>
      <c r="BB136" s="16">
        <v>19010.884402873518</v>
      </c>
      <c r="BC136" s="16">
        <v>18186.044059871223</v>
      </c>
      <c r="BD136" s="16">
        <v>16912.025737109729</v>
      </c>
      <c r="BE136" s="16">
        <v>17056.500583844307</v>
      </c>
      <c r="BF136" s="16">
        <v>17702.25938497169</v>
      </c>
      <c r="BG136" s="16">
        <v>18454.557481599055</v>
      </c>
      <c r="BH136" s="16">
        <v>19226.963198666355</v>
      </c>
      <c r="BI136" s="16">
        <v>20292.285617760459</v>
      </c>
      <c r="BJ136" s="16">
        <v>21330.425753541815</v>
      </c>
      <c r="BK136" s="16">
        <v>22578.524812971216</v>
      </c>
      <c r="BL136" s="16">
        <v>23957.166854469571</v>
      </c>
      <c r="BM136" s="16">
        <v>29456.395687177181</v>
      </c>
      <c r="BN136" s="16">
        <v>31364.888402871529</v>
      </c>
      <c r="BO136" s="16">
        <v>32858.969706500597</v>
      </c>
      <c r="BP136" s="16">
        <v>34923.93576267454</v>
      </c>
      <c r="BQ136" s="16">
        <v>32267.322343553882</v>
      </c>
      <c r="BR136" s="16">
        <v>32274.264208060933</v>
      </c>
      <c r="BS136" s="16">
        <v>32599.395273807742</v>
      </c>
      <c r="BT136" s="16">
        <v>33087.974677224491</v>
      </c>
      <c r="BU136" s="16">
        <v>33901.173557578491</v>
      </c>
      <c r="BV136" s="16">
        <v>35255.838026527214</v>
      </c>
      <c r="BW136" s="16">
        <v>36426.829174115031</v>
      </c>
    </row>
    <row r="137" spans="1:77" s="15" customFormat="1" x14ac:dyDescent="0.2">
      <c r="B137" s="66" t="s">
        <v>235</v>
      </c>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v>1139.3171181109758</v>
      </c>
      <c r="AI137" s="16">
        <v>1274.2276718241828</v>
      </c>
      <c r="AJ137" s="16">
        <v>1565.9528675584088</v>
      </c>
      <c r="AK137" s="16">
        <v>2203.9403598097765</v>
      </c>
      <c r="AL137" s="16">
        <v>2542.456153107195</v>
      </c>
      <c r="AM137" s="16">
        <v>2852.6661001012285</v>
      </c>
      <c r="AN137" s="16">
        <v>3302.3298729544231</v>
      </c>
      <c r="AO137" s="16">
        <v>3748.631156600457</v>
      </c>
      <c r="AP137" s="16">
        <v>4087.7347390073819</v>
      </c>
      <c r="AQ137" s="16">
        <v>4369.6572874142439</v>
      </c>
      <c r="AR137" s="16">
        <v>4921.5526800853704</v>
      </c>
      <c r="AS137" s="16">
        <v>5626.4790039151112</v>
      </c>
      <c r="AT137" s="16">
        <v>6529.4233982880269</v>
      </c>
      <c r="AU137" s="16">
        <v>6942.6530498067441</v>
      </c>
      <c r="AV137" s="16">
        <v>8316.6846934984642</v>
      </c>
      <c r="AW137" s="16">
        <v>9239.5898305929295</v>
      </c>
      <c r="AX137" s="16">
        <v>9579.2525380682109</v>
      </c>
      <c r="AY137" s="16">
        <v>9571.1814421552444</v>
      </c>
      <c r="AZ137" s="16">
        <v>9461.1165631647436</v>
      </c>
      <c r="BA137" s="16">
        <v>9278.5545238302548</v>
      </c>
      <c r="BB137" s="16">
        <v>8995.1786908621834</v>
      </c>
      <c r="BC137" s="16">
        <v>9069.9185477517694</v>
      </c>
      <c r="BD137" s="16">
        <v>9507.306086896986</v>
      </c>
      <c r="BE137" s="16">
        <v>10252.111800517816</v>
      </c>
      <c r="BF137" s="16">
        <v>10647.90637593427</v>
      </c>
      <c r="BG137" s="16">
        <v>10889.772249639611</v>
      </c>
      <c r="BH137" s="16">
        <v>12380.164428331336</v>
      </c>
      <c r="BI137" s="16">
        <v>12874.372346581478</v>
      </c>
      <c r="BJ137" s="16">
        <v>13779.58616835176</v>
      </c>
      <c r="BK137" s="16">
        <v>14380.04511812843</v>
      </c>
      <c r="BL137" s="16">
        <v>15553.985666372695</v>
      </c>
      <c r="BM137" s="16">
        <v>16362.454703807014</v>
      </c>
      <c r="BN137" s="16">
        <v>16766.754930850635</v>
      </c>
      <c r="BO137" s="16">
        <v>16629.992018452122</v>
      </c>
      <c r="BP137" s="16">
        <v>16181.798541337932</v>
      </c>
      <c r="BQ137" s="16">
        <v>13604.641490275328</v>
      </c>
      <c r="BR137" s="16">
        <v>13294.723369725338</v>
      </c>
      <c r="BS137" s="16">
        <v>12836.675885638986</v>
      </c>
      <c r="BT137" s="16">
        <v>12328.185929792784</v>
      </c>
      <c r="BU137" s="16">
        <v>11892.850458879922</v>
      </c>
      <c r="BV137" s="16">
        <v>11474.286475204863</v>
      </c>
      <c r="BW137" s="16">
        <v>11325.167754939244</v>
      </c>
    </row>
    <row r="138" spans="1:77" s="15" customFormat="1" ht="25.5" customHeight="1" x14ac:dyDescent="0.2">
      <c r="B138" s="63" t="s">
        <v>185</v>
      </c>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203">
        <v>2721</v>
      </c>
      <c r="AI138" s="203">
        <v>3900.06</v>
      </c>
      <c r="AJ138" s="203">
        <v>4299.0600000000004</v>
      </c>
      <c r="AK138" s="203">
        <v>4978.0599999999995</v>
      </c>
      <c r="AL138" s="203">
        <v>5501.0599999999995</v>
      </c>
      <c r="AM138" s="203">
        <v>6085.0599999999995</v>
      </c>
      <c r="AN138" s="203">
        <v>6605.0599999999995</v>
      </c>
      <c r="AO138" s="203">
        <v>7088.0599999999995</v>
      </c>
      <c r="AP138" s="203">
        <v>7484.06</v>
      </c>
      <c r="AQ138" s="203">
        <v>7892.5680000000002</v>
      </c>
      <c r="AR138" s="203">
        <v>8031.5509999999995</v>
      </c>
      <c r="AS138" s="203">
        <v>8411.9090000000015</v>
      </c>
      <c r="AT138" s="203">
        <v>9172.8167156850413</v>
      </c>
      <c r="AU138" s="203">
        <v>10755.346568931573</v>
      </c>
      <c r="AV138" s="203">
        <v>12410.679000000004</v>
      </c>
      <c r="AW138" s="203">
        <v>14068.823</v>
      </c>
      <c r="AX138" s="203">
        <v>14698.89</v>
      </c>
      <c r="AY138" s="203">
        <v>16122.347527041315</v>
      </c>
      <c r="AZ138" s="203">
        <v>17621.866000000002</v>
      </c>
      <c r="BA138" s="203">
        <v>18587.272009000008</v>
      </c>
      <c r="BB138" s="203">
        <v>19334.14472503843</v>
      </c>
      <c r="BC138" s="203">
        <v>21437.683100000013</v>
      </c>
      <c r="BD138" s="203">
        <v>23910.498331296745</v>
      </c>
      <c r="BE138" s="203">
        <v>24695.169227916082</v>
      </c>
      <c r="BF138" s="203">
        <v>24320.416560955211</v>
      </c>
      <c r="BG138" s="203">
        <v>16358.23668802809</v>
      </c>
      <c r="BH138" s="203">
        <v>17655.991089000003</v>
      </c>
      <c r="BI138" s="203">
        <v>19168.410324449</v>
      </c>
      <c r="BJ138" s="203">
        <v>18905.443974729795</v>
      </c>
      <c r="BK138" s="203">
        <v>20134.145588311138</v>
      </c>
      <c r="BL138" s="203">
        <v>22119.138006874229</v>
      </c>
      <c r="BM138" s="203">
        <v>23493.366511449785</v>
      </c>
      <c r="BN138" s="203">
        <v>24251.32462942709</v>
      </c>
      <c r="BO138" s="203">
        <v>24518.543630379987</v>
      </c>
      <c r="BP138" s="203">
        <v>25755.445607450238</v>
      </c>
      <c r="BQ138" s="203">
        <v>26301.825071200568</v>
      </c>
      <c r="BR138" s="203">
        <v>27751.634802772176</v>
      </c>
      <c r="BS138" s="203">
        <v>27695.838879318802</v>
      </c>
      <c r="BT138" s="203">
        <v>27241.607724484566</v>
      </c>
      <c r="BU138" s="203">
        <v>27054.039380154099</v>
      </c>
      <c r="BV138" s="203">
        <v>27582.623201455888</v>
      </c>
      <c r="BW138" s="203">
        <v>28319.950262653161</v>
      </c>
    </row>
    <row r="139" spans="1:77" s="15" customFormat="1" x14ac:dyDescent="0.2">
      <c r="B139" s="64" t="s">
        <v>233</v>
      </c>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v>1836.2120090576486</v>
      </c>
      <c r="AI139" s="16">
        <v>2875.1898291377083</v>
      </c>
      <c r="AJ139" s="16">
        <v>3058.9992414056137</v>
      </c>
      <c r="AK139" s="16">
        <v>3510.3424145390022</v>
      </c>
      <c r="AL139" s="16">
        <v>3822.85954155132</v>
      </c>
      <c r="AM139" s="16">
        <v>4173.6472729167699</v>
      </c>
      <c r="AN139" s="16">
        <v>4480.0348862282062</v>
      </c>
      <c r="AO139" s="16">
        <v>4695.675937329378</v>
      </c>
      <c r="AP139" s="16">
        <v>4761.9940263349717</v>
      </c>
      <c r="AQ139" s="16">
        <v>4871.5898862231707</v>
      </c>
      <c r="AR139" s="16">
        <v>4813.4099744551468</v>
      </c>
      <c r="AS139" s="16">
        <v>4866.8967571149997</v>
      </c>
      <c r="AT139" s="16">
        <v>4970.9264232967089</v>
      </c>
      <c r="AU139" s="16">
        <v>5620.6440956386186</v>
      </c>
      <c r="AV139" s="16">
        <v>6186.6227737981817</v>
      </c>
      <c r="AW139" s="16">
        <v>6656.6340258818027</v>
      </c>
      <c r="AX139" s="16">
        <v>6768.8464522496879</v>
      </c>
      <c r="AY139" s="16">
        <v>7079.6166051252549</v>
      </c>
      <c r="AZ139" s="16">
        <v>7384.6422419182345</v>
      </c>
      <c r="BA139" s="16">
        <v>7576.8967591892688</v>
      </c>
      <c r="BB139" s="16">
        <v>7823.5319327057887</v>
      </c>
      <c r="BC139" s="16">
        <v>8849.7735056882193</v>
      </c>
      <c r="BD139" s="16">
        <v>9327.3109854829381</v>
      </c>
      <c r="BE139" s="16">
        <v>9475.3642299725107</v>
      </c>
      <c r="BF139" s="16">
        <v>9707.8943792999999</v>
      </c>
      <c r="BG139" s="16">
        <v>794.02521823565701</v>
      </c>
      <c r="BH139" s="16">
        <v>842.55899999999997</v>
      </c>
      <c r="BI139" s="16">
        <v>924.2647969778385</v>
      </c>
      <c r="BJ139" s="16">
        <v>973.07987379439624</v>
      </c>
      <c r="BK139" s="16">
        <v>1040.0247158707195</v>
      </c>
      <c r="BL139" s="16">
        <v>1105.9393085337213</v>
      </c>
      <c r="BM139" s="16">
        <v>1192.3924182195146</v>
      </c>
      <c r="BN139" s="16">
        <v>1220.2959423261623</v>
      </c>
      <c r="BO139" s="16">
        <v>1314.7165739259212</v>
      </c>
      <c r="BP139" s="16">
        <v>1390.6353122046253</v>
      </c>
      <c r="BQ139" s="16">
        <v>1463.3916564663691</v>
      </c>
      <c r="BR139" s="16">
        <v>1692.1552793425735</v>
      </c>
      <c r="BS139" s="16">
        <v>1731.2529475049316</v>
      </c>
      <c r="BT139" s="16">
        <v>1777.6846296018957</v>
      </c>
      <c r="BU139" s="16">
        <v>1846.3900111636424</v>
      </c>
      <c r="BV139" s="16">
        <v>1927.0631687359885</v>
      </c>
      <c r="BW139" s="16">
        <v>2020.0491235948145</v>
      </c>
    </row>
    <row r="140" spans="1:77" s="15" customFormat="1" x14ac:dyDescent="0.2">
      <c r="B140" s="64" t="s">
        <v>234</v>
      </c>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v>417.30195821129746</v>
      </c>
      <c r="AI140" s="16">
        <v>529.60220306078645</v>
      </c>
      <c r="AJ140" s="16">
        <v>633.07543812711435</v>
      </c>
      <c r="AK140" s="16">
        <v>738.48012106894282</v>
      </c>
      <c r="AL140" s="16">
        <v>830.55701238433289</v>
      </c>
      <c r="AM140" s="16">
        <v>960.49276853964022</v>
      </c>
      <c r="AN140" s="16">
        <v>1061.0040746836548</v>
      </c>
      <c r="AO140" s="16">
        <v>1164.4219602171174</v>
      </c>
      <c r="AP140" s="16">
        <v>1333.8533908256416</v>
      </c>
      <c r="AQ140" s="16">
        <v>1489.4872643034992</v>
      </c>
      <c r="AR140" s="16">
        <v>1540.5206118266901</v>
      </c>
      <c r="AS140" s="16">
        <v>1666.2812787270329</v>
      </c>
      <c r="AT140" s="16">
        <v>1919.4344050421473</v>
      </c>
      <c r="AU140" s="16">
        <v>2350.8976246910274</v>
      </c>
      <c r="AV140" s="16">
        <v>2768.50921628165</v>
      </c>
      <c r="AW140" s="16">
        <v>3413.4548352956463</v>
      </c>
      <c r="AX140" s="16">
        <v>3762.9625182212412</v>
      </c>
      <c r="AY140" s="16">
        <v>4350.6753790768726</v>
      </c>
      <c r="AZ140" s="16">
        <v>5054.347564111883</v>
      </c>
      <c r="BA140" s="16">
        <v>5358.6750497622079</v>
      </c>
      <c r="BB140" s="16">
        <v>5550.1083570834162</v>
      </c>
      <c r="BC140" s="16">
        <v>5771.583245054886</v>
      </c>
      <c r="BD140" s="16">
        <v>5978.3111078018701</v>
      </c>
      <c r="BE140" s="16">
        <v>6371.1093210319796</v>
      </c>
      <c r="BF140" s="16">
        <v>6517.7392567383986</v>
      </c>
      <c r="BG140" s="16">
        <v>6815.2711439341174</v>
      </c>
      <c r="BH140" s="16">
        <v>7076.8760000000002</v>
      </c>
      <c r="BI140" s="16">
        <v>7349.3426876018675</v>
      </c>
      <c r="BJ140" s="16">
        <v>7638.5452869243391</v>
      </c>
      <c r="BK140" s="16">
        <v>8013.2638627443484</v>
      </c>
      <c r="BL140" s="16">
        <v>8623.1827387670037</v>
      </c>
      <c r="BM140" s="16">
        <v>9078.7432718570435</v>
      </c>
      <c r="BN140" s="16">
        <v>9413.5107245551153</v>
      </c>
      <c r="BO140" s="16">
        <v>9887.1723686280984</v>
      </c>
      <c r="BP140" s="16">
        <v>10571.130296586944</v>
      </c>
      <c r="BQ140" s="16">
        <v>10922.729557547804</v>
      </c>
      <c r="BR140" s="16">
        <v>11797.208996373782</v>
      </c>
      <c r="BS140" s="16">
        <v>11704.293652378021</v>
      </c>
      <c r="BT140" s="16">
        <v>11201.491507474555</v>
      </c>
      <c r="BU140" s="16">
        <v>10966.304306885864</v>
      </c>
      <c r="BV140" s="16">
        <v>11361.615421558239</v>
      </c>
      <c r="BW140" s="16">
        <v>11862.713859832113</v>
      </c>
    </row>
    <row r="141" spans="1:77" s="15" customFormat="1" ht="13.5" thickBot="1" x14ac:dyDescent="0.25">
      <c r="A141" s="68"/>
      <c r="B141" s="69" t="s">
        <v>235</v>
      </c>
      <c r="C141" s="68"/>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v>467.48603273105391</v>
      </c>
      <c r="AI141" s="70">
        <v>495.26796780150516</v>
      </c>
      <c r="AJ141" s="70">
        <v>606.985320467272</v>
      </c>
      <c r="AK141" s="70">
        <v>729.23746439205502</v>
      </c>
      <c r="AL141" s="70">
        <v>847.64344606434713</v>
      </c>
      <c r="AM141" s="70">
        <v>950.91995854358925</v>
      </c>
      <c r="AN141" s="70">
        <v>1064.0210390881389</v>
      </c>
      <c r="AO141" s="70">
        <v>1227.9621024535047</v>
      </c>
      <c r="AP141" s="70">
        <v>1388.2125828393876</v>
      </c>
      <c r="AQ141" s="70">
        <v>1531.4908494733309</v>
      </c>
      <c r="AR141" s="70">
        <v>1677.6204137181626</v>
      </c>
      <c r="AS141" s="70">
        <v>1878.7309641579686</v>
      </c>
      <c r="AT141" s="70">
        <v>2282.4558873461842</v>
      </c>
      <c r="AU141" s="70">
        <v>2783.8048486019275</v>
      </c>
      <c r="AV141" s="70">
        <v>3455.5470099201711</v>
      </c>
      <c r="AW141" s="70">
        <v>3998.7341388225504</v>
      </c>
      <c r="AX141" s="70">
        <v>4167.0810295290712</v>
      </c>
      <c r="AY141" s="70">
        <v>4692.0555428391863</v>
      </c>
      <c r="AZ141" s="70">
        <v>5182.8761939698834</v>
      </c>
      <c r="BA141" s="70">
        <v>5651.7002000485309</v>
      </c>
      <c r="BB141" s="70">
        <v>5960.5044352492259</v>
      </c>
      <c r="BC141" s="70">
        <v>6816.3263492569085</v>
      </c>
      <c r="BD141" s="70">
        <v>8604.8762380119351</v>
      </c>
      <c r="BE141" s="70">
        <v>8848.6956769115914</v>
      </c>
      <c r="BF141" s="70">
        <v>8094.7829249168126</v>
      </c>
      <c r="BG141" s="70">
        <v>8748.9403258583152</v>
      </c>
      <c r="BH141" s="70">
        <v>9736.5560890000015</v>
      </c>
      <c r="BI141" s="70">
        <v>10894.802839869293</v>
      </c>
      <c r="BJ141" s="70">
        <v>10293.81881401106</v>
      </c>
      <c r="BK141" s="70">
        <v>11080.85700969607</v>
      </c>
      <c r="BL141" s="70">
        <v>12390.015959573504</v>
      </c>
      <c r="BM141" s="70">
        <v>13222.230821373225</v>
      </c>
      <c r="BN141" s="70">
        <v>13617.517962545813</v>
      </c>
      <c r="BO141" s="70">
        <v>13316.654687825969</v>
      </c>
      <c r="BP141" s="70">
        <v>13793.679998658668</v>
      </c>
      <c r="BQ141" s="70">
        <v>13915.703857186394</v>
      </c>
      <c r="BR141" s="70">
        <v>14262.270527055822</v>
      </c>
      <c r="BS141" s="70">
        <v>14260.292279435849</v>
      </c>
      <c r="BT141" s="70">
        <v>14262.431587408117</v>
      </c>
      <c r="BU141" s="70">
        <v>14241.345062104592</v>
      </c>
      <c r="BV141" s="70">
        <v>14293.94461116166</v>
      </c>
      <c r="BW141" s="70">
        <v>14437.187279226233</v>
      </c>
    </row>
    <row r="142" spans="1:77" ht="13.5" thickTop="1" x14ac:dyDescent="0.2"/>
    <row r="144" spans="1:77" x14ac:dyDescent="0.2">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sheetData>
  <phoneticPr fontId="5" type="noConversion"/>
  <hyperlinks>
    <hyperlink ref="B1" location="Contents!A1" display="&lt; Return to Contents"/>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27</vt:i4>
      </vt:variant>
    </vt:vector>
  </HeadingPairs>
  <TitlesOfParts>
    <vt:vector size="27" baseType="lpstr">
      <vt:lpstr>Contents</vt:lpstr>
      <vt:lpstr>Notes</vt:lpstr>
      <vt:lpstr>GB benefits and Tax Credits</vt:lpstr>
      <vt:lpstr>Tax Credits and Child Benefit</vt:lpstr>
      <vt:lpstr>Benefit summary table</vt:lpstr>
      <vt:lpstr>Table 1a</vt:lpstr>
      <vt:lpstr>Table 1b</vt:lpstr>
      <vt:lpstr>Table 1c</vt:lpstr>
      <vt:lpstr>Table 2a</vt:lpstr>
      <vt:lpstr>Table 2b</vt:lpstr>
      <vt:lpstr>Table 2c</vt:lpstr>
      <vt:lpstr>Table 3a</vt:lpstr>
      <vt:lpstr>Table 3b</vt:lpstr>
      <vt:lpstr>Table 3c</vt:lpstr>
      <vt:lpstr>Bereavement benefits</vt:lpstr>
      <vt:lpstr>Carer's Allowance</vt:lpstr>
      <vt:lpstr>Council Tax Benefit</vt:lpstr>
      <vt:lpstr>Disability benefits</vt:lpstr>
      <vt:lpstr>Housing Benefit</vt:lpstr>
      <vt:lpstr>Incapacity benefits</vt:lpstr>
      <vt:lpstr>Income Support</vt:lpstr>
      <vt:lpstr>Industrial injuries benefits</vt:lpstr>
      <vt:lpstr>New Deal &amp; Emp prog allowances</vt:lpstr>
      <vt:lpstr>Pension Credit</vt:lpstr>
      <vt:lpstr>Social Fund</vt:lpstr>
      <vt:lpstr>State Pension</vt:lpstr>
      <vt:lpstr>Unemployment benefits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2012-12-19T15:16:20Z</dcterms:created>
  <dcterms:modified xsi:type="dcterms:W3CDTF">2015-02-05T13:35:18Z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1601254015</vt:i4>
  </property>
  <property fmtid="{D5CDD505-2E9C-101B-9397-08002B2CF9AE}" pid="3" name="_NewReviewCycle">
    <vt:lpwstr/>
  </property>
</Properties>
</file>