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48" windowWidth="7656" windowHeight="8112" tabRatio="830" activeTab="0"/>
  </bookViews>
  <sheets>
    <sheet name="P.aeruginosa" sheetId="1" r:id="rId1"/>
  </sheets>
  <definedNames>
    <definedName name="data2" localSheetId="0">OFFSET('P.aeruginosa'!$O$2,,,COUNT('P.aeruginosa'!$O$2:$O$153),1)</definedName>
    <definedName name="different" localSheetId="0">'P.aeruginosa'!$H$2:$H$134</definedName>
    <definedName name="distribution" localSheetId="0">'P.aeruginosa'!$B$2:$B$134</definedName>
    <definedName name="down" localSheetId="0">OFFSET('P.aeruginosa'!$R$2,,,COUNT('P.aeruginosa'!$R$2:$R$147),1)</definedName>
    <definedName name="label" localSheetId="0">OFFSET('P.aeruginosa'!$P$2,,,COUNTA('P.aeruginosa'!$P$2:$P$153),1)</definedName>
    <definedName name="subsetindex" localSheetId="0">SMALL(IF(ISNUMBER('P.aeruginosa'!different),ROW('P.aeruginosa'!different)-ROW(INDEX('P.aeruginosa'!different,1))+1),ROW('P.aeruginosa'!$B$1:INDEX('P.aeruginosa'!$B:$B,COUNTIF('P.aeruginosa'!different,1))))</definedName>
    <definedName name="upper" localSheetId="0">OFFSET('P.aeruginosa'!$Q$2,,,COUNT('P.aeruginosa'!$Q$2:$Q$150),1)</definedName>
  </definedNames>
  <calcPr fullCalcOnLoad="1"/>
</workbook>
</file>

<file path=xl/sharedStrings.xml><?xml version="1.0" encoding="utf-8"?>
<sst xmlns="http://schemas.openxmlformats.org/spreadsheetml/2006/main" count="68" uniqueCount="38">
  <si>
    <t>Distribution No:</t>
  </si>
  <si>
    <t>Sample No:</t>
  </si>
  <si>
    <t>Difference</t>
  </si>
  <si>
    <t>Upper Cut off criteria</t>
  </si>
  <si>
    <t>Lower Cut off criteria</t>
  </si>
  <si>
    <t>Participants median</t>
  </si>
  <si>
    <t>Log</t>
  </si>
  <si>
    <t>P.aeruginosa</t>
  </si>
  <si>
    <t xml:space="preserve"> </t>
  </si>
  <si>
    <t>Entered by (in your laboratory)</t>
  </si>
  <si>
    <t>Enter your laboratory results as whole numbers</t>
  </si>
  <si>
    <t>Enter your laboratory results</t>
  </si>
  <si>
    <t>Value different</t>
  </si>
  <si>
    <t>Selected distribution</t>
  </si>
  <si>
    <t>HTW10</t>
  </si>
  <si>
    <t>HTW10A</t>
  </si>
  <si>
    <t>HTW10B</t>
  </si>
  <si>
    <t>HTW11</t>
  </si>
  <si>
    <t>HTW11A</t>
  </si>
  <si>
    <t>HTW12</t>
  </si>
  <si>
    <t>HTW12A</t>
  </si>
  <si>
    <t>HTW12B</t>
  </si>
  <si>
    <t>HTW13</t>
  </si>
  <si>
    <t>HTW13B</t>
  </si>
  <si>
    <t>HTW14</t>
  </si>
  <si>
    <t>HTW14A</t>
  </si>
  <si>
    <t>HTW14B</t>
  </si>
  <si>
    <t>HTW15</t>
  </si>
  <si>
    <t>HTW15A</t>
  </si>
  <si>
    <t>HTW15B</t>
  </si>
  <si>
    <t>HTW16</t>
  </si>
  <si>
    <t>HTW16A</t>
  </si>
  <si>
    <t>HTW16B</t>
  </si>
  <si>
    <t>HTW17</t>
  </si>
  <si>
    <t>HTW17A</t>
  </si>
  <si>
    <t>HTW17B</t>
  </si>
  <si>
    <t>HTW18</t>
  </si>
  <si>
    <t>HTW18B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</si>
</sst>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5"/>
      <color indexed="8"/>
      <name val="Arial"/>
      <family val="0"/>
    </font>
    <font>
      <b/>
      <i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0" fillId="0" borderId="10" xfId="0" applyNumberForma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1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wrapText="1"/>
      <protection hidden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50" fillId="0" borderId="11" xfId="0" applyFont="1" applyFill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/>
      <protection hidden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1" fontId="48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85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P.aeruginosa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examination for Hospital Tap Water Scheme samples </a:t>
            </a:r>
          </a:p>
        </c:rich>
      </c:tx>
      <c:layout>
        <c:manualLayout>
          <c:xMode val="factor"/>
          <c:yMode val="factor"/>
          <c:x val="-0.07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-0.02675"/>
          <c:w val="0.889"/>
          <c:h val="0.856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P.aeruginosa!label</c:f>
              <c:strCache/>
            </c:strRef>
          </c:cat>
          <c:val>
            <c:numRef>
              <c:f>P.aeruginosa!data2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P.aeruginosa!label</c:f>
              <c:strCache/>
            </c:strRef>
          </c:cat>
          <c:val>
            <c:numRef>
              <c:f>P.aeruginosa!down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348805"/>
        <c:axId val="53812654"/>
      </c:lineChart>
      <c:catAx>
        <c:axId val="28348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2654"/>
        <c:crosses val="autoZero"/>
        <c:auto val="1"/>
        <c:lblOffset val="100"/>
        <c:tickLblSkip val="1"/>
        <c:noMultiLvlLbl val="0"/>
      </c:catAx>
      <c:valAx>
        <c:axId val="53812654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23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8805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114300</xdr:rowOff>
    </xdr:from>
    <xdr:to>
      <xdr:col>8</xdr:col>
      <xdr:colOff>304800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66675" y="3867150"/>
        <a:ext cx="83915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61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3.8515625" style="0" bestFit="1" customWidth="1"/>
    <col min="2" max="2" width="10.7109375" style="0" bestFit="1" customWidth="1"/>
    <col min="3" max="3" width="14.7109375" style="0" bestFit="1" customWidth="1"/>
    <col min="4" max="4" width="17.7109375" style="0" bestFit="1" customWidth="1"/>
    <col min="5" max="5" width="6.57421875" style="0" bestFit="1" customWidth="1"/>
    <col min="6" max="6" width="41.00390625" style="1" bestFit="1" customWidth="1"/>
    <col min="7" max="7" width="8.57421875" style="1" bestFit="1" customWidth="1"/>
    <col min="9" max="9" width="9.28125" style="0" bestFit="1" customWidth="1"/>
    <col min="11" max="11" width="26.57421875" style="0" bestFit="1" customWidth="1"/>
    <col min="12" max="14" width="9.140625" style="16" customWidth="1"/>
    <col min="15" max="15" width="11.57421875" style="16" customWidth="1"/>
    <col min="16" max="16" width="10.28125" style="16" customWidth="1"/>
    <col min="17" max="17" width="10.7109375" style="16" customWidth="1"/>
    <col min="18" max="19" width="9.140625" style="16" customWidth="1"/>
  </cols>
  <sheetData>
    <row r="1" spans="1:16" ht="39">
      <c r="A1" s="3" t="s">
        <v>0</v>
      </c>
      <c r="B1" s="3" t="s">
        <v>1</v>
      </c>
      <c r="C1" s="9" t="s">
        <v>7</v>
      </c>
      <c r="D1" s="4" t="s">
        <v>5</v>
      </c>
      <c r="E1" s="4" t="s">
        <v>6</v>
      </c>
      <c r="F1" s="15" t="s">
        <v>11</v>
      </c>
      <c r="G1" s="2" t="s">
        <v>6</v>
      </c>
      <c r="H1" s="3" t="s">
        <v>2</v>
      </c>
      <c r="I1" s="4" t="s">
        <v>3</v>
      </c>
      <c r="J1" s="4" t="s">
        <v>4</v>
      </c>
      <c r="K1" s="13" t="s">
        <v>9</v>
      </c>
      <c r="O1" s="17" t="s">
        <v>12</v>
      </c>
      <c r="P1" s="17" t="s">
        <v>13</v>
      </c>
    </row>
    <row r="2" spans="1:18" ht="17.25" customHeight="1">
      <c r="A2" s="32" t="s">
        <v>14</v>
      </c>
      <c r="B2" s="19" t="s">
        <v>15</v>
      </c>
      <c r="C2" s="10" t="s">
        <v>7</v>
      </c>
      <c r="D2" s="8">
        <v>45</v>
      </c>
      <c r="E2" s="5">
        <f aca="true" t="shared" si="0" ref="E2:E7">LOG(D2)</f>
        <v>1.6532125137753437</v>
      </c>
      <c r="F2" s="14" t="s">
        <v>10</v>
      </c>
      <c r="G2" s="5" t="e">
        <f aca="true" t="shared" si="1" ref="G2:G7">LOG(F2)</f>
        <v>#VALUE!</v>
      </c>
      <c r="H2" s="5" t="e">
        <f>(G2-E2)</f>
        <v>#VALUE!</v>
      </c>
      <c r="I2" s="6">
        <v>0.5</v>
      </c>
      <c r="J2" s="7">
        <v>-0.5</v>
      </c>
      <c r="K2" s="12"/>
      <c r="L2" s="18">
        <f>SMALL(IF(ISNUMBER(different),ROW(different)-ROW(INDEX(different,1))+1),ROW($B$1:INDEX($B:$B,COUNTIF(different,1))))</f>
        <v>0</v>
      </c>
      <c r="M2" s="16" t="e">
        <f aca="true" t="shared" si="2" ref="M2:M7">INDEX(distribution,INDEX(subsetindex,ROW($A1:$IV1)))</f>
        <v>#NUM!</v>
      </c>
      <c r="N2" s="16" t="e">
        <f aca="true" t="shared" si="3" ref="N2:N7">INDEX(different,INDEX(subsetindex,ROW($A1:$IV1)))</f>
        <v>#NUM!</v>
      </c>
      <c r="O2" s="16" t="str">
        <f aca="true" t="shared" si="4" ref="O2:O53">IF(ISNUMBER(N2),N2," ")</f>
        <v> </v>
      </c>
      <c r="P2" s="16" t="str">
        <f aca="true" t="shared" si="5" ref="P2:P53">IF(ISNUMBER(N2),M2," ")</f>
        <v> </v>
      </c>
      <c r="Q2" s="16" t="str">
        <f>IF(ISNUMBER(O2),0.5," ")</f>
        <v> </v>
      </c>
      <c r="R2" s="16" t="str">
        <f aca="true" t="shared" si="6" ref="R2:R53">IF(ISNUMBER(O2),-0.5," ")</f>
        <v> </v>
      </c>
    </row>
    <row r="3" spans="1:18" ht="17.25" customHeight="1">
      <c r="A3" s="33"/>
      <c r="B3" s="19" t="s">
        <v>16</v>
      </c>
      <c r="C3" s="10" t="s">
        <v>7</v>
      </c>
      <c r="D3" s="8">
        <v>18</v>
      </c>
      <c r="E3" s="5">
        <f t="shared" si="0"/>
        <v>1.255272505103306</v>
      </c>
      <c r="F3" s="14" t="s">
        <v>10</v>
      </c>
      <c r="G3" s="5" t="e">
        <f t="shared" si="1"/>
        <v>#VALUE!</v>
      </c>
      <c r="H3" s="5" t="e">
        <f>(G3-E3)</f>
        <v>#VALUE!</v>
      </c>
      <c r="I3" s="6">
        <v>0.5</v>
      </c>
      <c r="J3" s="7">
        <v>-0.5</v>
      </c>
      <c r="K3" s="12"/>
      <c r="L3" s="18">
        <f>SMALL(IF(ISNUMBER(different),ROW(different)-ROW(INDEX(different,1))+1),ROW($B$1:INDEX($B:$B,COUNTIF(different,1))))</f>
        <v>0</v>
      </c>
      <c r="M3" s="16" t="e">
        <f t="shared" si="2"/>
        <v>#NUM!</v>
      </c>
      <c r="N3" s="16" t="e">
        <f t="shared" si="3"/>
        <v>#NUM!</v>
      </c>
      <c r="O3" s="16" t="str">
        <f t="shared" si="4"/>
        <v> </v>
      </c>
      <c r="P3" s="16" t="str">
        <f t="shared" si="5"/>
        <v> </v>
      </c>
      <c r="Q3" s="16" t="str">
        <f aca="true" t="shared" si="7" ref="Q3:Q53">IF(ISNUMBER(O3),0.5," ")</f>
        <v> </v>
      </c>
      <c r="R3" s="16" t="str">
        <f t="shared" si="6"/>
        <v> </v>
      </c>
    </row>
    <row r="4" spans="1:18" ht="17.25" customHeight="1">
      <c r="A4" s="11" t="s">
        <v>17</v>
      </c>
      <c r="B4" s="19" t="s">
        <v>18</v>
      </c>
      <c r="C4" s="10" t="s">
        <v>7</v>
      </c>
      <c r="D4" s="8">
        <v>50</v>
      </c>
      <c r="E4" s="5">
        <f t="shared" si="0"/>
        <v>1.6989700043360187</v>
      </c>
      <c r="F4" s="14" t="s">
        <v>10</v>
      </c>
      <c r="G4" s="5" t="e">
        <f t="shared" si="1"/>
        <v>#VALUE!</v>
      </c>
      <c r="H4" s="5" t="e">
        <f>(G4-E4)</f>
        <v>#VALUE!</v>
      </c>
      <c r="I4" s="6">
        <v>0.5</v>
      </c>
      <c r="J4" s="7">
        <v>-0.5</v>
      </c>
      <c r="K4" s="12"/>
      <c r="L4" s="18">
        <f>SMALL(IF(ISNUMBER(different),ROW(different)-ROW(INDEX(different,1))+1),ROW($B$1:INDEX($B:$B,COUNTIF(different,1))))</f>
        <v>0</v>
      </c>
      <c r="M4" s="16" t="e">
        <f t="shared" si="2"/>
        <v>#NUM!</v>
      </c>
      <c r="N4" s="16" t="e">
        <f t="shared" si="3"/>
        <v>#NUM!</v>
      </c>
      <c r="O4" s="16" t="str">
        <f t="shared" si="4"/>
        <v> </v>
      </c>
      <c r="P4" s="16" t="str">
        <f t="shared" si="5"/>
        <v> </v>
      </c>
      <c r="Q4" s="16" t="str">
        <f t="shared" si="7"/>
        <v> </v>
      </c>
      <c r="R4" s="16" t="str">
        <f t="shared" si="6"/>
        <v> </v>
      </c>
    </row>
    <row r="5" spans="1:18" ht="17.25" customHeight="1">
      <c r="A5" s="32" t="s">
        <v>19</v>
      </c>
      <c r="B5" s="19" t="s">
        <v>20</v>
      </c>
      <c r="C5" s="10" t="s">
        <v>7</v>
      </c>
      <c r="D5" s="8">
        <v>7</v>
      </c>
      <c r="E5" s="5">
        <f t="shared" si="0"/>
        <v>0.8450980400142568</v>
      </c>
      <c r="F5" s="14" t="s">
        <v>10</v>
      </c>
      <c r="G5" s="5" t="e">
        <f t="shared" si="1"/>
        <v>#VALUE!</v>
      </c>
      <c r="H5" s="5" t="e">
        <f aca="true" t="shared" si="8" ref="H5:H16">(G5-E5)</f>
        <v>#VALUE!</v>
      </c>
      <c r="I5" s="6">
        <v>0.5</v>
      </c>
      <c r="J5" s="7">
        <v>-0.5</v>
      </c>
      <c r="K5" s="12"/>
      <c r="L5" s="18">
        <f>SMALL(IF(ISNUMBER(different),ROW(different)-ROW(INDEX(different,1))+1),ROW($B$1:INDEX($B:$B,COUNTIF(different,1))))</f>
        <v>0</v>
      </c>
      <c r="M5" s="16" t="e">
        <f t="shared" si="2"/>
        <v>#NUM!</v>
      </c>
      <c r="N5" s="16" t="e">
        <f t="shared" si="3"/>
        <v>#NUM!</v>
      </c>
      <c r="O5" s="16" t="str">
        <f t="shared" si="4"/>
        <v> </v>
      </c>
      <c r="P5" s="16" t="str">
        <f t="shared" si="5"/>
        <v> </v>
      </c>
      <c r="Q5" s="16" t="str">
        <f t="shared" si="7"/>
        <v> </v>
      </c>
      <c r="R5" s="16" t="str">
        <f t="shared" si="6"/>
        <v> </v>
      </c>
    </row>
    <row r="6" spans="1:18" ht="17.25" customHeight="1">
      <c r="A6" s="33"/>
      <c r="B6" s="19" t="s">
        <v>21</v>
      </c>
      <c r="C6" s="10" t="s">
        <v>7</v>
      </c>
      <c r="D6" s="8">
        <v>21</v>
      </c>
      <c r="E6" s="5">
        <f t="shared" si="0"/>
        <v>1.3222192947339193</v>
      </c>
      <c r="F6" s="14" t="s">
        <v>10</v>
      </c>
      <c r="G6" s="5" t="e">
        <f t="shared" si="1"/>
        <v>#VALUE!</v>
      </c>
      <c r="H6" s="5" t="e">
        <f t="shared" si="8"/>
        <v>#VALUE!</v>
      </c>
      <c r="I6" s="6">
        <v>0.5</v>
      </c>
      <c r="J6" s="7">
        <v>-0.5</v>
      </c>
      <c r="K6" s="12"/>
      <c r="L6" s="18">
        <f>SMALL(IF(ISNUMBER(different),ROW(different)-ROW(INDEX(different,1))+1),ROW($B$1:INDEX($B:$B,COUNTIF(different,1))))</f>
        <v>0</v>
      </c>
      <c r="M6" s="16" t="e">
        <f t="shared" si="2"/>
        <v>#NUM!</v>
      </c>
      <c r="N6" s="16" t="e">
        <f t="shared" si="3"/>
        <v>#NUM!</v>
      </c>
      <c r="O6" s="16" t="str">
        <f t="shared" si="4"/>
        <v> </v>
      </c>
      <c r="P6" s="16" t="str">
        <f t="shared" si="5"/>
        <v> </v>
      </c>
      <c r="Q6" s="16" t="str">
        <f t="shared" si="7"/>
        <v> </v>
      </c>
      <c r="R6" s="16" t="str">
        <f t="shared" si="6"/>
        <v> </v>
      </c>
    </row>
    <row r="7" spans="1:18" ht="17.25" customHeight="1">
      <c r="A7" s="11" t="s">
        <v>22</v>
      </c>
      <c r="B7" s="19" t="s">
        <v>23</v>
      </c>
      <c r="C7" s="10" t="s">
        <v>7</v>
      </c>
      <c r="D7" s="8">
        <v>18</v>
      </c>
      <c r="E7" s="5">
        <f t="shared" si="0"/>
        <v>1.255272505103306</v>
      </c>
      <c r="F7" s="14" t="s">
        <v>10</v>
      </c>
      <c r="G7" s="5" t="e">
        <f t="shared" si="1"/>
        <v>#VALUE!</v>
      </c>
      <c r="H7" s="5" t="e">
        <f t="shared" si="8"/>
        <v>#VALUE!</v>
      </c>
      <c r="I7" s="6">
        <v>0.5</v>
      </c>
      <c r="J7" s="7">
        <v>-0.5</v>
      </c>
      <c r="K7" s="12"/>
      <c r="L7" s="18">
        <f>SMALL(IF(ISNUMBER(different),ROW(different)-ROW(INDEX(different,1))+1),ROW($B$1:INDEX($B:$B,COUNTIF(different,1))))</f>
        <v>0</v>
      </c>
      <c r="M7" s="16" t="e">
        <f t="shared" si="2"/>
        <v>#NUM!</v>
      </c>
      <c r="N7" s="16" t="e">
        <f t="shared" si="3"/>
        <v>#NUM!</v>
      </c>
      <c r="O7" s="16" t="str">
        <f t="shared" si="4"/>
        <v> </v>
      </c>
      <c r="P7" s="16" t="str">
        <f t="shared" si="5"/>
        <v> </v>
      </c>
      <c r="Q7" s="16" t="str">
        <f t="shared" si="7"/>
        <v> </v>
      </c>
      <c r="R7" s="16" t="str">
        <f t="shared" si="6"/>
        <v> </v>
      </c>
    </row>
    <row r="8" spans="1:18" ht="12.75">
      <c r="A8" s="32" t="s">
        <v>24</v>
      </c>
      <c r="B8" s="19" t="s">
        <v>25</v>
      </c>
      <c r="C8" s="10" t="s">
        <v>7</v>
      </c>
      <c r="D8" s="8">
        <v>16</v>
      </c>
      <c r="E8" s="5">
        <f aca="true" t="shared" si="9" ref="E8:E16">LOG(D8)</f>
        <v>1.2041199826559248</v>
      </c>
      <c r="F8" s="14" t="s">
        <v>10</v>
      </c>
      <c r="G8" s="5" t="e">
        <f aca="true" t="shared" si="10" ref="G8:G16">LOG(F8)</f>
        <v>#VALUE!</v>
      </c>
      <c r="H8" s="5" t="e">
        <f t="shared" si="8"/>
        <v>#VALUE!</v>
      </c>
      <c r="I8" s="6">
        <v>0.5</v>
      </c>
      <c r="J8" s="7">
        <v>-0.5</v>
      </c>
      <c r="K8" s="12"/>
      <c r="L8" s="18">
        <f>SMALL(IF(ISNUMBER(different),ROW(different)-ROW(INDEX(different,1))+1),ROW($B$1:INDEX($B:$B,COUNTIF(different,1))))</f>
        <v>0</v>
      </c>
      <c r="M8" s="16" t="e">
        <f>INDEX(distribution,INDEX(subsetindex,ROW(5:5)))</f>
        <v>#NUM!</v>
      </c>
      <c r="N8" s="16" t="e">
        <f>INDEX(different,INDEX(subsetindex,ROW(5:5)))</f>
        <v>#NUM!</v>
      </c>
      <c r="O8" s="16" t="str">
        <f aca="true" t="shared" si="11" ref="O8:O19">IF(ISNUMBER(N8),N8," ")</f>
        <v> </v>
      </c>
      <c r="P8" s="16" t="str">
        <f aca="true" t="shared" si="12" ref="P8:P19">IF(ISNUMBER(N8),M8," ")</f>
        <v> </v>
      </c>
      <c r="Q8" s="16" t="str">
        <f aca="true" t="shared" si="13" ref="Q8:Q19">IF(ISNUMBER(O8),0.5," ")</f>
        <v> </v>
      </c>
      <c r="R8" s="16" t="str">
        <f aca="true" t="shared" si="14" ref="R8:R19">IF(ISNUMBER(O8),-0.5," ")</f>
        <v> </v>
      </c>
    </row>
    <row r="9" spans="1:18" ht="12.75">
      <c r="A9" s="33"/>
      <c r="B9" s="19" t="s">
        <v>26</v>
      </c>
      <c r="C9" s="10" t="s">
        <v>7</v>
      </c>
      <c r="D9" s="8">
        <v>58</v>
      </c>
      <c r="E9" s="5">
        <f t="shared" si="9"/>
        <v>1.7634279935629373</v>
      </c>
      <c r="F9" s="14" t="s">
        <v>10</v>
      </c>
      <c r="G9" s="5" t="e">
        <f t="shared" si="10"/>
        <v>#VALUE!</v>
      </c>
      <c r="H9" s="5" t="e">
        <f t="shared" si="8"/>
        <v>#VALUE!</v>
      </c>
      <c r="I9" s="6">
        <v>0.5</v>
      </c>
      <c r="J9" s="7">
        <v>-0.5</v>
      </c>
      <c r="K9" s="12"/>
      <c r="L9" s="18">
        <f>SMALL(IF(ISNUMBER(different),ROW(different)-ROW(INDEX(different,1))+1),ROW($B$1:INDEX($B:$B,COUNTIF(different,1))))</f>
        <v>0</v>
      </c>
      <c r="M9" s="16" t="e">
        <f>INDEX(distribution,INDEX(subsetindex,ROW(8:8)))</f>
        <v>#NUM!</v>
      </c>
      <c r="N9" s="16" t="e">
        <f>INDEX(different,INDEX(subsetindex,ROW(8:8)))</f>
        <v>#NUM!</v>
      </c>
      <c r="O9" s="16" t="str">
        <f t="shared" si="11"/>
        <v> </v>
      </c>
      <c r="P9" s="16" t="str">
        <f t="shared" si="12"/>
        <v> </v>
      </c>
      <c r="Q9" s="16" t="str">
        <f t="shared" si="13"/>
        <v> </v>
      </c>
      <c r="R9" s="16" t="str">
        <f t="shared" si="14"/>
        <v> </v>
      </c>
    </row>
    <row r="10" spans="1:18" ht="12.75">
      <c r="A10" s="32" t="s">
        <v>27</v>
      </c>
      <c r="B10" s="19" t="s">
        <v>28</v>
      </c>
      <c r="C10" s="10" t="s">
        <v>7</v>
      </c>
      <c r="D10" s="8">
        <v>35</v>
      </c>
      <c r="E10" s="5">
        <f t="shared" si="9"/>
        <v>1.5440680443502757</v>
      </c>
      <c r="F10" s="14" t="s">
        <v>10</v>
      </c>
      <c r="G10" s="5" t="e">
        <f t="shared" si="10"/>
        <v>#VALUE!</v>
      </c>
      <c r="H10" s="5" t="e">
        <f aca="true" t="shared" si="15" ref="H10:H15">(G10-E10)</f>
        <v>#VALUE!</v>
      </c>
      <c r="I10" s="6">
        <v>0.5</v>
      </c>
      <c r="J10" s="7">
        <v>-0.5</v>
      </c>
      <c r="K10" s="12"/>
      <c r="L10" s="18">
        <f>SMALL(IF(ISNUMBER(different),ROW(different)-ROW(INDEX(different,1))+1),ROW($B$1:INDEX($B:$B,COUNTIF(different,1))))</f>
        <v>0</v>
      </c>
      <c r="M10" s="16" t="e">
        <f>INDEX(distribution,INDEX(subsetindex,ROW(5:5)))</f>
        <v>#NUM!</v>
      </c>
      <c r="N10" s="16" t="e">
        <f>INDEX(different,INDEX(subsetindex,ROW(5:5)))</f>
        <v>#NUM!</v>
      </c>
      <c r="O10" s="16" t="str">
        <f t="shared" si="11"/>
        <v> </v>
      </c>
      <c r="P10" s="16" t="str">
        <f t="shared" si="12"/>
        <v> </v>
      </c>
      <c r="Q10" s="16" t="str">
        <f t="shared" si="13"/>
        <v> </v>
      </c>
      <c r="R10" s="16" t="str">
        <f t="shared" si="14"/>
        <v> </v>
      </c>
    </row>
    <row r="11" spans="1:18" ht="12.75">
      <c r="A11" s="33"/>
      <c r="B11" s="19" t="s">
        <v>29</v>
      </c>
      <c r="C11" s="10" t="s">
        <v>7</v>
      </c>
      <c r="D11" s="8">
        <v>55</v>
      </c>
      <c r="E11" s="5">
        <f t="shared" si="9"/>
        <v>1.7403626894942439</v>
      </c>
      <c r="F11" s="14" t="s">
        <v>10</v>
      </c>
      <c r="G11" s="5" t="e">
        <f t="shared" si="10"/>
        <v>#VALUE!</v>
      </c>
      <c r="H11" s="5" t="e">
        <f t="shared" si="15"/>
        <v>#VALUE!</v>
      </c>
      <c r="I11" s="6">
        <v>0.5</v>
      </c>
      <c r="J11" s="7">
        <v>-0.5</v>
      </c>
      <c r="K11" s="12"/>
      <c r="L11" s="18">
        <f>SMALL(IF(ISNUMBER(different),ROW(different)-ROW(INDEX(different,1))+1),ROW($B$1:INDEX($B:$B,COUNTIF(different,1))))</f>
        <v>0</v>
      </c>
      <c r="M11" s="16" t="e">
        <f>INDEX(distribution,INDEX(subsetindex,ROW(#REF!)))</f>
        <v>#REF!</v>
      </c>
      <c r="N11" s="16" t="e">
        <f>INDEX(different,INDEX(subsetindex,ROW(#REF!)))</f>
        <v>#REF!</v>
      </c>
      <c r="O11" s="16" t="str">
        <f t="shared" si="11"/>
        <v> </v>
      </c>
      <c r="P11" s="16" t="str">
        <f t="shared" si="12"/>
        <v> </v>
      </c>
      <c r="Q11" s="16" t="str">
        <f t="shared" si="13"/>
        <v> </v>
      </c>
      <c r="R11" s="16" t="str">
        <f t="shared" si="14"/>
        <v> </v>
      </c>
    </row>
    <row r="12" spans="1:18" ht="12.75">
      <c r="A12" s="32" t="s">
        <v>30</v>
      </c>
      <c r="B12" s="19" t="s">
        <v>31</v>
      </c>
      <c r="C12" s="10" t="s">
        <v>7</v>
      </c>
      <c r="D12" s="8">
        <v>24</v>
      </c>
      <c r="E12" s="5">
        <f t="shared" si="9"/>
        <v>1.380211241711606</v>
      </c>
      <c r="F12" s="14" t="s">
        <v>10</v>
      </c>
      <c r="G12" s="5" t="e">
        <f t="shared" si="10"/>
        <v>#VALUE!</v>
      </c>
      <c r="H12" s="5" t="e">
        <f t="shared" si="15"/>
        <v>#VALUE!</v>
      </c>
      <c r="I12" s="6">
        <v>0.5</v>
      </c>
      <c r="J12" s="7">
        <v>-0.5</v>
      </c>
      <c r="K12" s="12"/>
      <c r="L12" s="18">
        <f>SMALL(IF(ISNUMBER(different),ROW(different)-ROW(INDEX(different,1))+1),ROW($B$1:INDEX($B:$B,COUNTIF(different,1))))</f>
        <v>0</v>
      </c>
      <c r="M12" s="16" t="e">
        <f>INDEX(distribution,INDEX(subsetindex,ROW(8:8)))</f>
        <v>#NUM!</v>
      </c>
      <c r="N12" s="16" t="e">
        <f>INDEX(different,INDEX(subsetindex,ROW(8:8)))</f>
        <v>#NUM!</v>
      </c>
      <c r="O12" s="16" t="str">
        <f t="shared" si="11"/>
        <v> </v>
      </c>
      <c r="P12" s="16" t="str">
        <f t="shared" si="12"/>
        <v> </v>
      </c>
      <c r="Q12" s="16" t="str">
        <f t="shared" si="13"/>
        <v> </v>
      </c>
      <c r="R12" s="16" t="str">
        <f t="shared" si="14"/>
        <v> </v>
      </c>
    </row>
    <row r="13" spans="1:18" ht="12.75">
      <c r="A13" s="33"/>
      <c r="B13" s="19" t="s">
        <v>32</v>
      </c>
      <c r="C13" s="10" t="s">
        <v>7</v>
      </c>
      <c r="D13" s="8">
        <v>25</v>
      </c>
      <c r="E13" s="5">
        <f t="shared" si="9"/>
        <v>1.3979400086720377</v>
      </c>
      <c r="F13" s="14" t="s">
        <v>10</v>
      </c>
      <c r="G13" s="5" t="e">
        <f t="shared" si="10"/>
        <v>#VALUE!</v>
      </c>
      <c r="H13" s="5" t="e">
        <f t="shared" si="15"/>
        <v>#VALUE!</v>
      </c>
      <c r="I13" s="6">
        <v>0.5</v>
      </c>
      <c r="J13" s="7">
        <v>-0.5</v>
      </c>
      <c r="K13" s="12"/>
      <c r="L13" s="18">
        <f>SMALL(IF(ISNUMBER(different),ROW(different)-ROW(INDEX(different,1))+1),ROW($B$1:INDEX($B:$B,COUNTIF(different,1))))</f>
        <v>0</v>
      </c>
      <c r="M13" s="16" t="e">
        <f>INDEX(distribution,INDEX(subsetindex,ROW(#REF!)))</f>
        <v>#REF!</v>
      </c>
      <c r="N13" s="16" t="e">
        <f>INDEX(different,INDEX(subsetindex,ROW(#REF!)))</f>
        <v>#REF!</v>
      </c>
      <c r="O13" s="16" t="str">
        <f t="shared" si="11"/>
        <v> </v>
      </c>
      <c r="P13" s="16" t="str">
        <f>IF(ISNUMBER(N13),M13," ")</f>
        <v> </v>
      </c>
      <c r="Q13" s="16" t="str">
        <f>IF(ISNUMBER(O13),0.5," ")</f>
        <v> </v>
      </c>
      <c r="R13" s="16" t="str">
        <f>IF(ISNUMBER(O13),-0.5," ")</f>
        <v> </v>
      </c>
    </row>
    <row r="14" spans="1:18" ht="12.75">
      <c r="A14" s="32" t="s">
        <v>33</v>
      </c>
      <c r="B14" s="19" t="s">
        <v>34</v>
      </c>
      <c r="C14" s="10" t="s">
        <v>7</v>
      </c>
      <c r="D14" s="8">
        <v>22</v>
      </c>
      <c r="E14" s="5">
        <f t="shared" si="9"/>
        <v>1.3424226808222062</v>
      </c>
      <c r="F14" s="14" t="s">
        <v>10</v>
      </c>
      <c r="G14" s="5" t="e">
        <f t="shared" si="10"/>
        <v>#VALUE!</v>
      </c>
      <c r="H14" s="5" t="e">
        <f t="shared" si="15"/>
        <v>#VALUE!</v>
      </c>
      <c r="I14" s="6">
        <v>0.5</v>
      </c>
      <c r="J14" s="7">
        <v>-0.5</v>
      </c>
      <c r="K14" s="12"/>
      <c r="L14" s="18">
        <f>SMALL(IF(ISNUMBER(different),ROW(different)-ROW(INDEX(different,1))+1),ROW($B$1:INDEX($B:$B,COUNTIF(different,1))))</f>
        <v>0</v>
      </c>
      <c r="M14" s="16" t="e">
        <f>INDEX(distribution,INDEX(subsetindex,ROW(4:4)))</f>
        <v>#NUM!</v>
      </c>
      <c r="N14" s="16" t="e">
        <f>INDEX(different,INDEX(subsetindex,ROW(4:4)))</f>
        <v>#NUM!</v>
      </c>
      <c r="O14" s="16" t="str">
        <f>IF(ISNUMBER(N14),N14," ")</f>
        <v> </v>
      </c>
      <c r="P14" s="16" t="str">
        <f>IF(ISNUMBER(N14),M14," ")</f>
        <v> </v>
      </c>
      <c r="Q14" s="16" t="str">
        <f>IF(ISNUMBER(O14),0.5," ")</f>
        <v> </v>
      </c>
      <c r="R14" s="16" t="str">
        <f>IF(ISNUMBER(O14),-0.5," ")</f>
        <v> </v>
      </c>
    </row>
    <row r="15" spans="1:18" ht="12.75">
      <c r="A15" s="33"/>
      <c r="B15" s="19" t="s">
        <v>35</v>
      </c>
      <c r="C15" s="10" t="s">
        <v>7</v>
      </c>
      <c r="D15" s="8">
        <v>43</v>
      </c>
      <c r="E15" s="5">
        <f t="shared" si="9"/>
        <v>1.6334684555795864</v>
      </c>
      <c r="F15" s="14" t="s">
        <v>10</v>
      </c>
      <c r="G15" s="5" t="e">
        <f t="shared" si="10"/>
        <v>#VALUE!</v>
      </c>
      <c r="H15" s="5" t="e">
        <f t="shared" si="15"/>
        <v>#VALUE!</v>
      </c>
      <c r="I15" s="6">
        <v>0.5</v>
      </c>
      <c r="J15" s="7">
        <v>-0.5</v>
      </c>
      <c r="K15" s="12"/>
      <c r="L15" s="18">
        <f>SMALL(IF(ISNUMBER(different),ROW(different)-ROW(INDEX(different,1))+1),ROW($B$1:INDEX($B:$B,COUNTIF(different,1))))</f>
        <v>0</v>
      </c>
      <c r="M15" s="16" t="e">
        <f>INDEX(distribution,INDEX(subsetindex,ROW(#REF!)))</f>
        <v>#REF!</v>
      </c>
      <c r="N15" s="16" t="e">
        <f>INDEX(different,INDEX(subsetindex,ROW(#REF!)))</f>
        <v>#REF!</v>
      </c>
      <c r="O15" s="16" t="str">
        <f>IF(ISNUMBER(N15),N15," ")</f>
        <v> </v>
      </c>
      <c r="P15" s="16" t="str">
        <f>IF(ISNUMBER(N15),M15," ")</f>
        <v> </v>
      </c>
      <c r="Q15" s="16" t="str">
        <f>IF(ISNUMBER(O15),0.5," ")</f>
        <v> </v>
      </c>
      <c r="R15" s="16" t="str">
        <f>IF(ISNUMBER(O15),-0.5," ")</f>
        <v> </v>
      </c>
    </row>
    <row r="16" spans="1:18" ht="12.75">
      <c r="A16" s="11" t="s">
        <v>36</v>
      </c>
      <c r="B16" s="19" t="s">
        <v>37</v>
      </c>
      <c r="C16" s="10" t="s">
        <v>7</v>
      </c>
      <c r="D16" s="8">
        <v>24</v>
      </c>
      <c r="E16" s="5">
        <f t="shared" si="9"/>
        <v>1.380211241711606</v>
      </c>
      <c r="F16" s="14" t="s">
        <v>10</v>
      </c>
      <c r="G16" s="5" t="e">
        <f t="shared" si="10"/>
        <v>#VALUE!</v>
      </c>
      <c r="H16" s="5" t="e">
        <f t="shared" si="8"/>
        <v>#VALUE!</v>
      </c>
      <c r="I16" s="6">
        <v>0.5</v>
      </c>
      <c r="J16" s="7">
        <v>-0.5</v>
      </c>
      <c r="K16" s="12"/>
      <c r="L16" s="18">
        <f>SMALL(IF(ISNUMBER(different),ROW(different)-ROW(INDEX(different,1))+1),ROW($B$1:INDEX($B:$B,COUNTIF(different,1))))</f>
        <v>0</v>
      </c>
      <c r="M16" s="16" t="e">
        <f>INDEX(distribution,INDEX(subsetindex,ROW(6:6)))</f>
        <v>#NUM!</v>
      </c>
      <c r="N16" s="16" t="e">
        <f>INDEX(different,INDEX(subsetindex,ROW(6:6)))</f>
        <v>#NUM!</v>
      </c>
      <c r="O16" s="16" t="str">
        <f>IF(ISNUMBER(N16),N16," ")</f>
        <v> </v>
      </c>
      <c r="P16" s="16" t="str">
        <f>IF(ISNUMBER(N16),M16," ")</f>
        <v> </v>
      </c>
      <c r="Q16" s="16" t="str">
        <f>IF(ISNUMBER(O16),0.5," ")</f>
        <v> </v>
      </c>
      <c r="R16" s="16" t="str">
        <f>IF(ISNUMBER(O16),-0.5," ")</f>
        <v> </v>
      </c>
    </row>
    <row r="17" spans="1:18" ht="12.75">
      <c r="A17" s="24"/>
      <c r="B17" s="25"/>
      <c r="C17" s="26"/>
      <c r="D17" s="27"/>
      <c r="E17" s="28"/>
      <c r="F17" s="29"/>
      <c r="G17" s="28"/>
      <c r="H17" s="28"/>
      <c r="I17" s="30"/>
      <c r="J17" s="31"/>
      <c r="K17" s="12"/>
      <c r="L17" s="18">
        <f>SMALL(IF(ISNUMBER(different),ROW(different)-ROW(INDEX(different,1))+1),ROW($B$1:INDEX($B:$B,COUNTIF(different,1))))</f>
        <v>0</v>
      </c>
      <c r="M17" s="16" t="e">
        <f>INDEX(distribution,INDEX(subsetindex,ROW(8:8)))</f>
        <v>#NUM!</v>
      </c>
      <c r="N17" s="16" t="e">
        <f>INDEX(different,INDEX(subsetindex,ROW(8:8)))</f>
        <v>#NUM!</v>
      </c>
      <c r="O17" s="16" t="str">
        <f t="shared" si="11"/>
        <v> </v>
      </c>
      <c r="P17" s="16" t="str">
        <f>IF(ISNUMBER(N17),M17," ")</f>
        <v> </v>
      </c>
      <c r="Q17" s="16" t="str">
        <f>IF(ISNUMBER(O17),0.5," ")</f>
        <v> </v>
      </c>
      <c r="R17" s="16" t="str">
        <f>IF(ISNUMBER(O17),-0.5," ")</f>
        <v> </v>
      </c>
    </row>
    <row r="18" spans="1:18" ht="12.75">
      <c r="A18" s="24"/>
      <c r="B18" s="25"/>
      <c r="C18" s="26"/>
      <c r="D18" s="27"/>
      <c r="E18" s="28"/>
      <c r="F18" s="29"/>
      <c r="G18" s="28"/>
      <c r="H18" s="28"/>
      <c r="I18" s="30"/>
      <c r="J18" s="31"/>
      <c r="K18" s="12"/>
      <c r="L18" s="18">
        <f>SMALL(IF(ISNUMBER(different),ROW(different)-ROW(INDEX(different,1))+1),ROW($B$1:INDEX($B:$B,COUNTIF(different,1))))</f>
        <v>0</v>
      </c>
      <c r="M18" s="16" t="e">
        <f>INDEX(distribution,INDEX(subsetindex,ROW(#REF!)))</f>
        <v>#REF!</v>
      </c>
      <c r="N18" s="16" t="e">
        <f>INDEX(different,INDEX(subsetindex,ROW(#REF!)))</f>
        <v>#REF!</v>
      </c>
      <c r="O18" s="16" t="str">
        <f t="shared" si="11"/>
        <v> </v>
      </c>
      <c r="P18" s="16" t="str">
        <f t="shared" si="12"/>
        <v> </v>
      </c>
      <c r="Q18" s="16" t="str">
        <f t="shared" si="13"/>
        <v> </v>
      </c>
      <c r="R18" s="16" t="str">
        <f t="shared" si="14"/>
        <v> </v>
      </c>
    </row>
    <row r="19" spans="1:18" ht="12.75">
      <c r="A19" s="20"/>
      <c r="B19" s="20"/>
      <c r="C19" s="20"/>
      <c r="D19" s="20"/>
      <c r="E19" s="20"/>
      <c r="F19" s="21"/>
      <c r="G19" s="21"/>
      <c r="H19" s="20"/>
      <c r="I19" s="20"/>
      <c r="J19" s="20"/>
      <c r="K19" s="12"/>
      <c r="L19" s="18">
        <f>SMALL(IF(ISNUMBER(different),ROW(different)-ROW(INDEX(different,1))+1),ROW($B$1:INDEX($B:$B,COUNTIF(different,1))))</f>
        <v>0</v>
      </c>
      <c r="M19" s="16" t="e">
        <f>INDEX(distribution,INDEX(subsetindex,ROW(10:10)))</f>
        <v>#NUM!</v>
      </c>
      <c r="N19" s="16" t="e">
        <f>INDEX(different,INDEX(subsetindex,ROW(10:10)))</f>
        <v>#NUM!</v>
      </c>
      <c r="O19" s="16" t="str">
        <f t="shared" si="11"/>
        <v> </v>
      </c>
      <c r="P19" s="16" t="str">
        <f t="shared" si="12"/>
        <v> </v>
      </c>
      <c r="Q19" s="16" t="str">
        <f t="shared" si="13"/>
        <v> </v>
      </c>
      <c r="R19" s="16" t="str">
        <f t="shared" si="14"/>
        <v> </v>
      </c>
    </row>
    <row r="20" spans="11:18" ht="12.75">
      <c r="K20" s="20"/>
      <c r="L20" s="18">
        <f>SMALL(IF(ISNUMBER(different),ROW(different)-ROW(INDEX(different,1))+1),ROW($B$1:INDEX($B:$B,COUNTIF(different,1))))</f>
        <v>0</v>
      </c>
      <c r="M20" s="16" t="e">
        <f>INDEX(distribution,INDEX(subsetindex,ROW(#REF!)))</f>
        <v>#REF!</v>
      </c>
      <c r="N20" s="16" t="e">
        <f>INDEX(different,INDEX(subsetindex,ROW(#REF!)))</f>
        <v>#REF!</v>
      </c>
      <c r="O20" s="16" t="str">
        <f aca="true" t="shared" si="16" ref="O20:O30">IF(ISNUMBER(N20),N20," ")</f>
        <v> </v>
      </c>
      <c r="P20" s="16" t="str">
        <f aca="true" t="shared" si="17" ref="P20:P31">IF(ISNUMBER(N20),M20," ")</f>
        <v> </v>
      </c>
      <c r="Q20" s="16" t="str">
        <f aca="true" t="shared" si="18" ref="Q20:Q31">IF(ISNUMBER(O20),0.5," ")</f>
        <v> </v>
      </c>
      <c r="R20" s="16" t="str">
        <f aca="true" t="shared" si="19" ref="R20:R31">IF(ISNUMBER(O20),-0.5," ")</f>
        <v> </v>
      </c>
    </row>
    <row r="21" spans="11:18" ht="12.75">
      <c r="K21" s="20"/>
      <c r="L21" s="18">
        <f>SMALL(IF(ISNUMBER(different),ROW(different)-ROW(INDEX(different,1))+1),ROW($B$1:INDEX($B:$B,COUNTIF(different,1))))</f>
        <v>0</v>
      </c>
      <c r="M21" s="16" t="e">
        <f>INDEX(distribution,INDEX(subsetindex,ROW(#REF!)))</f>
        <v>#REF!</v>
      </c>
      <c r="N21" s="16" t="e">
        <f>INDEX(different,INDEX(subsetindex,ROW(#REF!)))</f>
        <v>#REF!</v>
      </c>
      <c r="O21" s="16" t="str">
        <f t="shared" si="16"/>
        <v> </v>
      </c>
      <c r="P21" s="16" t="str">
        <f>IF(ISNUMBER(N21),M21," ")</f>
        <v> </v>
      </c>
      <c r="Q21" s="16" t="str">
        <f>IF(ISNUMBER(O21),0.5," ")</f>
        <v> </v>
      </c>
      <c r="R21" s="16" t="str">
        <f>IF(ISNUMBER(O21),-0.5," ")</f>
        <v> </v>
      </c>
    </row>
    <row r="22" spans="11:18" ht="12.75">
      <c r="K22" s="20"/>
      <c r="L22" s="18">
        <f>SMALL(IF(ISNUMBER(different),ROW(different)-ROW(INDEX(different,1))+1),ROW($B$1:INDEX($B:$B,COUNTIF(different,1))))</f>
        <v>0</v>
      </c>
      <c r="M22" s="16" t="e">
        <f>INDEX(distribution,INDEX(subsetindex,ROW(#REF!)))</f>
        <v>#REF!</v>
      </c>
      <c r="N22" s="16" t="e">
        <f>INDEX(different,INDEX(subsetindex,ROW(#REF!)))</f>
        <v>#REF!</v>
      </c>
      <c r="O22" s="16" t="str">
        <f>IF(ISNUMBER(N22),N22," ")</f>
        <v> </v>
      </c>
      <c r="P22" s="16" t="str">
        <f>IF(ISNUMBER(N22),M22," ")</f>
        <v> </v>
      </c>
      <c r="Q22" s="16" t="str">
        <f>IF(ISNUMBER(O22),0.5," ")</f>
        <v> </v>
      </c>
      <c r="R22" s="16" t="str">
        <f>IF(ISNUMBER(O22),-0.5," ")</f>
        <v> </v>
      </c>
    </row>
    <row r="23" spans="10:18" ht="12.75">
      <c r="J23" t="s">
        <v>8</v>
      </c>
      <c r="L23" s="18">
        <f>SMALL(IF(ISNUMBER(different),ROW(different)-ROW(INDEX(different,1))+1),ROW($B$1:INDEX($B:$B,COUNTIF(different,1))))</f>
        <v>0</v>
      </c>
      <c r="M23" s="16" t="e">
        <f>INDEX(distribution,INDEX(subsetindex,ROW(#REF!)))</f>
        <v>#REF!</v>
      </c>
      <c r="N23" s="16" t="e">
        <f>INDEX(different,INDEX(subsetindex,ROW(#REF!)))</f>
        <v>#REF!</v>
      </c>
      <c r="O23" s="16" t="str">
        <f t="shared" si="16"/>
        <v> </v>
      </c>
      <c r="P23" s="16" t="str">
        <f>IF(ISNUMBER(N23),M23," ")</f>
        <v> </v>
      </c>
      <c r="Q23" s="16" t="str">
        <f>IF(ISNUMBER(O23),0.5," ")</f>
        <v> </v>
      </c>
      <c r="R23" s="16" t="str">
        <f>IF(ISNUMBER(O23),-0.5," ")</f>
        <v> </v>
      </c>
    </row>
    <row r="24" ht="12.75">
      <c r="L24" s="18"/>
    </row>
    <row r="25" ht="12.75">
      <c r="L25" s="18"/>
    </row>
    <row r="26" spans="12:18" ht="12.75">
      <c r="L26" s="18">
        <f>SMALL(IF(ISNUMBER(different),ROW(different)-ROW(INDEX(different,1))+1),ROW($B$1:INDEX($B:$B,COUNTIF(different,1))))</f>
        <v>0</v>
      </c>
      <c r="M26" s="16" t="e">
        <f>INDEX(distribution,INDEX(subsetindex,ROW(#REF!)))</f>
        <v>#REF!</v>
      </c>
      <c r="N26" s="16" t="e">
        <f>INDEX(different,INDEX(subsetindex,ROW(#REF!)))</f>
        <v>#REF!</v>
      </c>
      <c r="O26" s="16" t="str">
        <f t="shared" si="16"/>
        <v> </v>
      </c>
      <c r="P26" s="16" t="str">
        <f>IF(ISNUMBER(N26),M26," ")</f>
        <v> </v>
      </c>
      <c r="Q26" s="16" t="str">
        <f>IF(ISNUMBER(O26),0.5," ")</f>
        <v> </v>
      </c>
      <c r="R26" s="16" t="str">
        <f>IF(ISNUMBER(O26),-0.5," ")</f>
        <v> </v>
      </c>
    </row>
    <row r="27" spans="12:18" ht="12.75">
      <c r="L27" s="18">
        <f>SMALL(IF(ISNUMBER(different),ROW(different)-ROW(INDEX(different,1))+1),ROW($B$1:INDEX($B:$B,COUNTIF(different,1))))</f>
        <v>0</v>
      </c>
      <c r="M27" s="16" t="e">
        <f>INDEX(distribution,INDEX(subsetindex,ROW(#REF!)))</f>
        <v>#REF!</v>
      </c>
      <c r="N27" s="16" t="e">
        <f>INDEX(different,INDEX(subsetindex,ROW(#REF!)))</f>
        <v>#REF!</v>
      </c>
      <c r="O27" s="16" t="str">
        <f t="shared" si="16"/>
        <v> </v>
      </c>
      <c r="P27" s="16" t="str">
        <f t="shared" si="17"/>
        <v> </v>
      </c>
      <c r="Q27" s="16" t="str">
        <f t="shared" si="18"/>
        <v> </v>
      </c>
      <c r="R27" s="16" t="str">
        <f t="shared" si="19"/>
        <v> </v>
      </c>
    </row>
    <row r="28" spans="1:19" s="20" customFormat="1" ht="12.75">
      <c r="A28"/>
      <c r="B28"/>
      <c r="C28"/>
      <c r="D28"/>
      <c r="E28"/>
      <c r="F28" s="1"/>
      <c r="G28" s="1"/>
      <c r="H28"/>
      <c r="I28"/>
      <c r="J28"/>
      <c r="K28"/>
      <c r="L28" s="22">
        <f>SMALL(IF(ISNUMBER(different),ROW(different)-ROW(INDEX(different,1))+1),ROW($B$1:INDEX($B:$B,COUNTIF(different,1))))</f>
        <v>0</v>
      </c>
      <c r="M28" s="23" t="e">
        <f>INDEX(distribution,INDEX(subsetindex,ROW(#REF!)))</f>
        <v>#REF!</v>
      </c>
      <c r="N28" s="23" t="e">
        <f>INDEX(different,INDEX(subsetindex,ROW(#REF!)))</f>
        <v>#REF!</v>
      </c>
      <c r="O28" s="23" t="str">
        <f t="shared" si="16"/>
        <v> </v>
      </c>
      <c r="P28" s="23" t="str">
        <f t="shared" si="17"/>
        <v> </v>
      </c>
      <c r="Q28" s="23" t="str">
        <f t="shared" si="18"/>
        <v> </v>
      </c>
      <c r="R28" s="23" t="str">
        <f t="shared" si="19"/>
        <v> </v>
      </c>
      <c r="S28" s="23"/>
    </row>
    <row r="29" spans="12:18" ht="12.75">
      <c r="L29" s="18">
        <f>SMALL(IF(ISNUMBER(different),ROW(different)-ROW(INDEX(different,1))+1),ROW($B$1:INDEX($B:$B,COUNTIF(different,1))))</f>
        <v>0</v>
      </c>
      <c r="M29" s="16" t="e">
        <f>INDEX(distribution,INDEX(subsetindex,ROW(#REF!)))</f>
        <v>#REF!</v>
      </c>
      <c r="N29" s="16" t="e">
        <f>INDEX(different,INDEX(subsetindex,ROW(#REF!)))</f>
        <v>#REF!</v>
      </c>
      <c r="O29" s="16" t="str">
        <f t="shared" si="16"/>
        <v> </v>
      </c>
      <c r="P29" s="16" t="str">
        <f t="shared" si="17"/>
        <v> </v>
      </c>
      <c r="Q29" s="16" t="str">
        <f t="shared" si="18"/>
        <v> </v>
      </c>
      <c r="R29" s="16" t="str">
        <f t="shared" si="19"/>
        <v> </v>
      </c>
    </row>
    <row r="30" spans="12:18" ht="12.75">
      <c r="L30" s="18">
        <f>SMALL(IF(ISNUMBER(different),ROW(different)-ROW(INDEX(different,1))+1),ROW($B$1:INDEX($B:$B,COUNTIF(different,1))))</f>
        <v>0</v>
      </c>
      <c r="M30" s="16" t="e">
        <f>INDEX(distribution,INDEX(subsetindex,ROW(#REF!)))</f>
        <v>#REF!</v>
      </c>
      <c r="N30" s="16" t="e">
        <f>INDEX(different,INDEX(subsetindex,ROW(#REF!)))</f>
        <v>#REF!</v>
      </c>
      <c r="O30" s="16" t="str">
        <f t="shared" si="16"/>
        <v> </v>
      </c>
      <c r="P30" s="16" t="str">
        <f t="shared" si="17"/>
        <v> </v>
      </c>
      <c r="Q30" s="16" t="str">
        <f t="shared" si="18"/>
        <v> </v>
      </c>
      <c r="R30" s="16" t="str">
        <f t="shared" si="19"/>
        <v> </v>
      </c>
    </row>
    <row r="31" spans="12:18" ht="12.75">
      <c r="L31" s="18">
        <f>SMALL(IF(ISNUMBER(different),ROW(different)-ROW(INDEX(different,1))+1),ROW($B$1:INDEX($B:$B,COUNTIF(different,1))))</f>
        <v>0</v>
      </c>
      <c r="M31" s="16" t="e">
        <f>INDEX(distribution,INDEX(subsetindex,ROW(#REF!)))</f>
        <v>#REF!</v>
      </c>
      <c r="N31" s="16" t="e">
        <f>INDEX(different,INDEX(subsetindex,ROW(#REF!)))</f>
        <v>#REF!</v>
      </c>
      <c r="O31" s="16" t="str">
        <f>IF(ISNUMBER(N31),N31," ")</f>
        <v> </v>
      </c>
      <c r="P31" s="16" t="str">
        <f t="shared" si="17"/>
        <v> </v>
      </c>
      <c r="Q31" s="16" t="str">
        <f t="shared" si="18"/>
        <v> </v>
      </c>
      <c r="R31" s="16" t="str">
        <f t="shared" si="19"/>
        <v> </v>
      </c>
    </row>
    <row r="32" spans="12:18" ht="12.75">
      <c r="L32" s="18">
        <f>SMALL(IF(ISNUMBER(different),ROW(different)-ROW(INDEX(different,1))+1),ROW($B$1:INDEX($B:$B,COUNTIF(different,1))))</f>
        <v>0</v>
      </c>
      <c r="M32" s="16" t="e">
        <f>INDEX(distribution,INDEX(subsetindex,ROW(#REF!)))</f>
        <v>#REF!</v>
      </c>
      <c r="N32" s="16" t="e">
        <f>INDEX(different,INDEX(subsetindex,ROW(#REF!)))</f>
        <v>#REF!</v>
      </c>
      <c r="O32" s="16" t="str">
        <f>IF(ISNUMBER(N32),N32," ")</f>
        <v> </v>
      </c>
      <c r="P32" s="16" t="str">
        <f>IF(ISNUMBER(N32),M32," ")</f>
        <v> </v>
      </c>
      <c r="Q32" s="16" t="str">
        <f>IF(ISNUMBER(O32),0.5," ")</f>
        <v> </v>
      </c>
      <c r="R32" s="16" t="str">
        <f>IF(ISNUMBER(O32),-0.5," ")</f>
        <v> </v>
      </c>
    </row>
    <row r="33" spans="12:18" ht="12.75">
      <c r="L33" s="18">
        <f>SMALL(IF(ISNUMBER(different),ROW(different)-ROW(INDEX(different,1))+1),ROW($B$1:INDEX($B:$B,COUNTIF(different,1))))</f>
        <v>0</v>
      </c>
      <c r="M33" s="16" t="e">
        <f>INDEX(distribution,INDEX(subsetindex,ROW(#REF!)))</f>
        <v>#REF!</v>
      </c>
      <c r="N33" s="16" t="e">
        <f>INDEX(different,INDEX(subsetindex,ROW(#REF!)))</f>
        <v>#REF!</v>
      </c>
      <c r="O33" s="16" t="str">
        <f t="shared" si="4"/>
        <v> </v>
      </c>
      <c r="P33" s="16" t="str">
        <f t="shared" si="5"/>
        <v> </v>
      </c>
      <c r="Q33" s="16" t="str">
        <f t="shared" si="7"/>
        <v> </v>
      </c>
      <c r="R33" s="16" t="str">
        <f t="shared" si="6"/>
        <v> </v>
      </c>
    </row>
    <row r="34" spans="12:18" ht="12.75">
      <c r="L34" s="18">
        <f>SMALL(IF(ISNUMBER(different),ROW(different)-ROW(INDEX(different,1))+1),ROW($B$1:INDEX($B:$B,COUNTIF(different,1))))</f>
        <v>0</v>
      </c>
      <c r="M34" s="16" t="e">
        <f aca="true" t="shared" si="20" ref="M34:M53">INDEX(distribution,INDEX(subsetindex,ROW($A33:$IV33)))</f>
        <v>#NUM!</v>
      </c>
      <c r="N34" s="16" t="e">
        <f aca="true" t="shared" si="21" ref="N34:N53">INDEX(different,INDEX(subsetindex,ROW($A33:$IV33)))</f>
        <v>#NUM!</v>
      </c>
      <c r="O34" s="16" t="str">
        <f t="shared" si="4"/>
        <v> </v>
      </c>
      <c r="P34" s="16" t="str">
        <f t="shared" si="5"/>
        <v> </v>
      </c>
      <c r="Q34" s="16" t="str">
        <f t="shared" si="7"/>
        <v> </v>
      </c>
      <c r="R34" s="16" t="str">
        <f t="shared" si="6"/>
        <v> </v>
      </c>
    </row>
    <row r="35" spans="12:18" ht="12.75">
      <c r="L35" s="18">
        <f>SMALL(IF(ISNUMBER(different),ROW(different)-ROW(INDEX(different,1))+1),ROW($B$1:INDEX($B:$B,COUNTIF(different,1))))</f>
        <v>0</v>
      </c>
      <c r="M35" s="16" t="e">
        <f t="shared" si="20"/>
        <v>#NUM!</v>
      </c>
      <c r="N35" s="16" t="e">
        <f t="shared" si="21"/>
        <v>#NUM!</v>
      </c>
      <c r="O35" s="16" t="str">
        <f t="shared" si="4"/>
        <v> </v>
      </c>
      <c r="P35" s="16" t="str">
        <f t="shared" si="5"/>
        <v> </v>
      </c>
      <c r="Q35" s="16" t="str">
        <f t="shared" si="7"/>
        <v> </v>
      </c>
      <c r="R35" s="16" t="str">
        <f t="shared" si="6"/>
        <v> </v>
      </c>
    </row>
    <row r="36" spans="12:18" ht="12.75">
      <c r="L36" s="18">
        <f>SMALL(IF(ISNUMBER(different),ROW(different)-ROW(INDEX(different,1))+1),ROW($B$1:INDEX($B:$B,COUNTIF(different,1))))</f>
        <v>0</v>
      </c>
      <c r="M36" s="16" t="e">
        <f t="shared" si="20"/>
        <v>#NUM!</v>
      </c>
      <c r="N36" s="16" t="e">
        <f t="shared" si="21"/>
        <v>#NUM!</v>
      </c>
      <c r="O36" s="16" t="str">
        <f t="shared" si="4"/>
        <v> </v>
      </c>
      <c r="P36" s="16" t="str">
        <f t="shared" si="5"/>
        <v> </v>
      </c>
      <c r="Q36" s="16" t="str">
        <f t="shared" si="7"/>
        <v> </v>
      </c>
      <c r="R36" s="16" t="str">
        <f t="shared" si="6"/>
        <v> </v>
      </c>
    </row>
    <row r="37" spans="12:18" ht="12.75">
      <c r="L37" s="18">
        <f>SMALL(IF(ISNUMBER(different),ROW(different)-ROW(INDEX(different,1))+1),ROW($B$1:INDEX($B:$B,COUNTIF(different,1))))</f>
        <v>0</v>
      </c>
      <c r="M37" s="16" t="e">
        <f t="shared" si="20"/>
        <v>#NUM!</v>
      </c>
      <c r="N37" s="16" t="e">
        <f t="shared" si="21"/>
        <v>#NUM!</v>
      </c>
      <c r="O37" s="16" t="str">
        <f t="shared" si="4"/>
        <v> </v>
      </c>
      <c r="P37" s="16" t="str">
        <f t="shared" si="5"/>
        <v> </v>
      </c>
      <c r="Q37" s="16" t="str">
        <f t="shared" si="7"/>
        <v> </v>
      </c>
      <c r="R37" s="16" t="str">
        <f t="shared" si="6"/>
        <v> </v>
      </c>
    </row>
    <row r="38" spans="12:18" ht="12.75">
      <c r="L38" s="18">
        <f>SMALL(IF(ISNUMBER(different),ROW(different)-ROW(INDEX(different,1))+1),ROW($B$1:INDEX($B:$B,COUNTIF(different,1))))</f>
        <v>0</v>
      </c>
      <c r="M38" s="16" t="e">
        <f t="shared" si="20"/>
        <v>#NUM!</v>
      </c>
      <c r="N38" s="16" t="e">
        <f t="shared" si="21"/>
        <v>#NUM!</v>
      </c>
      <c r="O38" s="16" t="str">
        <f t="shared" si="4"/>
        <v> </v>
      </c>
      <c r="P38" s="16" t="str">
        <f t="shared" si="5"/>
        <v> </v>
      </c>
      <c r="Q38" s="16" t="str">
        <f t="shared" si="7"/>
        <v> </v>
      </c>
      <c r="R38" s="16" t="str">
        <f t="shared" si="6"/>
        <v> </v>
      </c>
    </row>
    <row r="39" spans="12:18" ht="12.75">
      <c r="L39" s="18">
        <f>SMALL(IF(ISNUMBER(different),ROW(different)-ROW(INDEX(different,1))+1),ROW($B$1:INDEX($B:$B,COUNTIF(different,1))))</f>
        <v>0</v>
      </c>
      <c r="M39" s="16" t="e">
        <f t="shared" si="20"/>
        <v>#NUM!</v>
      </c>
      <c r="N39" s="16" t="e">
        <f t="shared" si="21"/>
        <v>#NUM!</v>
      </c>
      <c r="O39" s="16" t="str">
        <f t="shared" si="4"/>
        <v> </v>
      </c>
      <c r="P39" s="16" t="str">
        <f t="shared" si="5"/>
        <v> </v>
      </c>
      <c r="Q39" s="16" t="str">
        <f t="shared" si="7"/>
        <v> </v>
      </c>
      <c r="R39" s="16" t="str">
        <f t="shared" si="6"/>
        <v> </v>
      </c>
    </row>
    <row r="40" spans="12:18" ht="12.75">
      <c r="L40" s="18">
        <f>SMALL(IF(ISNUMBER(different),ROW(different)-ROW(INDEX(different,1))+1),ROW($B$1:INDEX($B:$B,COUNTIF(different,1))))</f>
        <v>0</v>
      </c>
      <c r="M40" s="16" t="e">
        <f t="shared" si="20"/>
        <v>#NUM!</v>
      </c>
      <c r="N40" s="16" t="e">
        <f t="shared" si="21"/>
        <v>#NUM!</v>
      </c>
      <c r="O40" s="16" t="str">
        <f t="shared" si="4"/>
        <v> </v>
      </c>
      <c r="P40" s="16" t="str">
        <f t="shared" si="5"/>
        <v> </v>
      </c>
      <c r="Q40" s="16" t="str">
        <f t="shared" si="7"/>
        <v> </v>
      </c>
      <c r="R40" s="16" t="str">
        <f t="shared" si="6"/>
        <v> </v>
      </c>
    </row>
    <row r="41" spans="12:18" ht="12.75">
      <c r="L41" s="18">
        <f>SMALL(IF(ISNUMBER(different),ROW(different)-ROW(INDEX(different,1))+1),ROW($B$1:INDEX($B:$B,COUNTIF(different,1))))</f>
        <v>0</v>
      </c>
      <c r="M41" s="16" t="e">
        <f t="shared" si="20"/>
        <v>#NUM!</v>
      </c>
      <c r="N41" s="16" t="e">
        <f t="shared" si="21"/>
        <v>#NUM!</v>
      </c>
      <c r="O41" s="16" t="str">
        <f t="shared" si="4"/>
        <v> </v>
      </c>
      <c r="P41" s="16" t="str">
        <f t="shared" si="5"/>
        <v> </v>
      </c>
      <c r="Q41" s="16" t="str">
        <f t="shared" si="7"/>
        <v> </v>
      </c>
      <c r="R41" s="16" t="str">
        <f t="shared" si="6"/>
        <v> </v>
      </c>
    </row>
    <row r="42" spans="12:18" ht="12.75">
      <c r="L42" s="18">
        <f>SMALL(IF(ISNUMBER(different),ROW(different)-ROW(INDEX(different,1))+1),ROW($B$1:INDEX($B:$B,COUNTIF(different,1))))</f>
        <v>0</v>
      </c>
      <c r="M42" s="16" t="e">
        <f t="shared" si="20"/>
        <v>#NUM!</v>
      </c>
      <c r="N42" s="16" t="e">
        <f t="shared" si="21"/>
        <v>#NUM!</v>
      </c>
      <c r="O42" s="16" t="str">
        <f t="shared" si="4"/>
        <v> </v>
      </c>
      <c r="P42" s="16" t="str">
        <f t="shared" si="5"/>
        <v> </v>
      </c>
      <c r="Q42" s="16" t="str">
        <f t="shared" si="7"/>
        <v> </v>
      </c>
      <c r="R42" s="16" t="str">
        <f t="shared" si="6"/>
        <v> </v>
      </c>
    </row>
    <row r="43" spans="12:18" ht="12.75">
      <c r="L43" s="18">
        <f>SMALL(IF(ISNUMBER(different),ROW(different)-ROW(INDEX(different,1))+1),ROW($B$1:INDEX($B:$B,COUNTIF(different,1))))</f>
        <v>0</v>
      </c>
      <c r="M43" s="16" t="e">
        <f t="shared" si="20"/>
        <v>#NUM!</v>
      </c>
      <c r="N43" s="16" t="e">
        <f t="shared" si="21"/>
        <v>#NUM!</v>
      </c>
      <c r="O43" s="16" t="str">
        <f t="shared" si="4"/>
        <v> </v>
      </c>
      <c r="P43" s="16" t="str">
        <f t="shared" si="5"/>
        <v> </v>
      </c>
      <c r="Q43" s="16" t="str">
        <f t="shared" si="7"/>
        <v> </v>
      </c>
      <c r="R43" s="16" t="str">
        <f t="shared" si="6"/>
        <v> </v>
      </c>
    </row>
    <row r="44" spans="12:18" ht="12.75">
      <c r="L44" s="18">
        <f>SMALL(IF(ISNUMBER(different),ROW(different)-ROW(INDEX(different,1))+1),ROW($B$1:INDEX($B:$B,COUNTIF(different,1))))</f>
        <v>0</v>
      </c>
      <c r="M44" s="16" t="e">
        <f t="shared" si="20"/>
        <v>#NUM!</v>
      </c>
      <c r="N44" s="16" t="e">
        <f t="shared" si="21"/>
        <v>#NUM!</v>
      </c>
      <c r="O44" s="16" t="str">
        <f t="shared" si="4"/>
        <v> </v>
      </c>
      <c r="P44" s="16" t="str">
        <f t="shared" si="5"/>
        <v> </v>
      </c>
      <c r="Q44" s="16" t="str">
        <f t="shared" si="7"/>
        <v> </v>
      </c>
      <c r="R44" s="16" t="str">
        <f t="shared" si="6"/>
        <v> </v>
      </c>
    </row>
    <row r="45" spans="12:18" ht="12.75">
      <c r="L45" s="18">
        <f>SMALL(IF(ISNUMBER(different),ROW(different)-ROW(INDEX(different,1))+1),ROW($B$1:INDEX($B:$B,COUNTIF(different,1))))</f>
        <v>0</v>
      </c>
      <c r="M45" s="16" t="e">
        <f t="shared" si="20"/>
        <v>#NUM!</v>
      </c>
      <c r="N45" s="16" t="e">
        <f t="shared" si="21"/>
        <v>#NUM!</v>
      </c>
      <c r="O45" s="16" t="str">
        <f t="shared" si="4"/>
        <v> </v>
      </c>
      <c r="P45" s="16" t="str">
        <f t="shared" si="5"/>
        <v> </v>
      </c>
      <c r="Q45" s="16" t="str">
        <f t="shared" si="7"/>
        <v> </v>
      </c>
      <c r="R45" s="16" t="str">
        <f t="shared" si="6"/>
        <v> </v>
      </c>
    </row>
    <row r="46" spans="12:18" ht="12.75">
      <c r="L46" s="18">
        <f>SMALL(IF(ISNUMBER(different),ROW(different)-ROW(INDEX(different,1))+1),ROW($B$1:INDEX($B:$B,COUNTIF(different,1))))</f>
        <v>0</v>
      </c>
      <c r="M46" s="16" t="e">
        <f t="shared" si="20"/>
        <v>#NUM!</v>
      </c>
      <c r="N46" s="16" t="e">
        <f t="shared" si="21"/>
        <v>#NUM!</v>
      </c>
      <c r="O46" s="16" t="str">
        <f t="shared" si="4"/>
        <v> </v>
      </c>
      <c r="P46" s="16" t="str">
        <f t="shared" si="5"/>
        <v> </v>
      </c>
      <c r="Q46" s="16" t="str">
        <f t="shared" si="7"/>
        <v> </v>
      </c>
      <c r="R46" s="16" t="str">
        <f t="shared" si="6"/>
        <v> </v>
      </c>
    </row>
    <row r="47" spans="12:18" ht="12.75">
      <c r="L47" s="18">
        <f>SMALL(IF(ISNUMBER(different),ROW(different)-ROW(INDEX(different,1))+1),ROW($B$1:INDEX($B:$B,COUNTIF(different,1))))</f>
        <v>0</v>
      </c>
      <c r="M47" s="16" t="e">
        <f t="shared" si="20"/>
        <v>#NUM!</v>
      </c>
      <c r="N47" s="16" t="e">
        <f t="shared" si="21"/>
        <v>#NUM!</v>
      </c>
      <c r="O47" s="16" t="str">
        <f t="shared" si="4"/>
        <v> </v>
      </c>
      <c r="P47" s="16" t="str">
        <f t="shared" si="5"/>
        <v> </v>
      </c>
      <c r="Q47" s="16" t="str">
        <f t="shared" si="7"/>
        <v> </v>
      </c>
      <c r="R47" s="16" t="str">
        <f t="shared" si="6"/>
        <v> </v>
      </c>
    </row>
    <row r="48" spans="12:18" ht="12.75">
      <c r="L48" s="18">
        <f>SMALL(IF(ISNUMBER(different),ROW(different)-ROW(INDEX(different,1))+1),ROW($B$1:INDEX($B:$B,COUNTIF(different,1))))</f>
        <v>0</v>
      </c>
      <c r="M48" s="16" t="e">
        <f t="shared" si="20"/>
        <v>#NUM!</v>
      </c>
      <c r="N48" s="16" t="e">
        <f t="shared" si="21"/>
        <v>#NUM!</v>
      </c>
      <c r="O48" s="16" t="str">
        <f t="shared" si="4"/>
        <v> </v>
      </c>
      <c r="P48" s="16" t="str">
        <f t="shared" si="5"/>
        <v> </v>
      </c>
      <c r="Q48" s="16" t="str">
        <f t="shared" si="7"/>
        <v> </v>
      </c>
      <c r="R48" s="16" t="str">
        <f t="shared" si="6"/>
        <v> </v>
      </c>
    </row>
    <row r="49" spans="12:18" ht="12.75">
      <c r="L49" s="18">
        <f>SMALL(IF(ISNUMBER(different),ROW(different)-ROW(INDEX(different,1))+1),ROW($B$1:INDEX($B:$B,COUNTIF(different,1))))</f>
        <v>0</v>
      </c>
      <c r="M49" s="16" t="e">
        <f t="shared" si="20"/>
        <v>#NUM!</v>
      </c>
      <c r="N49" s="16" t="e">
        <f t="shared" si="21"/>
        <v>#NUM!</v>
      </c>
      <c r="O49" s="16" t="str">
        <f t="shared" si="4"/>
        <v> </v>
      </c>
      <c r="P49" s="16" t="str">
        <f t="shared" si="5"/>
        <v> </v>
      </c>
      <c r="Q49" s="16" t="str">
        <f t="shared" si="7"/>
        <v> </v>
      </c>
      <c r="R49" s="16" t="str">
        <f t="shared" si="6"/>
        <v> </v>
      </c>
    </row>
    <row r="50" spans="12:18" ht="12.75">
      <c r="L50" s="18">
        <f>SMALL(IF(ISNUMBER(different),ROW(different)-ROW(INDEX(different,1))+1),ROW($B$1:INDEX($B:$B,COUNTIF(different,1))))</f>
        <v>0</v>
      </c>
      <c r="M50" s="16" t="e">
        <f t="shared" si="20"/>
        <v>#NUM!</v>
      </c>
      <c r="N50" s="16" t="e">
        <f t="shared" si="21"/>
        <v>#NUM!</v>
      </c>
      <c r="O50" s="16" t="str">
        <f t="shared" si="4"/>
        <v> </v>
      </c>
      <c r="P50" s="16" t="str">
        <f t="shared" si="5"/>
        <v> </v>
      </c>
      <c r="Q50" s="16" t="str">
        <f t="shared" si="7"/>
        <v> </v>
      </c>
      <c r="R50" s="16" t="str">
        <f t="shared" si="6"/>
        <v> </v>
      </c>
    </row>
    <row r="51" spans="12:18" ht="12.75">
      <c r="L51" s="18">
        <f>SMALL(IF(ISNUMBER(different),ROW(different)-ROW(INDEX(different,1))+1),ROW($B$1:INDEX($B:$B,COUNTIF(different,1))))</f>
        <v>0</v>
      </c>
      <c r="M51" s="16" t="e">
        <f t="shared" si="20"/>
        <v>#NUM!</v>
      </c>
      <c r="N51" s="16" t="e">
        <f t="shared" si="21"/>
        <v>#NUM!</v>
      </c>
      <c r="O51" s="16" t="str">
        <f t="shared" si="4"/>
        <v> </v>
      </c>
      <c r="P51" s="16" t="str">
        <f t="shared" si="5"/>
        <v> </v>
      </c>
      <c r="Q51" s="16" t="str">
        <f t="shared" si="7"/>
        <v> </v>
      </c>
      <c r="R51" s="16" t="str">
        <f t="shared" si="6"/>
        <v> </v>
      </c>
    </row>
    <row r="52" spans="12:18" ht="12.75">
      <c r="L52" s="18">
        <f>SMALL(IF(ISNUMBER(different),ROW(different)-ROW(INDEX(different,1))+1),ROW($B$1:INDEX($B:$B,COUNTIF(different,1))))</f>
        <v>0</v>
      </c>
      <c r="M52" s="16" t="e">
        <f t="shared" si="20"/>
        <v>#NUM!</v>
      </c>
      <c r="N52" s="16" t="e">
        <f t="shared" si="21"/>
        <v>#NUM!</v>
      </c>
      <c r="O52" s="16" t="str">
        <f t="shared" si="4"/>
        <v> </v>
      </c>
      <c r="P52" s="16" t="str">
        <f t="shared" si="5"/>
        <v> </v>
      </c>
      <c r="Q52" s="16" t="str">
        <f t="shared" si="7"/>
        <v> </v>
      </c>
      <c r="R52" s="16" t="str">
        <f t="shared" si="6"/>
        <v> </v>
      </c>
    </row>
    <row r="53" spans="12:18" ht="12.75">
      <c r="L53" s="18">
        <f>SMALL(IF(ISNUMBER(different),ROW(different)-ROW(INDEX(different,1))+1),ROW($B$1:INDEX($B:$B,COUNTIF(different,1))))</f>
        <v>0</v>
      </c>
      <c r="M53" s="16" t="e">
        <f t="shared" si="20"/>
        <v>#NUM!</v>
      </c>
      <c r="N53" s="16" t="e">
        <f t="shared" si="21"/>
        <v>#NUM!</v>
      </c>
      <c r="O53" s="16" t="str">
        <f t="shared" si="4"/>
        <v> </v>
      </c>
      <c r="P53" s="16" t="str">
        <f t="shared" si="5"/>
        <v> </v>
      </c>
      <c r="Q53" s="16" t="str">
        <f t="shared" si="7"/>
        <v> </v>
      </c>
      <c r="R53" s="16" t="str">
        <f t="shared" si="6"/>
        <v> </v>
      </c>
    </row>
    <row r="54" spans="12:16" ht="12.75">
      <c r="L54" s="16" t="str">
        <f>IF(ISNUMBER(#REF!),#REF!," ")</f>
        <v> </v>
      </c>
      <c r="O54" s="16" t="str">
        <f aca="true" t="shared" si="22" ref="O54:O61">IF(ISNUMBER(L54),-0.5," ")</f>
        <v> </v>
      </c>
      <c r="P54" s="16" t="str">
        <f>IF(ISNUMBER(#REF!),-0.5," ")</f>
        <v> </v>
      </c>
    </row>
    <row r="55" spans="12:16" ht="12.75">
      <c r="L55" s="16" t="str">
        <f>IF(ISNUMBER(#REF!),#REF!," ")</f>
        <v> </v>
      </c>
      <c r="O55" s="16" t="str">
        <f t="shared" si="22"/>
        <v> </v>
      </c>
      <c r="P55" s="16" t="str">
        <f>IF(ISNUMBER(#REF!),-0.5," ")</f>
        <v> </v>
      </c>
    </row>
    <row r="56" spans="12:16" ht="12.75">
      <c r="L56" s="16" t="str">
        <f>IF(ISNUMBER(#REF!),#REF!," ")</f>
        <v> </v>
      </c>
      <c r="O56" s="16" t="str">
        <f t="shared" si="22"/>
        <v> </v>
      </c>
      <c r="P56" s="16" t="str">
        <f>IF(ISNUMBER(#REF!),-0.5," ")</f>
        <v> </v>
      </c>
    </row>
    <row r="57" spans="12:16" ht="12.75">
      <c r="L57" s="16" t="str">
        <f>IF(ISNUMBER(#REF!),#REF!," ")</f>
        <v> </v>
      </c>
      <c r="O57" s="16" t="str">
        <f t="shared" si="22"/>
        <v> </v>
      </c>
      <c r="P57" s="16" t="str">
        <f>IF(ISNUMBER(#REF!),-0.5," ")</f>
        <v> </v>
      </c>
    </row>
    <row r="58" spans="12:16" ht="12.75">
      <c r="L58" s="16" t="str">
        <f>IF(ISNUMBER(#REF!),#REF!," ")</f>
        <v> </v>
      </c>
      <c r="O58" s="16" t="str">
        <f t="shared" si="22"/>
        <v> </v>
      </c>
      <c r="P58" s="16" t="str">
        <f>IF(ISNUMBER(#REF!),-0.5," ")</f>
        <v> </v>
      </c>
    </row>
    <row r="59" spans="12:16" ht="12.75">
      <c r="L59" s="16" t="str">
        <f>IF(ISNUMBER(#REF!),#REF!," ")</f>
        <v> </v>
      </c>
      <c r="O59" s="16" t="str">
        <f t="shared" si="22"/>
        <v> </v>
      </c>
      <c r="P59" s="16" t="str">
        <f>IF(ISNUMBER(#REF!),-0.5," ")</f>
        <v> </v>
      </c>
    </row>
    <row r="60" spans="12:16" ht="12.75">
      <c r="L60" s="16" t="str">
        <f>IF(ISNUMBER(#REF!),#REF!," ")</f>
        <v> </v>
      </c>
      <c r="O60" s="16" t="str">
        <f t="shared" si="22"/>
        <v> </v>
      </c>
      <c r="P60" s="16" t="str">
        <f>IF(ISNUMBER(#REF!),-0.5," ")</f>
        <v> </v>
      </c>
    </row>
    <row r="61" spans="12:16" ht="12.75">
      <c r="L61" s="16" t="str">
        <f>IF(ISNUMBER(#REF!),#REF!," ")</f>
        <v> </v>
      </c>
      <c r="O61" s="16" t="str">
        <f t="shared" si="22"/>
        <v> </v>
      </c>
      <c r="P61" s="16" t="str">
        <f>IF(ISNUMBER(#REF!),-0.5," ")</f>
        <v> </v>
      </c>
    </row>
  </sheetData>
  <sheetProtection password="C2B6" sheet="1"/>
  <mergeCells count="6">
    <mergeCell ref="A2:A3"/>
    <mergeCell ref="A5:A6"/>
    <mergeCell ref="A8:A9"/>
    <mergeCell ref="A10:A11"/>
    <mergeCell ref="A12:A13"/>
    <mergeCell ref="A14:A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Tap Water Trend analysis for participants</dc:title>
  <dc:subject/>
  <dc:creator>Public Health England</dc:creator>
  <cp:keywords/>
  <dc:description/>
  <cp:lastModifiedBy>Joanna Donn</cp:lastModifiedBy>
  <cp:lastPrinted>2007-05-29T09:18:07Z</cp:lastPrinted>
  <dcterms:created xsi:type="dcterms:W3CDTF">2006-03-30T15:50:01Z</dcterms:created>
  <dcterms:modified xsi:type="dcterms:W3CDTF">2020-04-22T14:50:38Z</dcterms:modified>
  <cp:category/>
  <cp:version/>
  <cp:contentType/>
  <cp:contentStatus/>
</cp:coreProperties>
</file>