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240" windowWidth="15480" windowHeight="11460"/>
  </bookViews>
  <sheets>
    <sheet name="Table5" sheetId="4" r:id="rId1"/>
    <sheet name="Data" sheetId="3" r:id="rId2"/>
  </sheets>
  <externalReferences>
    <externalReference r:id="rId3"/>
  </externalReferences>
  <definedNames>
    <definedName name="_xlnm._FilterDatabase" localSheetId="1" hidden="1">Data!$D$1:$D$380</definedName>
    <definedName name="_QRC4">Table5!#REF!</definedName>
    <definedName name="ccc">Table5!$A$1:$AI$38</definedName>
    <definedName name="CONTACT">Table5!#REF!</definedName>
    <definedName name="datar">Data!$A$13:$AO$338</definedName>
    <definedName name="LA_List">Table5!#REF!</definedName>
    <definedName name="LAlist">Data!$B$13:$B$343</definedName>
    <definedName name="lanames">Data!$B$13:$B$336</definedName>
    <definedName name="_xlnm.Print_Area" localSheetId="0">Table5!$A$1:$L$38</definedName>
    <definedName name="_xlnm.Print_Titles" localSheetId="1">Data!$A:$C,Data!$1:$12</definedName>
    <definedName name="Range">'[1]Area CT'!$B$421:$B$442</definedName>
    <definedName name="Table">Data!$A$13:$C$336</definedName>
  </definedNames>
  <calcPr calcId="145621"/>
</workbook>
</file>

<file path=xl/calcChain.xml><?xml version="1.0" encoding="utf-8"?>
<calcChain xmlns="http://schemas.openxmlformats.org/spreadsheetml/2006/main">
  <c r="O344" i="3" l="1"/>
  <c r="N344" i="3"/>
  <c r="M344" i="3"/>
  <c r="N343" i="3"/>
  <c r="O343" i="3" s="1"/>
  <c r="M343" i="3"/>
  <c r="N342" i="3"/>
  <c r="O342" i="3" s="1"/>
  <c r="M342" i="3"/>
  <c r="M341" i="3"/>
  <c r="M345" i="3" s="1"/>
  <c r="O340" i="3"/>
  <c r="N340" i="3"/>
  <c r="M340" i="3"/>
  <c r="N339" i="3"/>
  <c r="N341" i="3" s="1"/>
  <c r="M339" i="3"/>
  <c r="Q339" i="3"/>
  <c r="R339" i="3"/>
  <c r="Q340" i="3"/>
  <c r="R340" i="3"/>
  <c r="Q342" i="3"/>
  <c r="R342" i="3"/>
  <c r="Q343" i="3"/>
  <c r="R343" i="3"/>
  <c r="Q344" i="3"/>
  <c r="R344" i="3"/>
  <c r="F344" i="3"/>
  <c r="G344" i="3" s="1"/>
  <c r="E344" i="3"/>
  <c r="F343" i="3"/>
  <c r="E343" i="3"/>
  <c r="G343" i="3" s="1"/>
  <c r="F342" i="3"/>
  <c r="G342" i="3" s="1"/>
  <c r="E342" i="3"/>
  <c r="F340" i="3"/>
  <c r="G340" i="3" s="1"/>
  <c r="E340" i="3"/>
  <c r="F339" i="3"/>
  <c r="F341" i="3" s="1"/>
  <c r="E339" i="3"/>
  <c r="E341" i="3" s="1"/>
  <c r="E345" i="3" s="1"/>
  <c r="R341" i="3" l="1"/>
  <c r="R345" i="3" s="1"/>
  <c r="S340" i="3"/>
  <c r="S342" i="3"/>
  <c r="S343" i="3"/>
  <c r="S344" i="3"/>
  <c r="S339" i="3"/>
  <c r="Q341" i="3"/>
  <c r="Q345" i="3" s="1"/>
  <c r="O341" i="3"/>
  <c r="N345" i="3"/>
  <c r="O345" i="3" s="1"/>
  <c r="O339" i="3"/>
  <c r="G341" i="3"/>
  <c r="F345" i="3"/>
  <c r="G345" i="3" s="1"/>
  <c r="G339" i="3"/>
  <c r="J344" i="3"/>
  <c r="I344" i="3"/>
  <c r="J343" i="3"/>
  <c r="I343" i="3"/>
  <c r="J342" i="3"/>
  <c r="I342" i="3"/>
  <c r="J340" i="3"/>
  <c r="I340" i="3"/>
  <c r="J339" i="3"/>
  <c r="I339" i="3"/>
  <c r="I341" i="3" s="1"/>
  <c r="K340" i="3" l="1"/>
  <c r="S341" i="3"/>
  <c r="S345" i="3"/>
  <c r="K342" i="3"/>
  <c r="J341" i="3"/>
  <c r="J345" i="3" s="1"/>
  <c r="K344" i="3"/>
  <c r="K343" i="3"/>
  <c r="K339" i="3"/>
  <c r="I345" i="3"/>
  <c r="K341" i="3" l="1"/>
  <c r="K345" i="3"/>
  <c r="K36" i="4" l="1"/>
  <c r="I36" i="4"/>
  <c r="H36" i="4"/>
  <c r="F36" i="4"/>
  <c r="D36" i="4"/>
  <c r="C36" i="4"/>
  <c r="K22" i="4"/>
  <c r="I22" i="4"/>
  <c r="H22" i="4"/>
  <c r="F22" i="4"/>
  <c r="D22" i="4"/>
  <c r="C22" i="4"/>
  <c r="B18" i="4"/>
  <c r="B32" i="4"/>
  <c r="G4" i="4"/>
  <c r="K18" i="4" s="1"/>
  <c r="A338" i="3"/>
  <c r="A339" i="3" s="1"/>
  <c r="A340" i="3" s="1"/>
  <c r="A341" i="3" s="1"/>
  <c r="A342" i="3" s="1"/>
  <c r="A343" i="3" s="1"/>
  <c r="A344" i="3" s="1"/>
  <c r="A345" i="3" s="1"/>
  <c r="AS1" i="3"/>
  <c r="G6" i="4" l="1"/>
  <c r="F18" i="4"/>
  <c r="D32" i="4"/>
  <c r="D18" i="4"/>
  <c r="H32" i="4"/>
  <c r="K32" i="4"/>
  <c r="I18" i="4"/>
  <c r="I32" i="4"/>
  <c r="H18" i="4"/>
  <c r="C32" i="4"/>
  <c r="F32" i="4"/>
  <c r="C18" i="4"/>
  <c r="D34" i="4" l="1"/>
  <c r="B20" i="4"/>
  <c r="B34" i="4"/>
  <c r="K34" i="4"/>
  <c r="K20" i="4"/>
  <c r="C34" i="4"/>
  <c r="F34" i="4"/>
  <c r="I20" i="4"/>
  <c r="H20" i="4"/>
  <c r="F20" i="4"/>
  <c r="I34" i="4"/>
  <c r="H34" i="4"/>
  <c r="D20" i="4"/>
  <c r="C20" i="4"/>
</calcChain>
</file>

<file path=xl/sharedStrings.xml><?xml version="1.0" encoding="utf-8"?>
<sst xmlns="http://schemas.openxmlformats.org/spreadsheetml/2006/main" count="1125" uniqueCount="690">
  <si>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</si>
  <si>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</si>
  <si>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</si>
  <si>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</si>
  <si>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</si>
  <si>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</si>
  <si>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</si>
  <si>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</si>
  <si>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</si>
  <si>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</si>
  <si>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</si>
  <si>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</si>
  <si>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</si>
  <si>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</si>
  <si>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</si>
  <si>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</si>
  <si>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</si>
  <si>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</si>
  <si>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</si>
  <si>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</si>
  <si>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</si>
  <si>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</si>
  <si>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</si>
  <si>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</si>
  <si>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</si>
  <si>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</si>
  <si>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</si>
  <si>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</si>
  <si>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</si>
  <si>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</si>
  <si>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</si>
  <si>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</si>
  <si>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</si>
  <si>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</si>
  <si>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</si>
  <si>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</si>
  <si>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</si>
  <si>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</si>
  <si>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</si>
  <si>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</si>
  <si>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</si>
  <si>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</si>
  <si>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</si>
  <si>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</si>
  <si>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</si>
  <si>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E1202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</si>
  <si>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</si>
  <si>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</si>
  <si>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</si>
  <si>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</si>
  <si>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</si>
  <si>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</si>
  <si>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</si>
  <si>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</si>
  <si>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</si>
  <si>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</si>
  <si>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</si>
  <si>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</si>
  <si>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</si>
  <si>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</si>
  <si>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</si>
  <si>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</si>
  <si>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</si>
  <si>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</si>
  <si>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</si>
  <si>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</si>
  <si>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</si>
  <si>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</si>
  <si>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</si>
  <si>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</si>
  <si>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</si>
  <si>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</si>
  <si>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</si>
  <si>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</si>
  <si>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</si>
  <si>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</si>
  <si>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</si>
  <si>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</si>
  <si>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</si>
  <si>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</si>
  <si>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</si>
  <si>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</si>
  <si>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</si>
  <si>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</si>
  <si>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</si>
  <si>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</si>
  <si>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</si>
  <si>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</si>
  <si>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</si>
  <si>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</si>
  <si>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</si>
  <si>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</si>
  <si>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</si>
  <si>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</si>
  <si>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</si>
  <si>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</si>
  <si>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</si>
  <si>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</si>
  <si>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</si>
  <si>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</si>
  <si>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</si>
  <si>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</si>
  <si>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</si>
  <si>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</si>
  <si>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</si>
  <si>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</si>
  <si>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</si>
  <si>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</si>
  <si>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</si>
  <si>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</si>
  <si>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</si>
  <si>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</si>
  <si>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</si>
  <si>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</si>
  <si>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</si>
  <si>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</si>
  <si>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</si>
  <si>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</si>
  <si>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</si>
  <si>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</si>
  <si>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</si>
  <si>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</si>
  <si>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</si>
  <si>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</si>
  <si>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</si>
  <si>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</si>
  <si>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</si>
  <si>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</si>
  <si>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</si>
  <si>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</si>
  <si>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</si>
  <si>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</si>
  <si>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</si>
  <si>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</si>
  <si>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</si>
  <si>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</si>
  <si>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</si>
  <si>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</si>
  <si>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</si>
  <si>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</si>
  <si>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</si>
  <si>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</si>
  <si>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</si>
  <si>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</si>
  <si>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</si>
  <si>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</si>
  <si>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</si>
  <si>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</si>
  <si>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</si>
  <si>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</si>
  <si>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</si>
  <si>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</si>
  <si>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</si>
  <si>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</si>
  <si>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</si>
  <si>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</si>
  <si>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</si>
  <si>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</si>
  <si>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</si>
  <si>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</si>
  <si>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</si>
  <si>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</si>
  <si>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</si>
  <si>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</si>
  <si>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</si>
  <si>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</si>
  <si>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</si>
  <si>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</si>
  <si>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</si>
  <si>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</si>
  <si>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</si>
  <si>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</si>
  <si>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</si>
  <si>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</si>
  <si>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</si>
  <si>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</si>
  <si>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</si>
  <si>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</si>
  <si>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</si>
  <si>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</si>
  <si>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</si>
  <si>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</si>
  <si>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</si>
  <si>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</si>
  <si>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</si>
  <si>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</si>
  <si>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</si>
  <si>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</si>
  <si>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</si>
  <si>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</si>
  <si>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</si>
  <si>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</si>
  <si>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</si>
  <si>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</si>
  <si>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</si>
  <si>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</si>
  <si>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</si>
  <si>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</si>
  <si>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</si>
  <si>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</si>
  <si>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</si>
  <si>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</si>
  <si>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</si>
  <si>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</si>
  <si>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</si>
  <si>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</si>
  <si>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</si>
  <si>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</si>
  <si>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</si>
  <si>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</si>
  <si>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</si>
  <si>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</si>
  <si>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</si>
  <si>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</si>
  <si>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</si>
  <si>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</si>
  <si>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</si>
  <si>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</si>
  <si>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</si>
  <si>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</si>
  <si>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</si>
  <si>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</si>
  <si>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</si>
  <si>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</si>
  <si>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</si>
  <si>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</si>
  <si>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</si>
  <si>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</si>
  <si>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</si>
  <si>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</si>
  <si>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</si>
  <si>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</si>
  <si>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</si>
  <si>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</si>
  <si>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</si>
  <si>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</si>
  <si>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</si>
  <si>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</si>
  <si>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</si>
  <si>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</si>
  <si>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</si>
  <si>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</si>
  <si>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</si>
  <si>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</si>
  <si>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</si>
  <si>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</si>
  <si>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</si>
  <si>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</si>
  <si>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</si>
  <si>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</si>
  <si>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</si>
  <si>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</si>
  <si>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</si>
  <si>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</si>
  <si>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</si>
  <si>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</si>
  <si>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</si>
  <si>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</si>
  <si>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</si>
  <si>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</si>
  <si>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</si>
  <si>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</si>
  <si>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</si>
  <si>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</si>
  <si>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</si>
  <si>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</si>
  <si>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</si>
  <si>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</si>
  <si>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</si>
  <si>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</si>
  <si>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</si>
  <si>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</si>
  <si>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</si>
  <si>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</si>
  <si>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</si>
  <si>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</si>
  <si>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</si>
  <si>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</si>
  <si>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</si>
  <si>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</si>
  <si>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</si>
  <si>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</si>
  <si>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</si>
  <si>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</si>
  <si>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</si>
  <si>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</si>
  <si>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</si>
  <si>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</si>
  <si>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</si>
  <si>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</si>
  <si>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</si>
  <si>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</si>
  <si>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</si>
  <si>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</si>
  <si>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</si>
  <si>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</si>
  <si>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</si>
  <si>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</si>
  <si>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</si>
  <si>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</si>
  <si>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</si>
  <si>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</si>
  <si>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</si>
  <si>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</si>
  <si>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</si>
  <si>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</si>
  <si>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</si>
  <si>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</si>
  <si>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</si>
  <si>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</si>
  <si>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</si>
  <si>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</si>
  <si>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</si>
  <si>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</si>
  <si>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</si>
  <si>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</si>
  <si>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</si>
  <si>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</si>
  <si>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</si>
  <si>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</si>
  <si>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</si>
  <si>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</si>
  <si>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</si>
  <si>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</si>
  <si>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</si>
  <si>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</si>
  <si>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</si>
  <si>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</si>
  <si>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</si>
  <si>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</si>
  <si>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</si>
  <si>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</si>
  <si>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</si>
  <si>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</si>
  <si>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</si>
  <si>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</si>
  <si>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</si>
  <si>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</si>
  <si>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</si>
  <si>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</si>
  <si>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</si>
  <si>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</si>
  <si>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</si>
  <si>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</si>
  <si>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</si>
  <si>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</si>
  <si>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</si>
  <si>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</si>
  <si>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</si>
  <si>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</si>
  <si>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E1201</t>
  </si>
  <si>
    <t>E1701</t>
  </si>
  <si>
    <t>Preston</t>
  </si>
  <si>
    <t>E2339</t>
  </si>
  <si>
    <t>Purbeck</t>
  </si>
  <si>
    <t>E1236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</si>
  <si>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</si>
  <si>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</si>
  <si>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</si>
  <si>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</si>
  <si>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</si>
  <si>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</si>
  <si>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</si>
  <si>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</si>
  <si>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</si>
  <si>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</si>
  <si>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</si>
  <si>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</si>
  <si>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</si>
  <si>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</si>
  <si>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</si>
  <si>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</si>
  <si>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</si>
  <si>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</si>
  <si>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</si>
  <si>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</si>
  <si>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</si>
  <si>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</si>
  <si>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</si>
  <si>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</si>
  <si>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</si>
  <si>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</si>
  <si>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</si>
  <si>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</si>
  <si>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</si>
  <si>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</si>
  <si>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</si>
  <si>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</si>
  <si>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</si>
  <si>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</si>
  <si>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</si>
  <si>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</si>
  <si>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</si>
  <si>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</si>
  <si>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</si>
  <si>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</si>
  <si>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</si>
  <si>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</si>
  <si>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</si>
  <si>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</si>
  <si>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</si>
  <si>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</si>
  <si>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</si>
  <si>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</si>
  <si>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</si>
  <si>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</si>
  <si>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</si>
  <si>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</si>
  <si>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</si>
  <si>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</si>
  <si>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</si>
  <si>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</si>
  <si>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</si>
  <si>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</si>
  <si>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</si>
  <si>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</si>
  <si>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</si>
  <si>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</si>
  <si>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</si>
  <si>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</si>
  <si>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</si>
  <si>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</si>
  <si>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</si>
  <si>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</si>
  <si>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</si>
  <si>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</si>
  <si>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</si>
  <si>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</si>
  <si>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</si>
  <si>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</si>
  <si>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</si>
  <si>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</si>
  <si>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</si>
  <si>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</si>
  <si>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</si>
  <si>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</si>
  <si>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</si>
  <si>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</si>
  <si>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</si>
  <si>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</si>
  <si>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</si>
  <si>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</si>
  <si>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</si>
  <si>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</si>
  <si>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</si>
  <si>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</si>
  <si>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</si>
  <si>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</si>
  <si>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</si>
  <si>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</si>
  <si>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</si>
  <si>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</si>
  <si>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</si>
  <si>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</si>
  <si>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</si>
  <si>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</si>
  <si>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</si>
  <si>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</si>
  <si>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</si>
  <si>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</si>
  <si>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</si>
  <si>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</si>
  <si>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</si>
  <si>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</si>
  <si>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</si>
  <si>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</si>
  <si>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</si>
  <si>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</si>
  <si>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</si>
  <si>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</si>
  <si>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</si>
  <si>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</si>
  <si>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</si>
  <si>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</si>
  <si>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</si>
  <si>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</si>
  <si>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</si>
  <si>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</si>
  <si>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</si>
  <si>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</si>
  <si>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</si>
  <si>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</si>
  <si>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</si>
  <si>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</si>
  <si>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</si>
  <si>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</si>
  <si>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</si>
  <si>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</si>
  <si>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</si>
  <si>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</si>
  <si>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</si>
  <si>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</si>
  <si>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</si>
  <si>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</si>
  <si>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</si>
  <si>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</si>
  <si>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</si>
  <si>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</si>
  <si>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</si>
  <si>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</si>
  <si>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</si>
  <si>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</si>
  <si>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</si>
  <si>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</si>
  <si>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</si>
  <si>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</si>
  <si>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</si>
  <si>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</si>
  <si>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</si>
  <si>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</si>
  <si>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</si>
  <si>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</si>
  <si>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</si>
  <si>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</si>
  <si>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</si>
  <si>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</si>
  <si>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</si>
  <si>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</si>
  <si>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</si>
  <si>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</si>
  <si>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</si>
  <si>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</si>
  <si>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</si>
  <si>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</si>
  <si>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</si>
  <si>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</si>
  <si>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</si>
  <si>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</si>
  <si>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</si>
  <si>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</si>
  <si>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</si>
  <si>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</si>
  <si>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</si>
  <si>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</si>
  <si>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</si>
  <si>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</si>
  <si>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</si>
  <si>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</si>
  <si>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</si>
  <si>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</si>
  <si>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</si>
  <si>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</si>
  <si>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</si>
  <si>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</si>
  <si>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</si>
  <si>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</si>
  <si>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</si>
  <si>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</si>
  <si>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</si>
  <si>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</si>
  <si>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</si>
  <si>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E1238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</si>
  <si>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</si>
  <si>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</si>
  <si>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</si>
  <si>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</si>
  <si>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</si>
  <si>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</si>
  <si>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</si>
  <si>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</si>
  <si>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</si>
  <si>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</si>
  <si>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</si>
  <si>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</si>
  <si>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</si>
  <si>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</si>
  <si>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</si>
  <si>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</si>
  <si>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</si>
  <si>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</si>
  <si>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</si>
  <si>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</si>
  <si>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</si>
  <si>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</si>
  <si>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</si>
  <si>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</si>
  <si>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</si>
  <si>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</si>
  <si>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</si>
  <si>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</si>
  <si>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</si>
  <si>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</si>
  <si>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</si>
  <si>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</si>
  <si>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</si>
  <si>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</si>
  <si>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</si>
  <si>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</si>
  <si>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</si>
  <si>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</si>
  <si>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</si>
  <si>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</si>
  <si>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</si>
  <si>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</si>
  <si>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</si>
  <si>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</si>
  <si>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</si>
  <si>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</si>
  <si>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</si>
  <si>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</si>
  <si>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</si>
  <si>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</si>
  <si>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</si>
  <si>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</si>
  <si>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</si>
  <si>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</si>
  <si>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</si>
  <si>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</si>
  <si>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</si>
  <si>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</si>
  <si>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</si>
  <si>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</si>
  <si>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</si>
  <si>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</si>
  <si>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</si>
  <si>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</si>
  <si>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</si>
  <si>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</si>
  <si>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</si>
  <si>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</si>
  <si>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</si>
  <si>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</si>
  <si>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</si>
  <si>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</si>
  <si>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</si>
  <si>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</si>
  <si>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</si>
  <si>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</si>
  <si>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</si>
  <si>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</si>
  <si>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</si>
  <si>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</si>
  <si>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</si>
  <si>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</si>
  <si>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</si>
  <si>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</si>
  <si>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</si>
  <si>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</si>
  <si>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</si>
  <si>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</si>
  <si>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</si>
  <si>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</si>
  <si>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</si>
  <si>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</si>
  <si>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</si>
  <si>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</si>
  <si>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</si>
  <si>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</si>
  <si>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</si>
  <si>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</si>
  <si>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</si>
  <si>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</si>
  <si>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Windsor and Maidenhead</t>
  </si>
  <si>
    <t>Wokingham</t>
  </si>
  <si>
    <t>York</t>
  </si>
  <si>
    <t>Inner London</t>
  </si>
  <si>
    <t>Outer London</t>
  </si>
  <si>
    <t>All London</t>
  </si>
  <si>
    <t>Metropolitan Districts</t>
  </si>
  <si>
    <t>Unitary Aurthorities</t>
  </si>
  <si>
    <t>Shire Districts</t>
  </si>
  <si>
    <t>All England</t>
  </si>
  <si>
    <t>collectable debit</t>
  </si>
  <si>
    <t>2012-13</t>
  </si>
  <si>
    <t>by 31 March 2013</t>
  </si>
  <si>
    <t>as a % of net</t>
  </si>
  <si>
    <t/>
  </si>
  <si>
    <t>£000s</t>
  </si>
  <si>
    <t>Unitary Authority</t>
  </si>
  <si>
    <t>Shire District</t>
  </si>
  <si>
    <t>Metropolitan</t>
  </si>
  <si>
    <t>National non-domestic rates</t>
  </si>
  <si>
    <t>Local Authority :</t>
  </si>
  <si>
    <t>Class :</t>
  </si>
  <si>
    <t>2013-14</t>
  </si>
  <si>
    <t>by 31 March 2014</t>
  </si>
  <si>
    <t>Amount</t>
  </si>
  <si>
    <t xml:space="preserve">Amount collected </t>
  </si>
  <si>
    <t>collected by</t>
  </si>
  <si>
    <t xml:space="preserve"> 31 March 2013</t>
  </si>
  <si>
    <t xml:space="preserve"> 31 March 2014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</si>
  <si>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</si>
  <si>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</si>
  <si>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</si>
  <si>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</si>
  <si>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</si>
  <si>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</si>
  <si>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</si>
  <si>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Table 5 : Council tax and non-domestic rates : collection rates and amounts - England : 2012-13 and 2013-14</t>
  </si>
  <si>
    <t>Source : QRC4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</si>
</sst>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"/>
    <numFmt numFmtId="165" formatCode="0.0"/>
    <numFmt numFmtId="166" formatCode="#,##0.0"/>
    <numFmt numFmtId="167" formatCode="_-* #,##0_-;\-* #,##0_-;_-* &quot;-&quot;??_-;_-@_-"/>
    <numFmt numFmtId="168" formatCode="_-* #,##0.0_-;\-* #,##0.0_-;_-* &quot;-&quot;??_-;_-@_-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2"/>
      <name val="Arial Black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3" fillId="2" borderId="10" xfId="0" applyNumberFormat="1" applyFon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3" fillId="0" borderId="0" xfId="3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 applyProtection="1">
      <alignment horizontal="right"/>
    </xf>
    <xf numFmtId="167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>
      <alignment horizontal="right"/>
    </xf>
    <xf numFmtId="3" fontId="3" fillId="5" borderId="0" xfId="0" applyNumberFormat="1" applyFont="1" applyFill="1" applyBorder="1"/>
    <xf numFmtId="0" fontId="0" fillId="5" borderId="0" xfId="0" applyFill="1" applyBorder="1"/>
    <xf numFmtId="1" fontId="0" fillId="0" borderId="0" xfId="0" applyNumberFormat="1" applyFill="1" applyBorder="1" applyAlignment="1">
      <alignment horizontal="center"/>
    </xf>
    <xf numFmtId="168" fontId="4" fillId="0" borderId="0" xfId="1" applyNumberFormat="1" applyFont="1" applyBorder="1" applyAlignment="1">
      <alignment horizontal="right"/>
    </xf>
    <xf numFmtId="167" fontId="4" fillId="0" borderId="0" xfId="1" applyNumberFormat="1" applyFont="1" applyBorder="1" applyAlignment="1" applyProtection="1">
      <alignment horizontal="right"/>
    </xf>
    <xf numFmtId="168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8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4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165" fontId="0" fillId="0" borderId="0" xfId="0" applyNumberFormat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Fill="1" applyBorder="1"/>
    <xf numFmtId="165" fontId="0" fillId="6" borderId="0" xfId="0" applyNumberFormat="1" applyFill="1" applyBorder="1" applyAlignment="1">
      <alignment horizontal="center"/>
    </xf>
    <xf numFmtId="0" fontId="0" fillId="6" borderId="0" xfId="0" applyFill="1" applyBorder="1"/>
    <xf numFmtId="165" fontId="0" fillId="6" borderId="12" xfId="0" applyNumberFormat="1" applyFill="1" applyBorder="1" applyAlignment="1">
      <alignment horizontal="center"/>
    </xf>
    <xf numFmtId="0" fontId="0" fillId="6" borderId="12" xfId="0" applyFill="1" applyBorder="1"/>
    <xf numFmtId="165" fontId="0" fillId="6" borderId="15" xfId="0" applyNumberFormat="1" applyFill="1" applyBorder="1" applyAlignment="1">
      <alignment horizontal="center"/>
    </xf>
    <xf numFmtId="0" fontId="0" fillId="6" borderId="15" xfId="0" applyFill="1" applyBorder="1"/>
    <xf numFmtId="3" fontId="4" fillId="6" borderId="12" xfId="1" applyNumberFormat="1" applyFont="1" applyFill="1" applyBorder="1" applyAlignment="1">
      <alignment horizontal="right" vertical="center"/>
    </xf>
    <xf numFmtId="3" fontId="4" fillId="6" borderId="0" xfId="1" applyNumberFormat="1" applyFont="1" applyFill="1" applyBorder="1" applyAlignment="1">
      <alignment horizontal="right" vertical="center"/>
    </xf>
    <xf numFmtId="3" fontId="4" fillId="6" borderId="15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0" xfId="0" applyFont="1" applyBorder="1"/>
    <xf numFmtId="167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4" fillId="0" borderId="7" xfId="1" applyNumberFormat="1" applyFont="1" applyBorder="1" applyAlignment="1" applyProtection="1">
      <alignment horizontal="right"/>
    </xf>
    <xf numFmtId="167" fontId="4" fillId="0" borderId="1" xfId="1" applyNumberFormat="1" applyFont="1" applyBorder="1" applyAlignment="1" applyProtection="1">
      <alignment horizontal="right"/>
    </xf>
    <xf numFmtId="168" fontId="4" fillId="0" borderId="19" xfId="1" applyNumberFormat="1" applyFont="1" applyBorder="1" applyAlignment="1" applyProtection="1">
      <alignment horizontal="right"/>
    </xf>
    <xf numFmtId="167" fontId="4" fillId="0" borderId="9" xfId="1" applyNumberFormat="1" applyFont="1" applyBorder="1" applyAlignment="1" applyProtection="1">
      <alignment horizontal="right"/>
    </xf>
    <xf numFmtId="167" fontId="4" fillId="0" borderId="18" xfId="1" applyNumberFormat="1" applyFont="1" applyBorder="1" applyAlignment="1" applyProtection="1">
      <alignment horizontal="right"/>
    </xf>
    <xf numFmtId="168" fontId="4" fillId="0" borderId="8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>
      <alignment horizontal="center"/>
    </xf>
    <xf numFmtId="168" fontId="4" fillId="0" borderId="10" xfId="1" quotePrefix="1" applyNumberFormat="1" applyFont="1" applyBorder="1" applyAlignment="1" applyProtection="1">
      <alignment horizontal="center"/>
    </xf>
    <xf numFmtId="165" fontId="4" fillId="0" borderId="19" xfId="1" applyNumberFormat="1" applyFont="1" applyBorder="1" applyAlignment="1" applyProtection="1">
      <alignment horizontal="center"/>
    </xf>
    <xf numFmtId="165" fontId="0" fillId="6" borderId="13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3" fontId="3" fillId="3" borderId="4" xfId="3" applyNumberFormat="1" applyFont="1" applyFill="1" applyBorder="1" applyAlignment="1">
      <alignment horizontal="center"/>
    </xf>
    <xf numFmtId="3" fontId="3" fillId="3" borderId="5" xfId="3" applyNumberFormat="1" applyFont="1" applyFill="1" applyBorder="1" applyAlignment="1">
      <alignment horizontal="center"/>
    </xf>
    <xf numFmtId="3" fontId="3" fillId="3" borderId="6" xfId="3" applyNumberFormat="1" applyFont="1" applyFill="1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3" fontId="0" fillId="5" borderId="0" xfId="0" applyNumberFormat="1" applyFill="1"/>
    <xf numFmtId="3" fontId="0" fillId="5" borderId="0" xfId="0" applyNumberFormat="1" applyFill="1" applyAlignment="1">
      <alignment horizontal="center"/>
    </xf>
    <xf numFmtId="165" fontId="0" fillId="5" borderId="0" xfId="0" applyNumberFormat="1" applyFill="1" applyBorder="1"/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5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165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Border="1" applyAlignment="1">
      <alignment wrapText="1"/>
    </xf>
    <xf numFmtId="3" fontId="22" fillId="10" borderId="7" xfId="0" applyNumberFormat="1" applyFont="1" applyFill="1" applyBorder="1" applyAlignment="1" applyProtection="1">
      <alignment horizontal="left" vertical="center" wrapText="1"/>
    </xf>
    <xf numFmtId="3" fontId="22" fillId="10" borderId="1" xfId="0" applyNumberFormat="1" applyFont="1" applyFill="1" applyBorder="1" applyAlignment="1" applyProtection="1">
      <alignment horizontal="left" vertical="center" wrapText="1"/>
    </xf>
    <xf numFmtId="3" fontId="22" fillId="10" borderId="8" xfId="0" applyNumberFormat="1" applyFont="1" applyFill="1" applyBorder="1" applyAlignment="1" applyProtection="1">
      <alignment horizontal="left" vertical="center" wrapText="1"/>
    </xf>
    <xf numFmtId="0" fontId="14" fillId="10" borderId="2" xfId="0" quotePrefix="1" applyFont="1" applyFill="1" applyBorder="1" applyAlignment="1">
      <alignment horizontal="left"/>
    </xf>
    <xf numFmtId="0" fontId="21" fillId="10" borderId="0" xfId="0" applyFont="1" applyFill="1" applyBorder="1" applyAlignment="1">
      <alignment horizontal="left" vertical="center" wrapText="1"/>
    </xf>
    <xf numFmtId="3" fontId="22" fillId="10" borderId="0" xfId="0" applyNumberFormat="1" applyFont="1" applyFill="1" applyBorder="1" applyAlignment="1" applyProtection="1">
      <alignment horizontal="left" vertical="center" wrapText="1"/>
    </xf>
    <xf numFmtId="3" fontId="22" fillId="10" borderId="19" xfId="0" applyNumberFormat="1" applyFont="1" applyFill="1" applyBorder="1" applyAlignment="1" applyProtection="1">
      <alignment horizontal="left" vertical="center" wrapText="1"/>
    </xf>
    <xf numFmtId="0" fontId="14" fillId="10" borderId="0" xfId="0" quotePrefix="1" applyFont="1" applyFill="1" applyBorder="1" applyAlignment="1">
      <alignment horizontal="right"/>
    </xf>
    <xf numFmtId="0" fontId="14" fillId="10" borderId="9" xfId="0" quotePrefix="1" applyFont="1" applyFill="1" applyBorder="1" applyAlignment="1">
      <alignment horizontal="left"/>
    </xf>
    <xf numFmtId="0" fontId="14" fillId="10" borderId="18" xfId="0" quotePrefix="1" applyFont="1" applyFill="1" applyBorder="1" applyAlignment="1">
      <alignment horizontal="left"/>
    </xf>
    <xf numFmtId="0" fontId="22" fillId="10" borderId="18" xfId="0" applyFont="1" applyFill="1" applyBorder="1" applyAlignment="1">
      <alignment horizontal="center"/>
    </xf>
    <xf numFmtId="3" fontId="14" fillId="10" borderId="18" xfId="0" applyNumberFormat="1" applyFont="1" applyFill="1" applyBorder="1" applyAlignment="1" applyProtection="1">
      <alignment horizontal="center" vertical="center" wrapText="1"/>
    </xf>
    <xf numFmtId="0" fontId="20" fillId="10" borderId="18" xfId="0" applyFont="1" applyFill="1" applyBorder="1" applyAlignment="1">
      <alignment horizontal="left" wrapText="1"/>
    </xf>
    <xf numFmtId="0" fontId="20" fillId="10" borderId="18" xfId="0" applyFont="1" applyFill="1" applyBorder="1"/>
    <xf numFmtId="0" fontId="20" fillId="10" borderId="10" xfId="0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 horizontal="center"/>
    </xf>
    <xf numFmtId="168" fontId="4" fillId="0" borderId="5" xfId="1" applyNumberFormat="1" applyFont="1" applyBorder="1" applyAlignment="1">
      <alignment horizontal="right"/>
    </xf>
    <xf numFmtId="168" fontId="4" fillId="0" borderId="5" xfId="1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5" borderId="6" xfId="0" applyFill="1" applyBorder="1" applyAlignment="1">
      <alignment horizontal="right" wrapText="1"/>
    </xf>
    <xf numFmtId="168" fontId="19" fillId="7" borderId="11" xfId="1" applyNumberFormat="1" applyFont="1" applyFill="1" applyBorder="1" applyAlignment="1" applyProtection="1">
      <alignment horizontal="left"/>
    </xf>
    <xf numFmtId="0" fontId="18" fillId="7" borderId="12" xfId="0" applyFont="1" applyFill="1" applyBorder="1" applyAlignment="1">
      <alignment horizontal="left"/>
    </xf>
    <xf numFmtId="0" fontId="18" fillId="7" borderId="13" xfId="0" applyFont="1" applyFill="1" applyBorder="1" applyAlignment="1">
      <alignment horizontal="left"/>
    </xf>
    <xf numFmtId="0" fontId="10" fillId="9" borderId="20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left" vertical="center" wrapText="1"/>
    </xf>
    <xf numFmtId="0" fontId="14" fillId="10" borderId="19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3" fontId="14" fillId="10" borderId="0" xfId="0" applyNumberFormat="1" applyFont="1" applyFill="1" applyBorder="1" applyAlignment="1" applyProtection="1">
      <alignment horizontal="left" vertical="center" wrapText="1"/>
    </xf>
    <xf numFmtId="3" fontId="14" fillId="10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6" fillId="0" borderId="1" xfId="1" applyNumberFormat="1" applyFont="1" applyBorder="1" applyAlignment="1" applyProtection="1">
      <alignment horizontal="right"/>
    </xf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  <xf numFmtId="167" fontId="4" fillId="0" borderId="20" xfId="1" applyNumberFormat="1" applyFont="1" applyBorder="1" applyAlignment="1">
      <alignment horizontal="center"/>
    </xf>
    <xf numFmtId="167" fontId="4" fillId="0" borderId="21" xfId="1" applyNumberFormat="1" applyFont="1" applyBorder="1" applyAlignment="1">
      <alignment horizontal="center"/>
    </xf>
    <xf numFmtId="167" fontId="4" fillId="0" borderId="22" xfId="1" applyNumberFormat="1" applyFont="1" applyBorder="1" applyAlignment="1">
      <alignment horizontal="center"/>
    </xf>
    <xf numFmtId="0" fontId="24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4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_10-11 Data (2009)" xfId="3"/>
  </cellStyles>
  <dxfs count="0"/>
  <tableStyles count="0" defaultTableStyle="TableStyleMedium2" defaultPivotStyle="PivotStyleLight16"/>
  <colors>
    <mruColors>
      <color rgb="FFF5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L2" fmlaRange="LAlist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276225</xdr:rowOff>
        </xdr:from>
        <xdr:to>
          <xdr:col>1</xdr:col>
          <xdr:colOff>2085975</xdr:colOff>
          <xdr:row>7</xdr:row>
          <xdr:rowOff>57150</xdr:rowOff>
        </xdr:to>
        <xdr:sp macro="" textlink="">
          <xdr:nvSpPr>
            <xdr:cNvPr id="4192" name="List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298323/Band_D_time_series_tex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exc PPs"/>
      <sheetName val="exc PPs %"/>
      <sheetName val="Area CT"/>
      <sheetName val="Area CT %"/>
      <sheetName val="list"/>
    </sheetNames>
    <sheetDataSet>
      <sheetData sheetId="0"/>
      <sheetData sheetId="1"/>
      <sheetData sheetId="2"/>
      <sheetData sheetId="3"/>
      <sheetData sheetId="4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38"/>
  <sheetViews>
    <sheetView showGridLines="0" tabSelected="1" zoomScale="90" zoomScaleNormal="90" zoomScaleSheetLayoutView="75" workbookViewId="0">
      <selection activeCell="D44" sqref="D44"/>
    </sheetView>
  </sheetViews>
  <sheetFormatPr defaultRowHeight="15" x14ac:dyDescent="0.2"/>
  <cols>
    <col min="1" max="1" width="3.5703125" style="2" customWidth="1"/>
    <col min="2" max="2" width="32.5703125" style="1" bestFit="1" customWidth="1"/>
    <col min="3" max="3" width="18.7109375" style="1" customWidth="1"/>
    <col min="4" max="4" width="21.140625" style="1" bestFit="1" customWidth="1"/>
    <col min="5" max="5" width="6.7109375" style="1" customWidth="1"/>
    <col min="6" max="6" width="18.7109375" style="1" customWidth="1"/>
    <col min="7" max="7" width="7.7109375" style="1" customWidth="1"/>
    <col min="8" max="8" width="18.7109375" style="1" customWidth="1"/>
    <col min="9" max="9" width="21.140625" style="1" bestFit="1" customWidth="1"/>
    <col min="10" max="10" width="6.7109375" style="1" customWidth="1"/>
    <col min="11" max="11" width="18.7109375" style="1" customWidth="1"/>
    <col min="12" max="12" width="5.7109375" style="3" customWidth="1"/>
  </cols>
  <sheetData>
    <row r="1" spans="1:12" s="3" customFormat="1" ht="18.75" thickBot="1" x14ac:dyDescent="0.3">
      <c r="A1" s="205" t="s">
        <v>688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s="9" customFormat="1" ht="23.25" x14ac:dyDescent="0.2">
      <c r="A2" s="89"/>
      <c r="B2" s="90"/>
      <c r="C2" s="91"/>
      <c r="D2" s="92"/>
      <c r="E2" s="93"/>
      <c r="F2" s="91"/>
      <c r="G2" s="91"/>
      <c r="H2" s="91"/>
      <c r="I2" s="91"/>
      <c r="J2" s="91"/>
      <c r="K2" s="91"/>
      <c r="L2" s="94">
        <v>1</v>
      </c>
    </row>
    <row r="3" spans="1:12" s="9" customFormat="1" ht="20.25" x14ac:dyDescent="0.2">
      <c r="A3" s="28"/>
      <c r="B3" s="27"/>
      <c r="C3" s="27"/>
      <c r="D3" s="27"/>
      <c r="E3" s="184"/>
      <c r="F3" s="185"/>
      <c r="G3" s="185"/>
      <c r="H3" s="185"/>
      <c r="I3" s="185"/>
      <c r="J3" s="185"/>
      <c r="K3" s="186"/>
      <c r="L3" s="40"/>
    </row>
    <row r="4" spans="1:12" s="9" customFormat="1" ht="20.25" x14ac:dyDescent="0.2">
      <c r="A4" s="29"/>
      <c r="B4" s="41"/>
      <c r="C4" s="220"/>
      <c r="D4" s="66"/>
      <c r="E4" s="216" t="s">
        <v>672</v>
      </c>
      <c r="F4" s="217"/>
      <c r="G4" s="214" t="str">
        <f>INDEX(Data!B13:B346,L2)</f>
        <v>Adur</v>
      </c>
      <c r="H4" s="214"/>
      <c r="I4" s="214"/>
      <c r="J4" s="214"/>
      <c r="K4" s="215"/>
      <c r="L4" s="40"/>
    </row>
    <row r="5" spans="1:12" ht="20.25" customHeight="1" x14ac:dyDescent="0.3">
      <c r="A5" s="30"/>
      <c r="B5" s="41"/>
      <c r="C5" s="220"/>
      <c r="D5" s="67"/>
      <c r="E5" s="187"/>
      <c r="F5" s="188"/>
      <c r="G5" s="188"/>
      <c r="H5" s="189"/>
      <c r="I5" s="189"/>
      <c r="J5" s="189"/>
      <c r="K5" s="190"/>
      <c r="L5" s="40"/>
    </row>
    <row r="6" spans="1:12" ht="20.25" x14ac:dyDescent="0.3">
      <c r="A6" s="29"/>
      <c r="B6" s="41"/>
      <c r="C6" s="220"/>
      <c r="D6" s="41"/>
      <c r="E6" s="187"/>
      <c r="F6" s="191" t="s">
        <v>673</v>
      </c>
      <c r="G6" s="218" t="str">
        <f>VLOOKUP(G4,Data!B13:S346,3,FALSE)</f>
        <v>Shire District</v>
      </c>
      <c r="H6" s="218"/>
      <c r="I6" s="218"/>
      <c r="J6" s="218"/>
      <c r="K6" s="219"/>
      <c r="L6" s="40"/>
    </row>
    <row r="7" spans="1:12" s="3" customFormat="1" ht="14.1" customHeight="1" x14ac:dyDescent="0.3">
      <c r="A7" s="31"/>
      <c r="B7" s="41"/>
      <c r="C7" s="220"/>
      <c r="D7" s="41"/>
      <c r="E7" s="192"/>
      <c r="F7" s="193"/>
      <c r="G7" s="194"/>
      <c r="H7" s="195"/>
      <c r="I7" s="196"/>
      <c r="J7" s="197"/>
      <c r="K7" s="198"/>
      <c r="L7" s="40"/>
    </row>
    <row r="8" spans="1:12" s="3" customFormat="1" ht="14.1" customHeight="1" x14ac:dyDescent="0.2">
      <c r="A8" s="31"/>
      <c r="B8" s="39"/>
      <c r="C8" s="220"/>
      <c r="D8" s="119"/>
      <c r="E8" s="6"/>
      <c r="L8" s="40"/>
    </row>
    <row r="9" spans="1:12" s="3" customFormat="1" ht="14.1" customHeight="1" thickBot="1" x14ac:dyDescent="0.3">
      <c r="A9" s="95"/>
      <c r="B9" s="82"/>
      <c r="C9" s="96"/>
      <c r="D9" s="96"/>
      <c r="E9" s="97"/>
      <c r="F9" s="97"/>
      <c r="G9" s="98"/>
      <c r="H9" s="99"/>
      <c r="I9" s="100"/>
      <c r="J9" s="100"/>
      <c r="K9" s="100"/>
      <c r="L9" s="101"/>
    </row>
    <row r="10" spans="1:12" s="72" customFormat="1" x14ac:dyDescent="0.2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s="72" customFormat="1" ht="18" x14ac:dyDescent="0.25">
      <c r="A11" s="32"/>
      <c r="B11" s="33"/>
      <c r="C11" s="208" t="s">
        <v>593</v>
      </c>
      <c r="D11" s="209"/>
      <c r="E11" s="209"/>
      <c r="F11" s="209"/>
      <c r="G11" s="209"/>
      <c r="H11" s="209"/>
      <c r="I11" s="209"/>
      <c r="J11" s="209"/>
      <c r="K11" s="210"/>
      <c r="L11" s="34"/>
    </row>
    <row r="12" spans="1:12" s="72" customFormat="1" ht="15.75" x14ac:dyDescent="0.25">
      <c r="A12" s="32"/>
      <c r="B12" s="33"/>
      <c r="C12" s="221" t="s">
        <v>663</v>
      </c>
      <c r="D12" s="222"/>
      <c r="E12" s="222"/>
      <c r="F12" s="223"/>
      <c r="G12" s="123"/>
      <c r="H12" s="221" t="s">
        <v>674</v>
      </c>
      <c r="I12" s="222"/>
      <c r="J12" s="222"/>
      <c r="K12" s="223"/>
      <c r="L12" s="34"/>
    </row>
    <row r="13" spans="1:12" s="121" customFormat="1" ht="15.75" x14ac:dyDescent="0.2">
      <c r="A13" s="35"/>
      <c r="B13" s="33"/>
      <c r="C13" s="55" t="s">
        <v>681</v>
      </c>
      <c r="D13" s="55" t="s">
        <v>676</v>
      </c>
      <c r="E13" s="224" t="s">
        <v>677</v>
      </c>
      <c r="F13" s="224"/>
      <c r="G13" s="122"/>
      <c r="H13" s="55" t="s">
        <v>681</v>
      </c>
      <c r="I13" s="55" t="s">
        <v>676</v>
      </c>
      <c r="J13" s="224" t="s">
        <v>677</v>
      </c>
      <c r="K13" s="224"/>
      <c r="L13" s="120"/>
    </row>
    <row r="14" spans="1:12" s="121" customFormat="1" ht="15.75" x14ac:dyDescent="0.2">
      <c r="A14" s="35"/>
      <c r="B14" s="33"/>
      <c r="C14" s="55" t="s">
        <v>685</v>
      </c>
      <c r="D14" s="55" t="s">
        <v>678</v>
      </c>
      <c r="E14" s="225" t="s">
        <v>664</v>
      </c>
      <c r="F14" s="226"/>
      <c r="G14" s="122"/>
      <c r="H14" s="55" t="s">
        <v>685</v>
      </c>
      <c r="I14" s="55" t="s">
        <v>678</v>
      </c>
      <c r="J14" s="225" t="s">
        <v>675</v>
      </c>
      <c r="K14" s="226"/>
      <c r="L14" s="120"/>
    </row>
    <row r="15" spans="1:12" s="121" customFormat="1" ht="15.75" x14ac:dyDescent="0.2">
      <c r="A15" s="35"/>
      <c r="B15" s="33"/>
      <c r="C15" s="55" t="s">
        <v>684</v>
      </c>
      <c r="D15" s="55" t="s">
        <v>679</v>
      </c>
      <c r="E15" s="225" t="s">
        <v>682</v>
      </c>
      <c r="F15" s="225"/>
      <c r="G15" s="122"/>
      <c r="H15" s="55" t="s">
        <v>684</v>
      </c>
      <c r="I15" s="55" t="s">
        <v>680</v>
      </c>
      <c r="J15" s="225" t="s">
        <v>665</v>
      </c>
      <c r="K15" s="225"/>
      <c r="L15" s="120"/>
    </row>
    <row r="16" spans="1:12" s="121" customFormat="1" x14ac:dyDescent="0.2">
      <c r="A16" s="32"/>
      <c r="B16" s="33"/>
      <c r="C16" s="55" t="s">
        <v>686</v>
      </c>
      <c r="D16" s="55"/>
      <c r="E16" s="225" t="s">
        <v>683</v>
      </c>
      <c r="F16" s="225"/>
      <c r="G16" s="122"/>
      <c r="H16" s="55" t="s">
        <v>686</v>
      </c>
      <c r="I16" s="55"/>
      <c r="J16" s="225" t="s">
        <v>662</v>
      </c>
      <c r="K16" s="225"/>
      <c r="L16" s="120"/>
    </row>
    <row r="17" spans="1:12" ht="18.75" thickBot="1" x14ac:dyDescent="0.3">
      <c r="A17" s="36"/>
      <c r="B17" s="37"/>
      <c r="C17" s="56" t="s">
        <v>667</v>
      </c>
      <c r="D17" s="56" t="s">
        <v>667</v>
      </c>
      <c r="E17" s="57"/>
      <c r="F17" s="84" t="s">
        <v>0</v>
      </c>
      <c r="G17" s="124"/>
      <c r="H17" s="56" t="s">
        <v>667</v>
      </c>
      <c r="I17" s="56" t="s">
        <v>667</v>
      </c>
      <c r="J17" s="83"/>
      <c r="K17" s="84" t="s">
        <v>0</v>
      </c>
      <c r="L17" s="69"/>
    </row>
    <row r="18" spans="1:12" ht="18" customHeight="1" x14ac:dyDescent="0.2">
      <c r="A18" s="36"/>
      <c r="B18" s="131" t="str">
        <f>INDEX(Data!$B$13:$B$346,L2)</f>
        <v>Adur</v>
      </c>
      <c r="C18" s="140">
        <f>VLOOKUP(G4,Data!B13:S346,4,FALSE)</f>
        <v>31041</v>
      </c>
      <c r="D18" s="140">
        <f>VLOOKUP(G4,Data!B13:S346,5,FALSE)</f>
        <v>30332</v>
      </c>
      <c r="E18" s="125"/>
      <c r="F18" s="126">
        <f>VLOOKUP(G4,Data!B13:S346,6,FALSE)</f>
        <v>97.72</v>
      </c>
      <c r="G18" s="127"/>
      <c r="H18" s="140">
        <f>VLOOKUP(G4,Data!B13:S346,8,FALSE)</f>
        <v>31787</v>
      </c>
      <c r="I18" s="140">
        <f>VLOOKUP(G4,Data!B13:S346,9,FALSE)</f>
        <v>30997</v>
      </c>
      <c r="J18" s="125"/>
      <c r="K18" s="126">
        <f>VLOOKUP(G4,Data!B13:S346,10,FALSE)</f>
        <v>97.51</v>
      </c>
      <c r="L18" s="69"/>
    </row>
    <row r="19" spans="1:12" ht="18" customHeight="1" x14ac:dyDescent="0.2">
      <c r="A19" s="36"/>
      <c r="B19" s="131"/>
      <c r="C19" s="140"/>
      <c r="D19" s="140"/>
      <c r="E19" s="125"/>
      <c r="F19" s="126"/>
      <c r="G19" s="127"/>
      <c r="H19" s="140"/>
      <c r="I19" s="140"/>
      <c r="J19" s="125"/>
      <c r="K19" s="126"/>
      <c r="L19" s="69"/>
    </row>
    <row r="20" spans="1:12" ht="18" customHeight="1" x14ac:dyDescent="0.2">
      <c r="A20" s="30"/>
      <c r="B20" s="132" t="str">
        <f>+IF(G$6="Unitary Authority","Unitary Authorities",G$6)</f>
        <v>Shire District</v>
      </c>
      <c r="C20" s="140">
        <f>VLOOKUP($G$6,Data!$C$13:$S$347,3,FALSE)</f>
        <v>10650774.85</v>
      </c>
      <c r="D20" s="140">
        <f>VLOOKUP($G$6,Data!$C$13:$S$347,4,FALSE)</f>
        <v>10450430.440000001</v>
      </c>
      <c r="E20" s="125"/>
      <c r="F20" s="129">
        <f>VLOOKUP($G$6,Data!$C$13:$S$347,5,FALSE)</f>
        <v>98.11896868705287</v>
      </c>
      <c r="G20" s="127"/>
      <c r="H20" s="140">
        <f>VLOOKUP($G$6,Data!$C$13:$S$347,7,FALSE)</f>
        <v>11035729.862000002</v>
      </c>
      <c r="I20" s="140">
        <f>VLOOKUP($G$6,Data!$C$13:$S$347,8,FALSE)</f>
        <v>10803389.088999998</v>
      </c>
      <c r="J20" s="128"/>
      <c r="K20" s="129">
        <f>VLOOKUP($G$6,Data!$C$13:$S$347,9,FALSE)</f>
        <v>97.894649688734802</v>
      </c>
      <c r="L20" s="70"/>
    </row>
    <row r="21" spans="1:12" ht="18" customHeight="1" x14ac:dyDescent="0.2">
      <c r="A21" s="30"/>
      <c r="B21" s="132"/>
      <c r="C21" s="140"/>
      <c r="D21" s="140"/>
      <c r="E21" s="125"/>
      <c r="F21" s="129"/>
      <c r="G21" s="127"/>
      <c r="H21" s="140"/>
      <c r="I21" s="140"/>
      <c r="J21" s="128"/>
      <c r="K21" s="129"/>
      <c r="L21" s="70"/>
    </row>
    <row r="22" spans="1:12" ht="18" customHeight="1" x14ac:dyDescent="0.2">
      <c r="A22" s="68"/>
      <c r="B22" s="131" t="s">
        <v>661</v>
      </c>
      <c r="C22" s="140">
        <f>Data!$E$345</f>
        <v>22982221</v>
      </c>
      <c r="D22" s="140">
        <f>Data!$F$345</f>
        <v>22377543.010000002</v>
      </c>
      <c r="E22" s="125"/>
      <c r="F22" s="126">
        <f>Data!$G$345</f>
        <v>97.368931444876466</v>
      </c>
      <c r="G22" s="127"/>
      <c r="H22" s="140">
        <f>Data!$I$345</f>
        <v>24119823.862000003</v>
      </c>
      <c r="I22" s="140">
        <f>Data!$J$345</f>
        <v>23386014.088999998</v>
      </c>
      <c r="J22" s="128"/>
      <c r="K22" s="126">
        <f>Data!$K$345</f>
        <v>96.957648707559187</v>
      </c>
      <c r="L22" s="71"/>
    </row>
    <row r="23" spans="1:12" ht="18.75" thickBot="1" x14ac:dyDescent="0.25">
      <c r="A23" s="75"/>
      <c r="B23" s="73"/>
      <c r="C23" s="76"/>
      <c r="D23" s="76"/>
      <c r="E23" s="77"/>
      <c r="F23" s="78"/>
      <c r="G23" s="79"/>
      <c r="H23" s="76"/>
      <c r="I23" s="76"/>
      <c r="J23" s="80"/>
      <c r="K23" s="78"/>
      <c r="L23" s="81"/>
    </row>
    <row r="24" spans="1:12" ht="15.75" x14ac:dyDescent="0.2">
      <c r="A24" s="68"/>
      <c r="B24" s="65"/>
      <c r="C24" s="55"/>
      <c r="D24" s="55"/>
      <c r="E24" s="142"/>
      <c r="F24" s="53"/>
      <c r="G24" s="142"/>
      <c r="H24" s="55"/>
      <c r="I24" s="55"/>
      <c r="J24" s="74"/>
      <c r="K24" s="54"/>
      <c r="L24" s="71"/>
    </row>
    <row r="25" spans="1:12" ht="18" x14ac:dyDescent="0.25">
      <c r="A25" s="68"/>
      <c r="B25" s="65"/>
      <c r="C25" s="211" t="s">
        <v>671</v>
      </c>
      <c r="D25" s="212"/>
      <c r="E25" s="212"/>
      <c r="F25" s="212"/>
      <c r="G25" s="212"/>
      <c r="H25" s="212"/>
      <c r="I25" s="212"/>
      <c r="J25" s="212"/>
      <c r="K25" s="213"/>
      <c r="L25" s="71"/>
    </row>
    <row r="26" spans="1:12" ht="15.75" x14ac:dyDescent="0.25">
      <c r="A26" s="68"/>
      <c r="B26" s="65"/>
      <c r="C26" s="221" t="s">
        <v>663</v>
      </c>
      <c r="D26" s="222"/>
      <c r="E26" s="222"/>
      <c r="F26" s="223"/>
      <c r="G26" s="123"/>
      <c r="H26" s="221" t="s">
        <v>674</v>
      </c>
      <c r="I26" s="222"/>
      <c r="J26" s="222"/>
      <c r="K26" s="223"/>
      <c r="L26" s="71"/>
    </row>
    <row r="27" spans="1:12" ht="15.75" x14ac:dyDescent="0.2">
      <c r="A27" s="68"/>
      <c r="B27" s="65"/>
      <c r="C27" s="55" t="s">
        <v>681</v>
      </c>
      <c r="D27" s="55" t="s">
        <v>676</v>
      </c>
      <c r="E27" s="224" t="s">
        <v>677</v>
      </c>
      <c r="F27" s="224"/>
      <c r="G27" s="122"/>
      <c r="H27" s="55" t="s">
        <v>681</v>
      </c>
      <c r="I27" s="55" t="s">
        <v>676</v>
      </c>
      <c r="J27" s="224" t="s">
        <v>677</v>
      </c>
      <c r="K27" s="224"/>
      <c r="L27" s="71"/>
    </row>
    <row r="28" spans="1:12" ht="15.75" x14ac:dyDescent="0.2">
      <c r="A28" s="68"/>
      <c r="B28" s="65"/>
      <c r="C28" s="55" t="s">
        <v>685</v>
      </c>
      <c r="D28" s="55" t="s">
        <v>678</v>
      </c>
      <c r="E28" s="225" t="s">
        <v>664</v>
      </c>
      <c r="F28" s="226"/>
      <c r="G28" s="122"/>
      <c r="H28" s="55" t="s">
        <v>685</v>
      </c>
      <c r="I28" s="55" t="s">
        <v>678</v>
      </c>
      <c r="J28" s="225" t="s">
        <v>675</v>
      </c>
      <c r="K28" s="226"/>
      <c r="L28" s="71"/>
    </row>
    <row r="29" spans="1:12" ht="15.75" x14ac:dyDescent="0.2">
      <c r="A29" s="68"/>
      <c r="B29" s="65"/>
      <c r="C29" s="55" t="s">
        <v>684</v>
      </c>
      <c r="D29" s="55" t="s">
        <v>679</v>
      </c>
      <c r="E29" s="225" t="s">
        <v>665</v>
      </c>
      <c r="F29" s="225"/>
      <c r="G29" s="122"/>
      <c r="H29" s="55" t="s">
        <v>684</v>
      </c>
      <c r="I29" s="55" t="s">
        <v>680</v>
      </c>
      <c r="J29" s="225" t="s">
        <v>665</v>
      </c>
      <c r="K29" s="225"/>
      <c r="L29" s="71"/>
    </row>
    <row r="30" spans="1:12" x14ac:dyDescent="0.2">
      <c r="A30" s="68"/>
      <c r="B30" s="123"/>
      <c r="C30" s="55" t="s">
        <v>686</v>
      </c>
      <c r="D30" s="55"/>
      <c r="E30" s="225" t="s">
        <v>662</v>
      </c>
      <c r="F30" s="225"/>
      <c r="G30" s="122"/>
      <c r="H30" s="55" t="s">
        <v>686</v>
      </c>
      <c r="I30" s="55"/>
      <c r="J30" s="225" t="s">
        <v>662</v>
      </c>
      <c r="K30" s="225"/>
      <c r="L30" s="40"/>
    </row>
    <row r="31" spans="1:12" ht="16.5" thickBot="1" x14ac:dyDescent="0.3">
      <c r="A31" s="32"/>
      <c r="B31" s="134"/>
      <c r="C31" s="56" t="s">
        <v>667</v>
      </c>
      <c r="D31" s="56" t="s">
        <v>667</v>
      </c>
      <c r="E31" s="58"/>
      <c r="F31" s="84" t="s">
        <v>0</v>
      </c>
      <c r="G31" s="124"/>
      <c r="H31" s="56" t="s">
        <v>667</v>
      </c>
      <c r="I31" s="56" t="s">
        <v>667</v>
      </c>
      <c r="J31" s="58"/>
      <c r="K31" s="84" t="s">
        <v>0</v>
      </c>
      <c r="L31" s="34"/>
    </row>
    <row r="32" spans="1:12" ht="18" customHeight="1" x14ac:dyDescent="0.2">
      <c r="A32" s="36"/>
      <c r="B32" s="131" t="str">
        <f>INDEX(Data!B13:B346,L2)</f>
        <v>Adur</v>
      </c>
      <c r="C32" s="140">
        <f>VLOOKUP($G$4,Data!$B$13:$S$346,12,FALSE)</f>
        <v>15305</v>
      </c>
      <c r="D32" s="140">
        <f>VLOOKUP($G$4,Data!$B$13:$S$346,13,FALSE)</f>
        <v>14798</v>
      </c>
      <c r="E32" s="135"/>
      <c r="F32" s="126">
        <f>VLOOKUP($G$4,Data!$B$13:$S$346,14,FALSE)</f>
        <v>96.69</v>
      </c>
      <c r="G32" s="136"/>
      <c r="H32" s="140">
        <f>VLOOKUP($G$4,Data!$B$13:$S$346,16,FALSE)</f>
        <v>16626</v>
      </c>
      <c r="I32" s="140">
        <f>VLOOKUP($G$4,Data!$B$13:$S$346,17,FALSE)</f>
        <v>16256</v>
      </c>
      <c r="J32" s="135"/>
      <c r="K32" s="126">
        <f>VLOOKUP($G$4,Data!$B$13:$S$346,18,FALSE)</f>
        <v>97.77</v>
      </c>
      <c r="L32" s="34"/>
    </row>
    <row r="33" spans="1:12" ht="18" customHeight="1" x14ac:dyDescent="0.25">
      <c r="A33" s="32"/>
      <c r="B33" s="133"/>
      <c r="C33" s="141"/>
      <c r="D33" s="141"/>
      <c r="E33" s="130"/>
      <c r="F33" s="137"/>
      <c r="G33" s="138"/>
      <c r="H33" s="140"/>
      <c r="I33" s="140"/>
      <c r="J33" s="130"/>
      <c r="K33" s="137"/>
      <c r="L33" s="34"/>
    </row>
    <row r="34" spans="1:12" ht="18" customHeight="1" x14ac:dyDescent="0.2">
      <c r="A34" s="30"/>
      <c r="B34" s="132" t="str">
        <f>+IF(G$6="Unitary Authority","Unitary Authorities",G$6)</f>
        <v>Shire District</v>
      </c>
      <c r="C34" s="140">
        <f>VLOOKUP($G$6,Data!$C$13:$S$347,11,FALSE)</f>
        <v>7234142</v>
      </c>
      <c r="D34" s="140">
        <f>VLOOKUP($G$6,Data!$C$13:$S$347,12,FALSE)</f>
        <v>7100168.6699999999</v>
      </c>
      <c r="E34" s="125"/>
      <c r="F34" s="129">
        <f>VLOOKUP($G$6,Data!$C$13:$S$347,13,FALSE)</f>
        <v>98.148041191339615</v>
      </c>
      <c r="G34" s="127"/>
      <c r="H34" s="140">
        <f>VLOOKUP($G$6,Data!$C$13:$S$347,15,FALSE)</f>
        <v>7453490.1490000002</v>
      </c>
      <c r="I34" s="140">
        <f>VLOOKUP($G$6,Data!$C$13:$S$347,16,FALSE)</f>
        <v>7326292.2220000001</v>
      </c>
      <c r="J34" s="128"/>
      <c r="K34" s="129">
        <f>VLOOKUP($G$6,Data!$C$13:$S$347,17,FALSE)</f>
        <v>98.293444755983671</v>
      </c>
      <c r="L34" s="38"/>
    </row>
    <row r="35" spans="1:12" ht="18" customHeight="1" x14ac:dyDescent="0.25">
      <c r="A35" s="68"/>
      <c r="B35" s="133"/>
      <c r="C35" s="141"/>
      <c r="D35" s="141"/>
      <c r="E35" s="130"/>
      <c r="F35" s="137"/>
      <c r="G35" s="138"/>
      <c r="H35" s="140"/>
      <c r="I35" s="140"/>
      <c r="J35" s="130"/>
      <c r="K35" s="137"/>
      <c r="L35" s="40"/>
    </row>
    <row r="36" spans="1:12" ht="18" customHeight="1" x14ac:dyDescent="0.2">
      <c r="A36" s="68"/>
      <c r="B36" s="131" t="s">
        <v>661</v>
      </c>
      <c r="C36" s="140">
        <f>Data!$M$345</f>
        <v>22381163.530000001</v>
      </c>
      <c r="D36" s="140">
        <f>Data!$N$345</f>
        <v>21873494.380000003</v>
      </c>
      <c r="E36" s="125"/>
      <c r="F36" s="126">
        <f>Data!$O$345</f>
        <v>97.731712431663738</v>
      </c>
      <c r="G36" s="127"/>
      <c r="H36" s="140">
        <f>Data!$Q$345</f>
        <v>23138719.07285</v>
      </c>
      <c r="I36" s="140">
        <f>Data!$R$345</f>
        <v>22660690.367336161</v>
      </c>
      <c r="J36" s="128"/>
      <c r="K36" s="126">
        <f>Data!$S$345</f>
        <v>97.934074466227756</v>
      </c>
      <c r="L36" s="40"/>
    </row>
    <row r="37" spans="1:12" ht="15.75" thickBot="1" x14ac:dyDescent="0.25">
      <c r="A37" s="30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38"/>
    </row>
    <row r="38" spans="1:12" s="236" customFormat="1" ht="22.5" customHeight="1" thickBot="1" x14ac:dyDescent="0.25">
      <c r="A38" s="234"/>
      <c r="B38" s="233" t="s">
        <v>687</v>
      </c>
      <c r="C38" s="233"/>
      <c r="D38" s="233"/>
      <c r="E38" s="233"/>
      <c r="F38" s="233"/>
      <c r="G38" s="233"/>
      <c r="H38" s="233"/>
      <c r="I38" s="233"/>
      <c r="J38" s="233" t="s">
        <v>689</v>
      </c>
      <c r="K38" s="233"/>
      <c r="L38" s="235"/>
    </row>
  </sheetData>
  <mergeCells count="27">
    <mergeCell ref="E28:F28"/>
    <mergeCell ref="J28:K28"/>
    <mergeCell ref="E29:F29"/>
    <mergeCell ref="J29:K29"/>
    <mergeCell ref="E30:F30"/>
    <mergeCell ref="J30:K30"/>
    <mergeCell ref="J16:K16"/>
    <mergeCell ref="C26:F26"/>
    <mergeCell ref="H26:K26"/>
    <mergeCell ref="E27:F27"/>
    <mergeCell ref="J27:K27"/>
    <mergeCell ref="A1:L1"/>
    <mergeCell ref="C11:K11"/>
    <mergeCell ref="C25:K25"/>
    <mergeCell ref="G4:K4"/>
    <mergeCell ref="E4:F4"/>
    <mergeCell ref="G6:K6"/>
    <mergeCell ref="C4:C8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285750</xdr:rowOff>
                  </from>
                  <to>
                    <xdr:col>1</xdr:col>
                    <xdr:colOff>2095500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S380"/>
  <sheetViews>
    <sheetView workbookViewId="0">
      <pane xSplit="2" ySplit="12" topLeftCell="F13" activePane="bottomRight" state="frozen"/>
      <selection pane="topRight" activeCell="C1" sqref="C1"/>
      <selection pane="bottomLeft" activeCell="A10" sqref="A10"/>
      <selection pane="bottomRight" activeCell="T27" sqref="T27"/>
    </sheetView>
  </sheetViews>
  <sheetFormatPr defaultRowHeight="12.75" x14ac:dyDescent="0.2"/>
  <cols>
    <col min="1" max="1" width="6.42578125" style="4" customWidth="1"/>
    <col min="2" max="2" width="27.5703125" style="4" bestFit="1" customWidth="1"/>
    <col min="3" max="3" width="15" style="5" bestFit="1" customWidth="1"/>
    <col min="4" max="4" width="16.28515625" style="5" bestFit="1" customWidth="1"/>
    <col min="5" max="5" width="15" bestFit="1" customWidth="1"/>
    <col min="6" max="6" width="11.140625" bestFit="1" customWidth="1"/>
    <col min="7" max="7" width="18.85546875" style="20" bestFit="1" customWidth="1"/>
    <col min="8" max="8" width="1.7109375" customWidth="1"/>
    <col min="9" max="9" width="15" style="19" bestFit="1" customWidth="1"/>
    <col min="10" max="10" width="11.140625" bestFit="1" customWidth="1"/>
    <col min="11" max="11" width="17.7109375" style="20" customWidth="1"/>
    <col min="12" max="12" width="3.28515625" customWidth="1"/>
    <col min="13" max="13" width="15.7109375" bestFit="1" customWidth="1"/>
    <col min="14" max="14" width="13.42578125" bestFit="1" customWidth="1"/>
    <col min="15" max="15" width="18.85546875" style="20" bestFit="1" customWidth="1"/>
    <col min="16" max="16" width="2.140625" customWidth="1"/>
    <col min="17" max="17" width="15.7109375" bestFit="1" customWidth="1"/>
    <col min="18" max="18" width="13.42578125" bestFit="1" customWidth="1"/>
    <col min="19" max="19" width="17.7109375" style="20" bestFit="1" customWidth="1"/>
    <col min="20" max="22" width="14.28515625" customWidth="1"/>
    <col min="23" max="23" width="15.5703125" customWidth="1"/>
    <col min="24" max="30" width="14.28515625" customWidth="1"/>
    <col min="31" max="31" width="9.140625" style="6"/>
    <col min="32" max="35" width="14.28515625" style="6" customWidth="1"/>
    <col min="36" max="36" width="14.28515625" style="46" customWidth="1"/>
    <col min="37" max="43" width="14.28515625" style="6" customWidth="1"/>
    <col min="44" max="44" width="4.5703125" style="6" customWidth="1"/>
    <col min="45" max="45" width="9.140625" style="50"/>
    <col min="46" max="253" width="9.140625" style="6"/>
  </cols>
  <sheetData>
    <row r="1" spans="1:253" x14ac:dyDescent="0.2">
      <c r="A1" s="25">
        <v>1</v>
      </c>
      <c r="B1" s="26">
        <v>2</v>
      </c>
      <c r="C1" s="24">
        <v>3</v>
      </c>
      <c r="D1" s="25">
        <v>4</v>
      </c>
      <c r="E1" s="26">
        <v>5</v>
      </c>
      <c r="F1" s="24">
        <v>6</v>
      </c>
      <c r="G1" s="25">
        <v>7</v>
      </c>
      <c r="H1" s="26">
        <v>8</v>
      </c>
      <c r="I1" s="24">
        <v>9</v>
      </c>
      <c r="J1" s="25">
        <v>10</v>
      </c>
      <c r="K1" s="26">
        <v>11</v>
      </c>
      <c r="L1" s="24">
        <v>12</v>
      </c>
      <c r="M1" s="199">
        <v>13</v>
      </c>
      <c r="N1" s="26">
        <v>14</v>
      </c>
      <c r="O1" s="24">
        <v>15</v>
      </c>
      <c r="P1" s="25">
        <v>16</v>
      </c>
      <c r="Q1" s="26">
        <v>17</v>
      </c>
      <c r="R1" s="24">
        <v>18</v>
      </c>
      <c r="S1" s="25">
        <v>19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50"/>
      <c r="AF1" s="50"/>
      <c r="AG1" s="50"/>
      <c r="AH1" s="50"/>
      <c r="AI1" s="50"/>
      <c r="AJ1" s="61"/>
      <c r="AK1" s="50"/>
      <c r="AL1" s="50"/>
      <c r="AM1" s="50"/>
      <c r="AN1" s="50"/>
      <c r="AO1" s="50"/>
      <c r="AP1" s="50"/>
      <c r="AQ1" s="50"/>
      <c r="AR1" s="50"/>
      <c r="AS1" s="50">
        <f>+AR1+1</f>
        <v>1</v>
      </c>
    </row>
    <row r="2" spans="1:253" x14ac:dyDescent="0.2">
      <c r="A2" s="52"/>
      <c r="B2" s="103"/>
      <c r="C2" s="51"/>
      <c r="D2" s="42"/>
      <c r="E2" s="227" t="s">
        <v>593</v>
      </c>
      <c r="F2" s="228"/>
      <c r="G2" s="228"/>
      <c r="H2" s="228"/>
      <c r="I2" s="228"/>
      <c r="J2" s="228"/>
      <c r="K2" s="229"/>
      <c r="L2" s="200"/>
      <c r="M2" s="228" t="s">
        <v>594</v>
      </c>
      <c r="N2" s="228"/>
      <c r="O2" s="228"/>
      <c r="P2" s="228"/>
      <c r="Q2" s="228"/>
      <c r="R2" s="228"/>
      <c r="S2" s="22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50"/>
      <c r="AF2" s="50"/>
      <c r="AG2" s="50"/>
      <c r="AH2" s="50"/>
      <c r="AI2" s="50"/>
      <c r="AJ2" s="61"/>
      <c r="AK2" s="50"/>
      <c r="AL2" s="50"/>
      <c r="AM2" s="50"/>
      <c r="AN2" s="50"/>
      <c r="AO2" s="50"/>
      <c r="AP2" s="50"/>
      <c r="AQ2" s="50"/>
      <c r="AR2" s="50"/>
    </row>
    <row r="3" spans="1:253" x14ac:dyDescent="0.2">
      <c r="A3" s="52"/>
      <c r="B3" s="103"/>
      <c r="C3" s="51"/>
      <c r="D3" s="42"/>
      <c r="E3" s="230" t="s">
        <v>663</v>
      </c>
      <c r="F3" s="231"/>
      <c r="G3" s="232"/>
      <c r="H3" s="62"/>
      <c r="I3" s="230" t="s">
        <v>674</v>
      </c>
      <c r="J3" s="231"/>
      <c r="K3" s="232"/>
      <c r="L3" s="200"/>
      <c r="M3" s="231" t="s">
        <v>663</v>
      </c>
      <c r="N3" s="231"/>
      <c r="O3" s="232"/>
      <c r="P3" s="62"/>
      <c r="Q3" s="230" t="s">
        <v>674</v>
      </c>
      <c r="R3" s="231"/>
      <c r="S3" s="232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50"/>
      <c r="AF3" s="50"/>
      <c r="AG3" s="50"/>
      <c r="AH3" s="50"/>
      <c r="AI3" s="50"/>
      <c r="AJ3" s="61"/>
      <c r="AK3" s="50"/>
      <c r="AL3" s="50"/>
      <c r="AM3" s="50"/>
      <c r="AN3" s="50"/>
      <c r="AO3" s="50"/>
      <c r="AP3" s="50"/>
      <c r="AQ3" s="50"/>
      <c r="AR3" s="50"/>
    </row>
    <row r="4" spans="1:253" x14ac:dyDescent="0.2">
      <c r="A4" s="52"/>
      <c r="B4" s="103"/>
      <c r="C4" s="51"/>
      <c r="D4" s="42"/>
      <c r="E4" s="151"/>
      <c r="F4" s="152"/>
      <c r="G4" s="156"/>
      <c r="H4" s="64"/>
      <c r="I4" s="151"/>
      <c r="J4" s="152"/>
      <c r="K4" s="156"/>
      <c r="L4" s="201"/>
      <c r="M4" s="152"/>
      <c r="N4" s="152"/>
      <c r="O4" s="156"/>
      <c r="P4" s="64"/>
      <c r="Q4" s="151"/>
      <c r="R4" s="152"/>
      <c r="S4" s="156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50"/>
      <c r="AF4" s="50"/>
      <c r="AG4" s="50"/>
      <c r="AH4" s="50"/>
      <c r="AI4" s="50"/>
      <c r="AJ4" s="61"/>
      <c r="AK4" s="50"/>
      <c r="AL4" s="50"/>
      <c r="AM4" s="50"/>
      <c r="AN4" s="50"/>
      <c r="AO4" s="50"/>
      <c r="AP4" s="50"/>
      <c r="AQ4" s="50"/>
      <c r="AR4" s="50"/>
    </row>
    <row r="5" spans="1:253" x14ac:dyDescent="0.2">
      <c r="A5" s="52"/>
      <c r="B5" s="103"/>
      <c r="C5" s="51"/>
      <c r="D5" s="42"/>
      <c r="E5" s="143" t="s">
        <v>681</v>
      </c>
      <c r="F5" s="63" t="s">
        <v>676</v>
      </c>
      <c r="G5" s="153" t="s">
        <v>677</v>
      </c>
      <c r="H5" s="64"/>
      <c r="I5" s="143" t="s">
        <v>681</v>
      </c>
      <c r="J5" s="63" t="s">
        <v>676</v>
      </c>
      <c r="K5" s="157" t="s">
        <v>677</v>
      </c>
      <c r="L5" s="201"/>
      <c r="M5" s="63" t="s">
        <v>681</v>
      </c>
      <c r="N5" s="63" t="s">
        <v>676</v>
      </c>
      <c r="O5" s="153" t="s">
        <v>677</v>
      </c>
      <c r="P5" s="64"/>
      <c r="Q5" s="143" t="s">
        <v>681</v>
      </c>
      <c r="R5" s="63" t="s">
        <v>676</v>
      </c>
      <c r="S5" s="157" t="s">
        <v>677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50"/>
      <c r="AF5" s="50"/>
      <c r="AG5" s="50"/>
      <c r="AH5" s="50"/>
      <c r="AI5" s="50"/>
      <c r="AJ5" s="61"/>
      <c r="AK5" s="50"/>
      <c r="AL5" s="50"/>
      <c r="AM5" s="50"/>
      <c r="AN5" s="50"/>
      <c r="AO5" s="50"/>
      <c r="AP5" s="50"/>
      <c r="AQ5" s="50"/>
      <c r="AR5" s="50"/>
    </row>
    <row r="6" spans="1:253" x14ac:dyDescent="0.2">
      <c r="A6" s="52"/>
      <c r="B6" s="103"/>
      <c r="C6" s="51"/>
      <c r="D6" s="42"/>
      <c r="E6" s="143" t="s">
        <v>685</v>
      </c>
      <c r="F6" s="63" t="s">
        <v>678</v>
      </c>
      <c r="G6" s="153" t="s">
        <v>664</v>
      </c>
      <c r="H6" s="150"/>
      <c r="I6" s="143" t="s">
        <v>685</v>
      </c>
      <c r="J6" s="63" t="s">
        <v>678</v>
      </c>
      <c r="K6" s="157" t="s">
        <v>675</v>
      </c>
      <c r="L6" s="202"/>
      <c r="M6" s="63" t="s">
        <v>685</v>
      </c>
      <c r="N6" s="63" t="s">
        <v>678</v>
      </c>
      <c r="O6" s="153" t="s">
        <v>664</v>
      </c>
      <c r="P6" s="150"/>
      <c r="Q6" s="143" t="s">
        <v>685</v>
      </c>
      <c r="R6" s="63" t="s">
        <v>678</v>
      </c>
      <c r="S6" s="157" t="s">
        <v>675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50"/>
      <c r="AF6" s="50"/>
      <c r="AG6" s="50"/>
      <c r="AH6" s="50"/>
      <c r="AI6" s="50"/>
      <c r="AJ6" s="61"/>
      <c r="AK6" s="50"/>
      <c r="AL6" s="50"/>
      <c r="AM6" s="50"/>
      <c r="AN6" s="50"/>
      <c r="AO6" s="50"/>
      <c r="AP6" s="50"/>
      <c r="AQ6" s="50"/>
      <c r="AR6" s="50"/>
    </row>
    <row r="7" spans="1:253" x14ac:dyDescent="0.2">
      <c r="A7" s="52"/>
      <c r="B7" s="103"/>
      <c r="C7" s="51"/>
      <c r="D7" s="42"/>
      <c r="E7" s="143" t="s">
        <v>684</v>
      </c>
      <c r="F7" s="63" t="s">
        <v>679</v>
      </c>
      <c r="G7" s="153" t="s">
        <v>682</v>
      </c>
      <c r="H7" s="64"/>
      <c r="I7" s="143" t="s">
        <v>684</v>
      </c>
      <c r="J7" s="63" t="s">
        <v>680</v>
      </c>
      <c r="K7" s="157" t="s">
        <v>682</v>
      </c>
      <c r="L7" s="201"/>
      <c r="M7" s="63" t="s">
        <v>684</v>
      </c>
      <c r="N7" s="63" t="s">
        <v>679</v>
      </c>
      <c r="O7" s="153" t="s">
        <v>682</v>
      </c>
      <c r="P7" s="64"/>
      <c r="Q7" s="143" t="s">
        <v>684</v>
      </c>
      <c r="R7" s="63" t="s">
        <v>680</v>
      </c>
      <c r="S7" s="157" t="s">
        <v>682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50"/>
      <c r="AF7" s="50"/>
      <c r="AG7" s="50"/>
      <c r="AH7" s="50"/>
      <c r="AI7" s="50"/>
      <c r="AJ7" s="61"/>
      <c r="AK7" s="50"/>
      <c r="AL7" s="50"/>
      <c r="AM7" s="50"/>
      <c r="AN7" s="50"/>
      <c r="AO7" s="50"/>
      <c r="AP7" s="50"/>
      <c r="AQ7" s="50"/>
      <c r="AR7" s="50"/>
    </row>
    <row r="8" spans="1:253" x14ac:dyDescent="0.2">
      <c r="A8" s="52"/>
      <c r="B8" s="103"/>
      <c r="C8" s="51"/>
      <c r="D8" s="42"/>
      <c r="E8" s="143" t="s">
        <v>686</v>
      </c>
      <c r="F8" s="63" t="s">
        <v>666</v>
      </c>
      <c r="G8" s="153" t="s">
        <v>683</v>
      </c>
      <c r="H8" s="64"/>
      <c r="I8" s="143" t="s">
        <v>686</v>
      </c>
      <c r="J8" s="63" t="s">
        <v>666</v>
      </c>
      <c r="K8" s="157" t="s">
        <v>683</v>
      </c>
      <c r="L8" s="201"/>
      <c r="M8" s="63" t="s">
        <v>686</v>
      </c>
      <c r="N8" s="63" t="s">
        <v>666</v>
      </c>
      <c r="O8" s="153" t="s">
        <v>683</v>
      </c>
      <c r="P8" s="64"/>
      <c r="Q8" s="143" t="s">
        <v>686</v>
      </c>
      <c r="R8" s="63" t="s">
        <v>666</v>
      </c>
      <c r="S8" s="157" t="s">
        <v>683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50"/>
      <c r="AF8" s="50"/>
      <c r="AG8" s="50"/>
      <c r="AH8" s="50"/>
      <c r="AI8" s="50"/>
      <c r="AJ8" s="61"/>
      <c r="AK8" s="50"/>
      <c r="AL8" s="50"/>
      <c r="AM8" s="50"/>
      <c r="AN8" s="50"/>
      <c r="AO8" s="50"/>
      <c r="AP8" s="50"/>
      <c r="AQ8" s="50"/>
      <c r="AR8" s="50"/>
    </row>
    <row r="9" spans="1:253" x14ac:dyDescent="0.2">
      <c r="A9" s="52"/>
      <c r="B9" s="103"/>
      <c r="C9" s="51"/>
      <c r="D9" s="42"/>
      <c r="E9" s="143"/>
      <c r="F9" s="63"/>
      <c r="G9" s="158"/>
      <c r="H9" s="64"/>
      <c r="I9" s="143"/>
      <c r="J9" s="63"/>
      <c r="K9" s="160"/>
      <c r="L9" s="201"/>
      <c r="M9" s="63"/>
      <c r="N9" s="63"/>
      <c r="O9" s="158"/>
      <c r="P9" s="64"/>
      <c r="Q9" s="143"/>
      <c r="R9" s="63"/>
      <c r="S9" s="16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50"/>
      <c r="AF9" s="50"/>
      <c r="AG9" s="50"/>
      <c r="AH9" s="50"/>
      <c r="AI9" s="50"/>
      <c r="AJ9" s="61"/>
      <c r="AK9" s="50"/>
      <c r="AL9" s="50"/>
      <c r="AM9" s="50"/>
      <c r="AN9" s="50"/>
      <c r="AO9" s="50"/>
      <c r="AP9" s="50"/>
      <c r="AQ9" s="50"/>
      <c r="AR9" s="50"/>
    </row>
    <row r="10" spans="1:253" x14ac:dyDescent="0.2">
      <c r="A10" s="52"/>
      <c r="B10" s="103"/>
      <c r="C10" s="51"/>
      <c r="D10" s="42"/>
      <c r="E10" s="154" t="s">
        <v>667</v>
      </c>
      <c r="F10" s="155" t="s">
        <v>667</v>
      </c>
      <c r="G10" s="159" t="s">
        <v>0</v>
      </c>
      <c r="H10" s="64"/>
      <c r="I10" s="154" t="s">
        <v>667</v>
      </c>
      <c r="J10" s="155" t="s">
        <v>667</v>
      </c>
      <c r="K10" s="159" t="s">
        <v>0</v>
      </c>
      <c r="L10" s="201"/>
      <c r="M10" s="155" t="s">
        <v>667</v>
      </c>
      <c r="N10" s="155" t="s">
        <v>667</v>
      </c>
      <c r="O10" s="159" t="s">
        <v>0</v>
      </c>
      <c r="P10" s="64"/>
      <c r="Q10" s="154" t="s">
        <v>667</v>
      </c>
      <c r="R10" s="155" t="s">
        <v>667</v>
      </c>
      <c r="S10" s="159" t="s">
        <v>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50"/>
      <c r="AF10" s="50"/>
      <c r="AG10" s="50"/>
      <c r="AH10" s="50"/>
      <c r="AI10" s="50"/>
      <c r="AJ10" s="61"/>
      <c r="AK10" s="50"/>
      <c r="AL10" s="50"/>
      <c r="AM10" s="50"/>
      <c r="AN10" s="50"/>
      <c r="AO10" s="50"/>
      <c r="AP10" s="50"/>
      <c r="AQ10" s="50"/>
      <c r="AR10" s="50"/>
    </row>
    <row r="11" spans="1:253" x14ac:dyDescent="0.2">
      <c r="A11" s="52"/>
      <c r="B11" s="103"/>
      <c r="C11" s="51"/>
      <c r="D11" s="42"/>
      <c r="E11" s="144"/>
      <c r="F11" s="145"/>
      <c r="G11" s="145"/>
      <c r="H11" s="145"/>
      <c r="I11" s="146"/>
      <c r="J11" s="145"/>
      <c r="K11" s="147"/>
      <c r="L11" s="203"/>
      <c r="M11" s="145"/>
      <c r="N11" s="145"/>
      <c r="O11" s="145"/>
      <c r="P11" s="145"/>
      <c r="Q11" s="146"/>
      <c r="R11" s="145"/>
      <c r="S11" s="145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50"/>
      <c r="AF11" s="50"/>
      <c r="AG11" s="50"/>
      <c r="AH11" s="50"/>
      <c r="AI11" s="50"/>
      <c r="AJ11" s="61"/>
      <c r="AK11" s="50"/>
      <c r="AL11" s="50"/>
      <c r="AM11" s="50"/>
      <c r="AN11" s="50"/>
      <c r="AO11" s="50"/>
      <c r="AP11" s="50"/>
      <c r="AQ11" s="50"/>
      <c r="AR11" s="50"/>
    </row>
    <row r="12" spans="1:253" s="168" customFormat="1" x14ac:dyDescent="0.2">
      <c r="A12" s="52"/>
      <c r="B12" s="103"/>
      <c r="C12" s="51"/>
      <c r="D12" s="42"/>
      <c r="E12" s="175"/>
      <c r="F12" s="176"/>
      <c r="G12" s="177"/>
      <c r="H12" s="176"/>
      <c r="I12" s="178"/>
      <c r="J12" s="176"/>
      <c r="K12" s="179"/>
      <c r="L12" s="204"/>
      <c r="M12" s="180"/>
      <c r="N12" s="180"/>
      <c r="O12" s="181"/>
      <c r="P12" s="180"/>
      <c r="Q12" s="180"/>
      <c r="R12" s="180"/>
      <c r="S12" s="182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76"/>
      <c r="AF12" s="176"/>
      <c r="AG12" s="176"/>
      <c r="AH12" s="176"/>
      <c r="AI12" s="176"/>
      <c r="AJ12" s="178"/>
      <c r="AK12" s="176"/>
      <c r="AL12" s="176"/>
      <c r="AM12" s="176"/>
      <c r="AN12" s="176"/>
      <c r="AO12" s="176"/>
      <c r="AP12" s="176"/>
      <c r="AQ12" s="176"/>
      <c r="AR12" s="183"/>
      <c r="AS12" s="177"/>
      <c r="AT12" s="183"/>
      <c r="AU12" s="183"/>
      <c r="AV12" s="183"/>
      <c r="AW12" s="183"/>
      <c r="AX12" s="183"/>
      <c r="AY12" s="183"/>
      <c r="AZ12" s="183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x14ac:dyDescent="0.2">
      <c r="A13" s="17">
        <v>1</v>
      </c>
      <c r="B13" s="104" t="s">
        <v>1</v>
      </c>
      <c r="C13" s="21" t="s">
        <v>2</v>
      </c>
      <c r="D13" s="23" t="s">
        <v>669</v>
      </c>
      <c r="E13" s="148">
        <v>31041</v>
      </c>
      <c r="F13" s="148">
        <v>30332</v>
      </c>
      <c r="G13" s="149">
        <v>97.72</v>
      </c>
      <c r="H13" s="149"/>
      <c r="I13" s="18">
        <v>31787</v>
      </c>
      <c r="J13" s="18">
        <v>30997</v>
      </c>
      <c r="K13" s="102">
        <v>97.51</v>
      </c>
      <c r="L13" s="3"/>
      <c r="M13" s="18">
        <v>15305</v>
      </c>
      <c r="N13" s="18">
        <v>14798</v>
      </c>
      <c r="O13" s="102">
        <v>96.69</v>
      </c>
      <c r="Q13" s="18">
        <v>16626</v>
      </c>
      <c r="R13" s="18">
        <v>16256</v>
      </c>
      <c r="S13" s="102">
        <v>97.77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F13" s="45"/>
      <c r="AG13" s="45"/>
      <c r="AH13" s="45"/>
      <c r="AI13" s="45"/>
      <c r="AK13" s="45"/>
      <c r="AL13" s="45"/>
      <c r="AM13" s="45"/>
      <c r="AN13" s="45"/>
      <c r="AO13" s="45"/>
      <c r="AP13" s="45"/>
      <c r="AQ13" s="45"/>
      <c r="AS13" s="47"/>
    </row>
    <row r="14" spans="1:253" x14ac:dyDescent="0.2">
      <c r="A14" s="17">
        <v>2</v>
      </c>
      <c r="B14" s="104" t="s">
        <v>3</v>
      </c>
      <c r="C14" s="22" t="s">
        <v>4</v>
      </c>
      <c r="D14" s="23" t="s">
        <v>669</v>
      </c>
      <c r="E14" s="148">
        <v>43442</v>
      </c>
      <c r="F14" s="148">
        <v>42421</v>
      </c>
      <c r="G14" s="149">
        <v>97.65</v>
      </c>
      <c r="H14" s="149"/>
      <c r="I14" s="18">
        <v>45328</v>
      </c>
      <c r="J14" s="18">
        <v>44329</v>
      </c>
      <c r="K14" s="102">
        <v>97.8</v>
      </c>
      <c r="L14" s="3"/>
      <c r="M14" s="18">
        <v>26258</v>
      </c>
      <c r="N14" s="18">
        <v>25627</v>
      </c>
      <c r="O14" s="102">
        <v>97.6</v>
      </c>
      <c r="Q14" s="18">
        <v>27243</v>
      </c>
      <c r="R14" s="18">
        <v>26711</v>
      </c>
      <c r="S14" s="102">
        <v>98.05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F14" s="45"/>
      <c r="AG14" s="45"/>
      <c r="AH14" s="45"/>
      <c r="AI14" s="45"/>
      <c r="AK14" s="45"/>
      <c r="AL14" s="45"/>
      <c r="AM14" s="45"/>
      <c r="AN14" s="45"/>
      <c r="AO14" s="45"/>
      <c r="AP14" s="45"/>
      <c r="AQ14" s="45"/>
      <c r="AS14" s="47"/>
    </row>
    <row r="15" spans="1:253" x14ac:dyDescent="0.2">
      <c r="A15" s="17">
        <v>3</v>
      </c>
      <c r="B15" s="104" t="s">
        <v>5</v>
      </c>
      <c r="C15" s="22" t="s">
        <v>6</v>
      </c>
      <c r="D15" s="23" t="s">
        <v>669</v>
      </c>
      <c r="E15" s="148">
        <v>53850</v>
      </c>
      <c r="F15" s="148">
        <v>53231</v>
      </c>
      <c r="G15" s="149">
        <v>98.85</v>
      </c>
      <c r="H15" s="149"/>
      <c r="I15" s="18">
        <v>55770</v>
      </c>
      <c r="J15" s="18">
        <v>55077</v>
      </c>
      <c r="K15" s="102">
        <v>98.76</v>
      </c>
      <c r="L15" s="3"/>
      <c r="M15" s="18">
        <v>30029</v>
      </c>
      <c r="N15" s="18">
        <v>29728</v>
      </c>
      <c r="O15" s="102">
        <v>99</v>
      </c>
      <c r="Q15" s="18">
        <v>31034</v>
      </c>
      <c r="R15" s="18">
        <v>30733</v>
      </c>
      <c r="S15" s="102">
        <v>99.03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F15" s="45"/>
      <c r="AG15" s="45"/>
      <c r="AH15" s="45"/>
      <c r="AI15" s="45"/>
      <c r="AK15" s="45"/>
      <c r="AL15" s="45"/>
      <c r="AM15" s="45"/>
      <c r="AN15" s="45"/>
      <c r="AO15" s="45"/>
      <c r="AP15" s="45"/>
      <c r="AQ15" s="45"/>
      <c r="AS15" s="47"/>
    </row>
    <row r="16" spans="1:253" x14ac:dyDescent="0.2">
      <c r="A16" s="17">
        <v>4</v>
      </c>
      <c r="B16" s="104" t="s">
        <v>7</v>
      </c>
      <c r="C16" s="22" t="s">
        <v>8</v>
      </c>
      <c r="D16" s="23" t="s">
        <v>669</v>
      </c>
      <c r="E16" s="148">
        <v>83235</v>
      </c>
      <c r="F16" s="148">
        <v>81692</v>
      </c>
      <c r="G16" s="149">
        <v>98.15</v>
      </c>
      <c r="H16" s="149"/>
      <c r="I16" s="18">
        <v>85214</v>
      </c>
      <c r="J16" s="18">
        <v>83739</v>
      </c>
      <c r="K16" s="102">
        <v>98.27</v>
      </c>
      <c r="L16" s="3"/>
      <c r="M16" s="18">
        <v>30759</v>
      </c>
      <c r="N16" s="18">
        <v>30380</v>
      </c>
      <c r="O16" s="102">
        <v>98.77</v>
      </c>
      <c r="Q16" s="18">
        <v>33177</v>
      </c>
      <c r="R16" s="18">
        <v>32635</v>
      </c>
      <c r="S16" s="102">
        <v>98.37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F16" s="45"/>
      <c r="AG16" s="45"/>
      <c r="AH16" s="45"/>
      <c r="AI16" s="45"/>
      <c r="AK16" s="45"/>
      <c r="AL16" s="45"/>
      <c r="AM16" s="45"/>
      <c r="AN16" s="45"/>
      <c r="AO16" s="45"/>
      <c r="AP16" s="45"/>
      <c r="AQ16" s="45"/>
      <c r="AS16" s="47"/>
    </row>
    <row r="17" spans="1:46" x14ac:dyDescent="0.2">
      <c r="A17" s="17">
        <v>5</v>
      </c>
      <c r="B17" s="104" t="s">
        <v>9</v>
      </c>
      <c r="C17" s="22" t="s">
        <v>10</v>
      </c>
      <c r="D17" s="23" t="s">
        <v>669</v>
      </c>
      <c r="E17" s="148">
        <v>46913</v>
      </c>
      <c r="F17" s="148">
        <v>45669</v>
      </c>
      <c r="G17" s="149">
        <v>97.35</v>
      </c>
      <c r="H17" s="149"/>
      <c r="I17" s="18">
        <v>48837</v>
      </c>
      <c r="J17" s="18">
        <v>47430</v>
      </c>
      <c r="K17" s="102">
        <v>97.12</v>
      </c>
      <c r="L17" s="3"/>
      <c r="M17" s="18">
        <v>32043</v>
      </c>
      <c r="N17" s="18">
        <v>31372</v>
      </c>
      <c r="O17" s="102">
        <v>97.91</v>
      </c>
      <c r="Q17" s="18">
        <v>32679</v>
      </c>
      <c r="R17" s="18">
        <v>32095</v>
      </c>
      <c r="S17" s="102">
        <v>98.21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F17" s="45"/>
      <c r="AG17" s="45"/>
      <c r="AH17" s="45"/>
      <c r="AI17" s="45"/>
      <c r="AK17" s="45"/>
      <c r="AL17" s="45"/>
      <c r="AM17" s="45"/>
      <c r="AN17" s="45"/>
      <c r="AO17" s="45"/>
      <c r="AP17" s="45"/>
      <c r="AQ17" s="45"/>
      <c r="AS17" s="47"/>
    </row>
    <row r="18" spans="1:46" x14ac:dyDescent="0.2">
      <c r="A18" s="17">
        <v>6</v>
      </c>
      <c r="B18" s="104" t="s">
        <v>11</v>
      </c>
      <c r="C18" s="22" t="s">
        <v>12</v>
      </c>
      <c r="D18" s="23" t="s">
        <v>669</v>
      </c>
      <c r="E18" s="148">
        <v>58208</v>
      </c>
      <c r="F18" s="148">
        <v>57080</v>
      </c>
      <c r="G18" s="149">
        <v>98.06</v>
      </c>
      <c r="H18" s="149"/>
      <c r="I18" s="18">
        <v>60117</v>
      </c>
      <c r="J18" s="18">
        <v>59133</v>
      </c>
      <c r="K18" s="102">
        <v>98.4</v>
      </c>
      <c r="L18" s="3"/>
      <c r="M18" s="18">
        <v>44600</v>
      </c>
      <c r="N18" s="18">
        <v>44192</v>
      </c>
      <c r="O18" s="102">
        <v>99.09</v>
      </c>
      <c r="Q18" s="18">
        <v>45921</v>
      </c>
      <c r="R18" s="18">
        <v>45401</v>
      </c>
      <c r="S18" s="102">
        <v>98.9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F18" s="45"/>
      <c r="AG18" s="45"/>
      <c r="AH18" s="45"/>
      <c r="AI18" s="45"/>
      <c r="AK18" s="45"/>
      <c r="AL18" s="45"/>
      <c r="AM18" s="45"/>
      <c r="AN18" s="45"/>
      <c r="AO18" s="45"/>
      <c r="AP18" s="45"/>
      <c r="AQ18" s="45"/>
      <c r="AS18" s="47"/>
    </row>
    <row r="19" spans="1:46" x14ac:dyDescent="0.2">
      <c r="A19" s="17">
        <v>7</v>
      </c>
      <c r="B19" s="104" t="s">
        <v>13</v>
      </c>
      <c r="C19" s="22" t="s">
        <v>14</v>
      </c>
      <c r="D19" s="23" t="s">
        <v>669</v>
      </c>
      <c r="E19" s="148">
        <v>94562</v>
      </c>
      <c r="F19" s="148">
        <v>93297</v>
      </c>
      <c r="G19" s="149">
        <v>98.66</v>
      </c>
      <c r="H19" s="149"/>
      <c r="I19" s="18">
        <v>99321</v>
      </c>
      <c r="J19" s="18">
        <v>97957</v>
      </c>
      <c r="K19" s="102">
        <v>98.63</v>
      </c>
      <c r="L19" s="3"/>
      <c r="M19" s="18">
        <v>46107</v>
      </c>
      <c r="N19" s="18">
        <v>45830</v>
      </c>
      <c r="O19" s="102">
        <v>99.4</v>
      </c>
      <c r="Q19" s="18">
        <v>47844</v>
      </c>
      <c r="R19" s="18">
        <v>47557</v>
      </c>
      <c r="S19" s="102">
        <v>99.4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F19" s="45"/>
      <c r="AG19" s="45"/>
      <c r="AH19" s="45"/>
      <c r="AI19" s="45"/>
      <c r="AK19" s="45"/>
      <c r="AL19" s="45"/>
      <c r="AM19" s="45"/>
      <c r="AN19" s="45"/>
      <c r="AO19" s="45"/>
      <c r="AP19" s="45"/>
      <c r="AQ19" s="45"/>
      <c r="AS19" s="47"/>
    </row>
    <row r="20" spans="1:46" x14ac:dyDescent="0.2">
      <c r="A20" s="17">
        <v>8</v>
      </c>
      <c r="B20" s="104" t="s">
        <v>15</v>
      </c>
      <c r="C20" s="22" t="s">
        <v>16</v>
      </c>
      <c r="D20" s="23" t="s">
        <v>669</v>
      </c>
      <c r="E20" s="148">
        <v>44890</v>
      </c>
      <c r="F20" s="148">
        <v>44135</v>
      </c>
      <c r="G20" s="149">
        <v>98.32</v>
      </c>
      <c r="H20" s="149"/>
      <c r="I20" s="18">
        <v>46580</v>
      </c>
      <c r="J20" s="18">
        <v>45737</v>
      </c>
      <c r="K20" s="102">
        <v>98.19</v>
      </c>
      <c r="L20" s="3"/>
      <c r="M20" s="18">
        <v>21886</v>
      </c>
      <c r="N20" s="18">
        <v>21431</v>
      </c>
      <c r="O20" s="102">
        <v>97.92</v>
      </c>
      <c r="Q20" s="18">
        <v>23397</v>
      </c>
      <c r="R20" s="18">
        <v>22997</v>
      </c>
      <c r="S20" s="102">
        <v>98.29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F20" s="45"/>
      <c r="AG20" s="45"/>
      <c r="AH20" s="45"/>
      <c r="AI20" s="45"/>
      <c r="AK20" s="45"/>
      <c r="AL20" s="45"/>
      <c r="AM20" s="45"/>
      <c r="AN20" s="45"/>
      <c r="AO20" s="45"/>
      <c r="AP20" s="45"/>
      <c r="AQ20" s="45"/>
      <c r="AS20" s="47"/>
    </row>
    <row r="21" spans="1:46" x14ac:dyDescent="0.2">
      <c r="A21" s="17">
        <v>9</v>
      </c>
      <c r="B21" s="104" t="s">
        <v>595</v>
      </c>
      <c r="C21" s="22" t="s">
        <v>17</v>
      </c>
      <c r="D21" s="23" t="s">
        <v>656</v>
      </c>
      <c r="E21" s="148">
        <v>52266</v>
      </c>
      <c r="F21" s="148">
        <v>49421</v>
      </c>
      <c r="G21" s="149">
        <v>94.56</v>
      </c>
      <c r="H21" s="149"/>
      <c r="I21" s="18">
        <v>56145</v>
      </c>
      <c r="J21" s="18">
        <v>52849</v>
      </c>
      <c r="K21" s="102">
        <v>94.13</v>
      </c>
      <c r="L21" s="3"/>
      <c r="M21" s="18">
        <v>56048</v>
      </c>
      <c r="N21" s="18">
        <v>53297</v>
      </c>
      <c r="O21" s="102">
        <v>95.09</v>
      </c>
      <c r="Q21" s="18">
        <v>58290</v>
      </c>
      <c r="R21" s="18">
        <v>56519</v>
      </c>
      <c r="S21" s="102">
        <v>96.96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F21" s="45"/>
      <c r="AG21" s="45"/>
      <c r="AH21" s="45"/>
      <c r="AI21" s="45"/>
      <c r="AK21" s="45"/>
      <c r="AL21" s="45"/>
      <c r="AM21" s="45"/>
      <c r="AN21" s="45"/>
      <c r="AO21" s="45"/>
      <c r="AP21" s="45"/>
      <c r="AQ21" s="45"/>
      <c r="AS21" s="47"/>
      <c r="AT21" s="45"/>
    </row>
    <row r="22" spans="1:46" x14ac:dyDescent="0.2">
      <c r="A22" s="17">
        <v>10</v>
      </c>
      <c r="B22" s="104" t="s">
        <v>18</v>
      </c>
      <c r="C22" s="22" t="s">
        <v>19</v>
      </c>
      <c r="D22" s="23" t="s">
        <v>656</v>
      </c>
      <c r="E22" s="148">
        <v>175718</v>
      </c>
      <c r="F22" s="148">
        <v>169928</v>
      </c>
      <c r="G22" s="149">
        <v>96.7</v>
      </c>
      <c r="H22" s="149"/>
      <c r="I22" s="18">
        <v>183753</v>
      </c>
      <c r="J22" s="18">
        <v>177117</v>
      </c>
      <c r="K22" s="102">
        <v>96.39</v>
      </c>
      <c r="L22" s="3"/>
      <c r="M22" s="18">
        <v>111464</v>
      </c>
      <c r="N22" s="18">
        <v>106592</v>
      </c>
      <c r="O22" s="102">
        <v>95.63</v>
      </c>
      <c r="Q22" s="18">
        <v>114598</v>
      </c>
      <c r="R22" s="18">
        <v>109732</v>
      </c>
      <c r="S22" s="102">
        <v>95.75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F22" s="45"/>
      <c r="AG22" s="45"/>
      <c r="AH22" s="45"/>
      <c r="AI22" s="45"/>
      <c r="AK22" s="45"/>
      <c r="AL22" s="45"/>
      <c r="AM22" s="45"/>
      <c r="AN22" s="45"/>
      <c r="AO22" s="45"/>
      <c r="AP22" s="45"/>
      <c r="AQ22" s="45"/>
      <c r="AS22" s="47"/>
    </row>
    <row r="23" spans="1:46" x14ac:dyDescent="0.2">
      <c r="A23" s="17">
        <v>11</v>
      </c>
      <c r="B23" s="104" t="s">
        <v>20</v>
      </c>
      <c r="C23" s="22" t="s">
        <v>21</v>
      </c>
      <c r="D23" s="23" t="s">
        <v>670</v>
      </c>
      <c r="E23" s="148">
        <v>81297</v>
      </c>
      <c r="F23" s="148">
        <v>78316</v>
      </c>
      <c r="G23" s="149">
        <v>96.33</v>
      </c>
      <c r="H23" s="149"/>
      <c r="I23" s="18">
        <v>87609</v>
      </c>
      <c r="J23" s="18">
        <v>83673</v>
      </c>
      <c r="K23" s="102">
        <v>95.51</v>
      </c>
      <c r="L23" s="3"/>
      <c r="M23" s="18">
        <v>52857</v>
      </c>
      <c r="N23" s="18">
        <v>51443</v>
      </c>
      <c r="O23" s="102">
        <v>97.32</v>
      </c>
      <c r="Q23" s="18">
        <v>54304</v>
      </c>
      <c r="R23" s="18">
        <v>52341</v>
      </c>
      <c r="S23" s="102">
        <v>96.39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F23" s="45"/>
      <c r="AG23" s="45"/>
      <c r="AH23" s="45"/>
      <c r="AI23" s="45"/>
      <c r="AK23" s="45"/>
      <c r="AL23" s="45"/>
      <c r="AM23" s="45"/>
      <c r="AN23" s="45"/>
      <c r="AO23" s="45"/>
      <c r="AP23" s="45"/>
      <c r="AQ23" s="45"/>
      <c r="AS23" s="47"/>
    </row>
    <row r="24" spans="1:46" x14ac:dyDescent="0.2">
      <c r="A24" s="17">
        <v>12</v>
      </c>
      <c r="B24" s="104" t="s">
        <v>22</v>
      </c>
      <c r="C24" s="22" t="s">
        <v>23</v>
      </c>
      <c r="D24" s="23" t="s">
        <v>669</v>
      </c>
      <c r="E24" s="18">
        <v>27937</v>
      </c>
      <c r="F24" s="18">
        <v>27036</v>
      </c>
      <c r="G24" s="102">
        <v>96.77</v>
      </c>
      <c r="H24" s="102"/>
      <c r="I24" s="18">
        <v>28837</v>
      </c>
      <c r="J24" s="18">
        <v>27852</v>
      </c>
      <c r="K24" s="102">
        <v>96.58</v>
      </c>
      <c r="M24" s="18">
        <v>22713</v>
      </c>
      <c r="N24" s="18">
        <v>22262</v>
      </c>
      <c r="O24" s="102">
        <v>98.01</v>
      </c>
      <c r="Q24" s="18">
        <v>23811</v>
      </c>
      <c r="R24" s="18">
        <v>23422</v>
      </c>
      <c r="S24" s="102">
        <v>98.37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F24" s="45"/>
      <c r="AG24" s="45"/>
      <c r="AH24" s="45"/>
      <c r="AI24" s="45"/>
      <c r="AK24" s="45"/>
      <c r="AL24" s="45"/>
      <c r="AM24" s="45"/>
      <c r="AN24" s="45"/>
      <c r="AO24" s="45"/>
      <c r="AP24" s="45"/>
      <c r="AQ24" s="45"/>
      <c r="AS24" s="47"/>
    </row>
    <row r="25" spans="1:46" x14ac:dyDescent="0.2">
      <c r="A25" s="17">
        <v>13</v>
      </c>
      <c r="B25" s="104" t="s">
        <v>24</v>
      </c>
      <c r="C25" s="22" t="s">
        <v>25</v>
      </c>
      <c r="D25" s="23" t="s">
        <v>669</v>
      </c>
      <c r="E25" s="18">
        <v>83069</v>
      </c>
      <c r="F25" s="18">
        <v>81263</v>
      </c>
      <c r="G25" s="102">
        <v>97.83</v>
      </c>
      <c r="H25" s="102"/>
      <c r="I25" s="18">
        <v>86912</v>
      </c>
      <c r="J25" s="18">
        <v>84405</v>
      </c>
      <c r="K25" s="102">
        <v>97.12</v>
      </c>
      <c r="M25" s="18">
        <v>78523</v>
      </c>
      <c r="N25" s="18">
        <v>77321</v>
      </c>
      <c r="O25" s="102">
        <v>98.47</v>
      </c>
      <c r="Q25" s="18">
        <v>80393</v>
      </c>
      <c r="R25" s="18">
        <v>79307</v>
      </c>
      <c r="S25" s="102">
        <v>98.65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F25" s="45"/>
      <c r="AG25" s="45"/>
      <c r="AH25" s="45"/>
      <c r="AI25" s="45"/>
      <c r="AK25" s="45"/>
      <c r="AL25" s="45"/>
      <c r="AM25" s="45"/>
      <c r="AN25" s="45"/>
      <c r="AO25" s="45"/>
      <c r="AP25" s="45"/>
      <c r="AQ25" s="45"/>
      <c r="AS25" s="47"/>
    </row>
    <row r="26" spans="1:46" x14ac:dyDescent="0.2">
      <c r="A26" s="17">
        <v>14</v>
      </c>
      <c r="B26" s="104" t="s">
        <v>26</v>
      </c>
      <c r="C26" s="22" t="s">
        <v>27</v>
      </c>
      <c r="D26" s="23" t="s">
        <v>669</v>
      </c>
      <c r="E26" s="18">
        <v>82983</v>
      </c>
      <c r="F26" s="18">
        <v>81756</v>
      </c>
      <c r="G26" s="102">
        <v>98.52</v>
      </c>
      <c r="H26" s="102"/>
      <c r="I26" s="18">
        <v>84530</v>
      </c>
      <c r="J26" s="18">
        <v>83287</v>
      </c>
      <c r="K26" s="102">
        <v>98.53</v>
      </c>
      <c r="M26" s="18">
        <v>70991</v>
      </c>
      <c r="N26" s="18">
        <v>70138</v>
      </c>
      <c r="O26" s="102">
        <v>98.8</v>
      </c>
      <c r="Q26" s="18">
        <v>73068</v>
      </c>
      <c r="R26" s="18">
        <v>72057</v>
      </c>
      <c r="S26" s="102">
        <v>98.62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F26" s="45"/>
      <c r="AG26" s="45"/>
      <c r="AH26" s="45"/>
      <c r="AI26" s="45"/>
      <c r="AK26" s="45"/>
      <c r="AL26" s="45"/>
      <c r="AM26" s="45"/>
      <c r="AN26" s="45"/>
      <c r="AO26" s="45"/>
      <c r="AP26" s="45"/>
      <c r="AQ26" s="45"/>
      <c r="AS26" s="47"/>
    </row>
    <row r="27" spans="1:46" x14ac:dyDescent="0.2">
      <c r="A27" s="17">
        <v>15</v>
      </c>
      <c r="B27" s="104" t="s">
        <v>28</v>
      </c>
      <c r="C27" s="22" t="s">
        <v>29</v>
      </c>
      <c r="D27" s="23" t="s">
        <v>669</v>
      </c>
      <c r="E27" s="18">
        <v>50184</v>
      </c>
      <c r="F27" s="18">
        <v>48815</v>
      </c>
      <c r="G27" s="102">
        <v>97.27</v>
      </c>
      <c r="H27" s="102"/>
      <c r="I27" s="18">
        <v>52010</v>
      </c>
      <c r="J27" s="18">
        <v>50548</v>
      </c>
      <c r="K27" s="102">
        <v>97.19</v>
      </c>
      <c r="M27" s="18">
        <v>39229</v>
      </c>
      <c r="N27" s="18">
        <v>38714</v>
      </c>
      <c r="O27" s="102">
        <v>98.69</v>
      </c>
      <c r="Q27" s="18">
        <v>41864</v>
      </c>
      <c r="R27" s="18">
        <v>41408</v>
      </c>
      <c r="S27" s="102">
        <v>98.91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F27" s="45"/>
      <c r="AG27" s="45"/>
      <c r="AH27" s="45"/>
      <c r="AI27" s="45"/>
      <c r="AK27" s="45"/>
      <c r="AL27" s="45"/>
      <c r="AM27" s="45"/>
      <c r="AN27" s="45"/>
      <c r="AO27" s="45"/>
      <c r="AP27" s="45"/>
      <c r="AQ27" s="45"/>
      <c r="AS27" s="47"/>
    </row>
    <row r="28" spans="1:46" x14ac:dyDescent="0.2">
      <c r="A28" s="17">
        <v>16</v>
      </c>
      <c r="B28" s="104" t="s">
        <v>596</v>
      </c>
      <c r="C28" s="22" t="s">
        <v>30</v>
      </c>
      <c r="D28" s="23" t="s">
        <v>668</v>
      </c>
      <c r="E28" s="18">
        <v>85353</v>
      </c>
      <c r="F28" s="18">
        <v>84412</v>
      </c>
      <c r="G28" s="102">
        <v>98.9</v>
      </c>
      <c r="H28" s="102"/>
      <c r="I28" s="18">
        <v>89085</v>
      </c>
      <c r="J28" s="18">
        <v>87995</v>
      </c>
      <c r="K28" s="102">
        <v>98.78</v>
      </c>
      <c r="M28" s="18">
        <v>62275</v>
      </c>
      <c r="N28" s="18">
        <v>60982</v>
      </c>
      <c r="O28" s="102">
        <v>97.92</v>
      </c>
      <c r="Q28" s="18">
        <v>64425</v>
      </c>
      <c r="R28" s="18">
        <v>63328</v>
      </c>
      <c r="S28" s="102">
        <v>98.3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F28" s="45"/>
      <c r="AG28" s="45"/>
      <c r="AH28" s="45"/>
      <c r="AI28" s="45"/>
      <c r="AK28" s="45"/>
      <c r="AL28" s="45"/>
      <c r="AM28" s="45"/>
      <c r="AN28" s="45"/>
      <c r="AO28" s="45"/>
      <c r="AP28" s="45"/>
      <c r="AQ28" s="45"/>
      <c r="AS28" s="47"/>
    </row>
    <row r="29" spans="1:46" x14ac:dyDescent="0.2">
      <c r="A29" s="17">
        <v>17</v>
      </c>
      <c r="B29" s="104" t="s">
        <v>597</v>
      </c>
      <c r="C29" s="22" t="s">
        <v>584</v>
      </c>
      <c r="D29" s="23" t="s">
        <v>668</v>
      </c>
      <c r="E29" s="18">
        <v>78459</v>
      </c>
      <c r="F29" s="18">
        <v>76624</v>
      </c>
      <c r="G29" s="102">
        <v>97.66</v>
      </c>
      <c r="H29" s="102"/>
      <c r="I29" s="18">
        <v>82317</v>
      </c>
      <c r="J29" s="18">
        <v>80276</v>
      </c>
      <c r="K29" s="102">
        <v>97.52</v>
      </c>
      <c r="M29" s="18">
        <v>60871</v>
      </c>
      <c r="N29" s="18">
        <v>59762</v>
      </c>
      <c r="O29" s="102">
        <v>98.18</v>
      </c>
      <c r="Q29" s="18">
        <v>64320</v>
      </c>
      <c r="R29" s="18">
        <v>63477</v>
      </c>
      <c r="S29" s="102">
        <v>98.69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F29" s="45"/>
      <c r="AG29" s="45"/>
      <c r="AH29" s="45"/>
      <c r="AI29" s="45"/>
      <c r="AK29" s="45"/>
      <c r="AL29" s="45"/>
      <c r="AM29" s="45"/>
      <c r="AN29" s="45"/>
      <c r="AO29" s="45"/>
      <c r="AP29" s="45"/>
      <c r="AQ29" s="45"/>
      <c r="AS29" s="47"/>
    </row>
    <row r="30" spans="1:46" x14ac:dyDescent="0.2">
      <c r="A30" s="17">
        <v>18</v>
      </c>
      <c r="B30" s="104" t="s">
        <v>31</v>
      </c>
      <c r="C30" s="22" t="s">
        <v>32</v>
      </c>
      <c r="D30" s="23" t="s">
        <v>656</v>
      </c>
      <c r="E30" s="18">
        <v>106703</v>
      </c>
      <c r="F30" s="18">
        <v>102573</v>
      </c>
      <c r="G30" s="102">
        <v>96.13</v>
      </c>
      <c r="H30" s="102"/>
      <c r="I30" s="18">
        <v>109570</v>
      </c>
      <c r="J30" s="18">
        <v>105485</v>
      </c>
      <c r="K30" s="102">
        <v>96.27</v>
      </c>
      <c r="M30" s="18">
        <v>67439</v>
      </c>
      <c r="N30" s="18">
        <v>66296</v>
      </c>
      <c r="O30" s="102">
        <v>98.31</v>
      </c>
      <c r="Q30" s="18">
        <v>69166</v>
      </c>
      <c r="R30" s="18">
        <v>68057</v>
      </c>
      <c r="S30" s="102">
        <v>98.4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F30" s="45"/>
      <c r="AG30" s="45"/>
      <c r="AH30" s="45"/>
      <c r="AI30" s="45"/>
      <c r="AK30" s="45"/>
      <c r="AL30" s="45"/>
      <c r="AM30" s="45"/>
      <c r="AN30" s="45"/>
      <c r="AO30" s="45"/>
      <c r="AP30" s="45"/>
      <c r="AQ30" s="45"/>
      <c r="AS30" s="47"/>
    </row>
    <row r="31" spans="1:46" x14ac:dyDescent="0.2">
      <c r="A31" s="17">
        <v>19</v>
      </c>
      <c r="B31" s="104" t="s">
        <v>33</v>
      </c>
      <c r="C31" s="22" t="s">
        <v>34</v>
      </c>
      <c r="D31" s="23" t="s">
        <v>670</v>
      </c>
      <c r="E31" s="18">
        <v>279455</v>
      </c>
      <c r="F31" s="18">
        <v>266487.92</v>
      </c>
      <c r="G31" s="102">
        <v>95.36</v>
      </c>
      <c r="H31" s="102"/>
      <c r="I31" s="18">
        <v>296394</v>
      </c>
      <c r="J31" s="18">
        <v>282582</v>
      </c>
      <c r="K31" s="102">
        <v>95.34</v>
      </c>
      <c r="M31" s="18">
        <v>409972.54</v>
      </c>
      <c r="N31" s="18">
        <v>391761.31</v>
      </c>
      <c r="O31" s="102">
        <v>95.56</v>
      </c>
      <c r="Q31" s="18">
        <v>423115</v>
      </c>
      <c r="R31" s="18">
        <v>403909.69</v>
      </c>
      <c r="S31" s="102">
        <v>95.46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F31" s="45"/>
      <c r="AG31" s="45"/>
      <c r="AH31" s="45"/>
      <c r="AI31" s="45"/>
      <c r="AK31" s="45"/>
      <c r="AL31" s="45"/>
      <c r="AM31" s="45"/>
      <c r="AN31" s="45"/>
      <c r="AO31" s="45"/>
      <c r="AP31" s="45"/>
      <c r="AQ31" s="45"/>
      <c r="AS31" s="47"/>
    </row>
    <row r="32" spans="1:46" x14ac:dyDescent="0.2">
      <c r="A32" s="17">
        <v>20</v>
      </c>
      <c r="B32" s="104" t="s">
        <v>35</v>
      </c>
      <c r="C32" s="22" t="s">
        <v>36</v>
      </c>
      <c r="D32" s="23" t="s">
        <v>669</v>
      </c>
      <c r="E32" s="18">
        <v>44155</v>
      </c>
      <c r="F32" s="18">
        <v>42853</v>
      </c>
      <c r="G32" s="102">
        <v>97.05</v>
      </c>
      <c r="H32" s="102"/>
      <c r="I32" s="18">
        <v>45096</v>
      </c>
      <c r="J32" s="18">
        <v>43944</v>
      </c>
      <c r="K32" s="102">
        <v>97.5</v>
      </c>
      <c r="M32" s="18">
        <v>40965</v>
      </c>
      <c r="N32" s="18">
        <v>39646</v>
      </c>
      <c r="O32" s="102">
        <v>96.78</v>
      </c>
      <c r="Q32" s="18">
        <v>41534</v>
      </c>
      <c r="R32" s="18">
        <v>41171</v>
      </c>
      <c r="S32" s="102">
        <v>99.1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F32" s="45"/>
      <c r="AG32" s="45"/>
      <c r="AH32" s="45"/>
      <c r="AI32" s="45"/>
      <c r="AK32" s="45"/>
      <c r="AL32" s="45"/>
      <c r="AM32" s="45"/>
      <c r="AN32" s="45"/>
      <c r="AO32" s="45"/>
      <c r="AP32" s="45"/>
      <c r="AQ32" s="45"/>
      <c r="AS32" s="47"/>
    </row>
    <row r="33" spans="1:45" x14ac:dyDescent="0.2">
      <c r="A33" s="17">
        <v>21</v>
      </c>
      <c r="B33" s="104" t="s">
        <v>598</v>
      </c>
      <c r="C33" s="22" t="s">
        <v>37</v>
      </c>
      <c r="D33" s="23" t="s">
        <v>668</v>
      </c>
      <c r="E33" s="18">
        <v>44984</v>
      </c>
      <c r="F33" s="18">
        <v>43534</v>
      </c>
      <c r="G33" s="102">
        <v>96.78</v>
      </c>
      <c r="H33" s="102"/>
      <c r="I33" s="18">
        <v>48485</v>
      </c>
      <c r="J33" s="18">
        <v>46325</v>
      </c>
      <c r="K33" s="102">
        <v>95.55</v>
      </c>
      <c r="M33" s="18">
        <v>47075</v>
      </c>
      <c r="N33" s="18">
        <v>45801</v>
      </c>
      <c r="O33" s="102">
        <v>97.29</v>
      </c>
      <c r="Q33" s="18">
        <v>48018</v>
      </c>
      <c r="R33" s="18">
        <v>46526</v>
      </c>
      <c r="S33" s="102">
        <v>96.89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F33" s="45"/>
      <c r="AG33" s="45"/>
      <c r="AH33" s="45"/>
      <c r="AI33" s="45"/>
      <c r="AK33" s="45"/>
      <c r="AL33" s="45"/>
      <c r="AM33" s="45"/>
      <c r="AN33" s="45"/>
      <c r="AO33" s="45"/>
      <c r="AP33" s="45"/>
      <c r="AQ33" s="45"/>
      <c r="AS33" s="47"/>
    </row>
    <row r="34" spans="1:45" x14ac:dyDescent="0.2">
      <c r="A34" s="17">
        <v>22</v>
      </c>
      <c r="B34" s="104" t="s">
        <v>599</v>
      </c>
      <c r="C34" s="22" t="s">
        <v>38</v>
      </c>
      <c r="D34" s="23" t="s">
        <v>668</v>
      </c>
      <c r="E34" s="18">
        <v>50684</v>
      </c>
      <c r="F34" s="18">
        <v>48383</v>
      </c>
      <c r="G34" s="102">
        <v>95.46</v>
      </c>
      <c r="H34" s="102"/>
      <c r="I34" s="18">
        <v>55083</v>
      </c>
      <c r="J34" s="18">
        <v>51278</v>
      </c>
      <c r="K34" s="102">
        <v>93.09</v>
      </c>
      <c r="M34" s="18">
        <v>49653</v>
      </c>
      <c r="N34" s="18">
        <v>46798</v>
      </c>
      <c r="O34" s="102">
        <v>94.25</v>
      </c>
      <c r="Q34" s="18">
        <v>50553</v>
      </c>
      <c r="R34" s="18">
        <v>47982</v>
      </c>
      <c r="S34" s="102">
        <v>94.91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F34" s="45"/>
      <c r="AG34" s="45"/>
      <c r="AH34" s="45"/>
      <c r="AI34" s="45"/>
      <c r="AK34" s="45"/>
      <c r="AL34" s="45"/>
      <c r="AM34" s="45"/>
      <c r="AN34" s="45"/>
      <c r="AO34" s="45"/>
      <c r="AP34" s="45"/>
      <c r="AQ34" s="45"/>
      <c r="AS34" s="47"/>
    </row>
    <row r="35" spans="1:45" x14ac:dyDescent="0.2">
      <c r="A35" s="17">
        <v>23</v>
      </c>
      <c r="B35" s="104" t="s">
        <v>39</v>
      </c>
      <c r="C35" s="22" t="s">
        <v>40</v>
      </c>
      <c r="D35" s="23" t="s">
        <v>669</v>
      </c>
      <c r="E35" s="18">
        <v>29685</v>
      </c>
      <c r="F35" s="18">
        <v>29034</v>
      </c>
      <c r="G35" s="102">
        <v>97.81</v>
      </c>
      <c r="H35" s="102"/>
      <c r="I35" s="18">
        <v>31187</v>
      </c>
      <c r="J35" s="18">
        <v>30361</v>
      </c>
      <c r="K35" s="102">
        <v>97.35</v>
      </c>
      <c r="M35" s="18">
        <v>20494</v>
      </c>
      <c r="N35" s="18">
        <v>20311</v>
      </c>
      <c r="O35" s="102">
        <v>99.11</v>
      </c>
      <c r="Q35" s="18">
        <v>21881</v>
      </c>
      <c r="R35" s="18">
        <v>21598</v>
      </c>
      <c r="S35" s="102">
        <v>98.71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F35" s="45"/>
      <c r="AG35" s="45"/>
      <c r="AH35" s="45"/>
      <c r="AI35" s="45"/>
      <c r="AK35" s="45"/>
      <c r="AL35" s="45"/>
      <c r="AM35" s="45"/>
      <c r="AN35" s="45"/>
      <c r="AO35" s="45"/>
      <c r="AP35" s="45"/>
      <c r="AQ35" s="45"/>
      <c r="AS35" s="47"/>
    </row>
    <row r="36" spans="1:45" x14ac:dyDescent="0.2">
      <c r="A36" s="17">
        <v>24</v>
      </c>
      <c r="B36" s="104" t="s">
        <v>41</v>
      </c>
      <c r="C36" s="22" t="s">
        <v>42</v>
      </c>
      <c r="D36" s="23" t="s">
        <v>670</v>
      </c>
      <c r="E36" s="18">
        <v>96162.5</v>
      </c>
      <c r="F36" s="18">
        <v>92708.58</v>
      </c>
      <c r="G36" s="102">
        <v>96.41</v>
      </c>
      <c r="H36" s="102"/>
      <c r="I36" s="18">
        <v>102632</v>
      </c>
      <c r="J36" s="18">
        <v>98355</v>
      </c>
      <c r="K36" s="102">
        <v>95.83</v>
      </c>
      <c r="M36" s="18">
        <v>87806.33</v>
      </c>
      <c r="N36" s="18">
        <v>84414.39</v>
      </c>
      <c r="O36" s="102">
        <v>96.14</v>
      </c>
      <c r="Q36" s="18">
        <v>88862</v>
      </c>
      <c r="R36" s="18">
        <v>85596</v>
      </c>
      <c r="S36" s="102">
        <v>96.32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F36" s="45"/>
      <c r="AG36" s="45"/>
      <c r="AH36" s="45"/>
      <c r="AI36" s="45"/>
      <c r="AK36" s="45"/>
      <c r="AL36" s="45"/>
      <c r="AM36" s="45"/>
      <c r="AN36" s="45"/>
      <c r="AO36" s="45"/>
      <c r="AP36" s="45"/>
      <c r="AQ36" s="45"/>
      <c r="AS36" s="47"/>
    </row>
    <row r="37" spans="1:45" x14ac:dyDescent="0.2">
      <c r="A37" s="17">
        <v>25</v>
      </c>
      <c r="B37" s="104" t="s">
        <v>43</v>
      </c>
      <c r="C37" s="22" t="s">
        <v>44</v>
      </c>
      <c r="D37" s="23" t="s">
        <v>669</v>
      </c>
      <c r="E37" s="18">
        <v>23879</v>
      </c>
      <c r="F37" s="18">
        <v>22935</v>
      </c>
      <c r="G37" s="102">
        <v>96.05</v>
      </c>
      <c r="H37" s="102"/>
      <c r="I37" s="18">
        <v>25252</v>
      </c>
      <c r="J37" s="18">
        <v>24084</v>
      </c>
      <c r="K37" s="102">
        <v>95.37</v>
      </c>
      <c r="M37" s="18">
        <v>18797</v>
      </c>
      <c r="N37" s="18">
        <v>18304</v>
      </c>
      <c r="O37" s="102">
        <v>97.38</v>
      </c>
      <c r="Q37" s="18">
        <v>18985</v>
      </c>
      <c r="R37" s="18">
        <v>18555</v>
      </c>
      <c r="S37" s="102">
        <v>97.74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F37" s="45"/>
      <c r="AG37" s="45"/>
      <c r="AH37" s="45"/>
      <c r="AI37" s="45"/>
      <c r="AK37" s="45"/>
      <c r="AL37" s="45"/>
      <c r="AM37" s="45"/>
      <c r="AN37" s="45"/>
      <c r="AO37" s="45"/>
      <c r="AP37" s="45"/>
      <c r="AQ37" s="45"/>
      <c r="AS37" s="47"/>
    </row>
    <row r="38" spans="1:45" x14ac:dyDescent="0.2">
      <c r="A38" s="17">
        <v>26</v>
      </c>
      <c r="B38" s="104" t="s">
        <v>600</v>
      </c>
      <c r="C38" s="22" t="s">
        <v>45</v>
      </c>
      <c r="D38" s="23" t="s">
        <v>668</v>
      </c>
      <c r="E38" s="18">
        <v>84455</v>
      </c>
      <c r="F38" s="18">
        <v>81910</v>
      </c>
      <c r="G38" s="102">
        <v>96.99</v>
      </c>
      <c r="H38" s="102"/>
      <c r="I38" s="18">
        <v>87753</v>
      </c>
      <c r="J38" s="18">
        <v>84577</v>
      </c>
      <c r="K38" s="102">
        <v>96.38</v>
      </c>
      <c r="M38" s="18">
        <v>65519</v>
      </c>
      <c r="N38" s="18">
        <v>64643</v>
      </c>
      <c r="O38" s="102">
        <v>98.66</v>
      </c>
      <c r="Q38" s="18">
        <v>66067</v>
      </c>
      <c r="R38" s="18">
        <v>65176</v>
      </c>
      <c r="S38" s="102">
        <v>98.65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F38" s="45"/>
      <c r="AG38" s="45"/>
      <c r="AH38" s="45"/>
      <c r="AI38" s="45"/>
      <c r="AK38" s="45"/>
      <c r="AL38" s="45"/>
      <c r="AM38" s="45"/>
      <c r="AN38" s="45"/>
      <c r="AO38" s="45"/>
      <c r="AP38" s="45"/>
      <c r="AQ38" s="45"/>
      <c r="AS38" s="47"/>
    </row>
    <row r="39" spans="1:45" x14ac:dyDescent="0.2">
      <c r="A39" s="17">
        <v>27</v>
      </c>
      <c r="B39" s="104" t="s">
        <v>601</v>
      </c>
      <c r="C39" s="22" t="s">
        <v>46</v>
      </c>
      <c r="D39" s="23" t="s">
        <v>668</v>
      </c>
      <c r="E39" s="18">
        <v>55625</v>
      </c>
      <c r="F39" s="18">
        <v>54290</v>
      </c>
      <c r="G39" s="102">
        <v>97.6</v>
      </c>
      <c r="H39" s="102"/>
      <c r="I39" s="18">
        <v>57628</v>
      </c>
      <c r="J39" s="18">
        <v>56227</v>
      </c>
      <c r="K39" s="102">
        <v>97.57</v>
      </c>
      <c r="M39" s="18">
        <v>55529</v>
      </c>
      <c r="N39" s="18">
        <v>53997</v>
      </c>
      <c r="O39" s="102">
        <v>97.24</v>
      </c>
      <c r="Q39" s="18">
        <v>74512</v>
      </c>
      <c r="R39" s="18">
        <v>73609</v>
      </c>
      <c r="S39" s="102">
        <v>98.79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F39" s="45"/>
      <c r="AG39" s="45"/>
      <c r="AH39" s="45"/>
      <c r="AI39" s="45"/>
      <c r="AK39" s="45"/>
      <c r="AL39" s="45"/>
      <c r="AM39" s="45"/>
      <c r="AN39" s="45"/>
      <c r="AO39" s="45"/>
      <c r="AP39" s="45"/>
      <c r="AQ39" s="45"/>
      <c r="AS39" s="47"/>
    </row>
    <row r="40" spans="1:45" x14ac:dyDescent="0.2">
      <c r="A40" s="17">
        <v>28</v>
      </c>
      <c r="B40" s="104" t="s">
        <v>47</v>
      </c>
      <c r="C40" s="22" t="s">
        <v>48</v>
      </c>
      <c r="D40" s="23" t="s">
        <v>670</v>
      </c>
      <c r="E40" s="18">
        <v>153765</v>
      </c>
      <c r="F40" s="18">
        <v>146798</v>
      </c>
      <c r="G40" s="102">
        <v>95.47</v>
      </c>
      <c r="H40" s="102"/>
      <c r="I40" s="18">
        <v>170836</v>
      </c>
      <c r="J40" s="18">
        <v>161154</v>
      </c>
      <c r="K40" s="102">
        <v>94.33</v>
      </c>
      <c r="M40" s="18">
        <v>140297</v>
      </c>
      <c r="N40" s="18">
        <v>135799</v>
      </c>
      <c r="O40" s="102">
        <v>96.79</v>
      </c>
      <c r="Q40" s="18">
        <v>142546</v>
      </c>
      <c r="R40" s="18">
        <v>139358</v>
      </c>
      <c r="S40" s="102">
        <v>97.76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F40" s="45"/>
      <c r="AG40" s="45"/>
      <c r="AH40" s="45"/>
      <c r="AI40" s="45"/>
      <c r="AK40" s="45"/>
      <c r="AL40" s="45"/>
      <c r="AM40" s="45"/>
      <c r="AN40" s="45"/>
      <c r="AO40" s="45"/>
      <c r="AP40" s="45"/>
      <c r="AQ40" s="45"/>
      <c r="AS40" s="47"/>
    </row>
    <row r="41" spans="1:45" x14ac:dyDescent="0.2">
      <c r="A41" s="17">
        <v>29</v>
      </c>
      <c r="B41" s="104" t="s">
        <v>49</v>
      </c>
      <c r="C41" s="22" t="s">
        <v>50</v>
      </c>
      <c r="D41" s="23" t="s">
        <v>669</v>
      </c>
      <c r="E41" s="18">
        <v>70630</v>
      </c>
      <c r="F41" s="18">
        <v>69664</v>
      </c>
      <c r="G41" s="102">
        <v>98.63</v>
      </c>
      <c r="H41" s="102"/>
      <c r="I41" s="18">
        <v>73740</v>
      </c>
      <c r="J41" s="18">
        <v>72773</v>
      </c>
      <c r="K41" s="102">
        <v>98.69</v>
      </c>
      <c r="M41" s="18">
        <v>38729</v>
      </c>
      <c r="N41" s="18">
        <v>38224</v>
      </c>
      <c r="O41" s="102">
        <v>98.7</v>
      </c>
      <c r="Q41" s="18">
        <v>40994</v>
      </c>
      <c r="R41" s="18">
        <v>40165</v>
      </c>
      <c r="S41" s="102">
        <v>97.98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F41" s="45"/>
      <c r="AG41" s="45"/>
      <c r="AH41" s="45"/>
      <c r="AI41" s="45"/>
      <c r="AK41" s="45"/>
      <c r="AL41" s="45"/>
      <c r="AM41" s="45"/>
      <c r="AN41" s="45"/>
      <c r="AO41" s="45"/>
      <c r="AP41" s="45"/>
      <c r="AQ41" s="45"/>
      <c r="AS41" s="47"/>
    </row>
    <row r="42" spans="1:45" x14ac:dyDescent="0.2">
      <c r="A42" s="17">
        <v>30</v>
      </c>
      <c r="B42" s="104" t="s">
        <v>51</v>
      </c>
      <c r="C42" s="22" t="s">
        <v>52</v>
      </c>
      <c r="D42" s="23" t="s">
        <v>669</v>
      </c>
      <c r="E42" s="18">
        <v>55397</v>
      </c>
      <c r="F42" s="18">
        <v>54395</v>
      </c>
      <c r="G42" s="102">
        <v>98.19</v>
      </c>
      <c r="H42" s="102"/>
      <c r="I42" s="18">
        <v>58246</v>
      </c>
      <c r="J42" s="18">
        <v>57017</v>
      </c>
      <c r="K42" s="102">
        <v>97.89</v>
      </c>
      <c r="M42" s="18">
        <v>28501</v>
      </c>
      <c r="N42" s="18">
        <v>28072</v>
      </c>
      <c r="O42" s="102">
        <v>98.49</v>
      </c>
      <c r="Q42" s="18">
        <v>29609</v>
      </c>
      <c r="R42" s="18">
        <v>29113</v>
      </c>
      <c r="S42" s="102">
        <v>98.32</v>
      </c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F42" s="45"/>
      <c r="AG42" s="45"/>
      <c r="AH42" s="45"/>
      <c r="AI42" s="45"/>
      <c r="AK42" s="45"/>
      <c r="AL42" s="45"/>
      <c r="AM42" s="45"/>
      <c r="AN42" s="45"/>
      <c r="AO42" s="45"/>
      <c r="AP42" s="45"/>
      <c r="AQ42" s="45"/>
      <c r="AS42" s="47"/>
    </row>
    <row r="43" spans="1:45" x14ac:dyDescent="0.2">
      <c r="A43" s="17">
        <v>31</v>
      </c>
      <c r="B43" s="104" t="s">
        <v>53</v>
      </c>
      <c r="C43" s="22" t="s">
        <v>54</v>
      </c>
      <c r="D43" s="23" t="s">
        <v>656</v>
      </c>
      <c r="E43" s="18">
        <v>103850</v>
      </c>
      <c r="F43" s="18">
        <v>99565</v>
      </c>
      <c r="G43" s="102">
        <v>95.87</v>
      </c>
      <c r="H43" s="102"/>
      <c r="I43" s="18">
        <v>113378</v>
      </c>
      <c r="J43" s="18">
        <v>108491</v>
      </c>
      <c r="K43" s="102">
        <v>95.69</v>
      </c>
      <c r="M43" s="18">
        <v>107004</v>
      </c>
      <c r="N43" s="18">
        <v>104016</v>
      </c>
      <c r="O43" s="102">
        <v>97.21</v>
      </c>
      <c r="Q43" s="18">
        <v>112032</v>
      </c>
      <c r="R43" s="18">
        <v>109297</v>
      </c>
      <c r="S43" s="102">
        <v>97.56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F43" s="45"/>
      <c r="AG43" s="45"/>
      <c r="AH43" s="45"/>
      <c r="AI43" s="45"/>
      <c r="AK43" s="45"/>
      <c r="AL43" s="45"/>
      <c r="AM43" s="45"/>
      <c r="AN43" s="45"/>
      <c r="AO43" s="45"/>
      <c r="AP43" s="45"/>
      <c r="AQ43" s="45"/>
      <c r="AS43" s="47"/>
    </row>
    <row r="44" spans="1:45" x14ac:dyDescent="0.2">
      <c r="A44" s="17">
        <v>32</v>
      </c>
      <c r="B44" s="104" t="s">
        <v>55</v>
      </c>
      <c r="C44" s="22" t="s">
        <v>56</v>
      </c>
      <c r="D44" s="23" t="s">
        <v>669</v>
      </c>
      <c r="E44" s="18">
        <v>45036</v>
      </c>
      <c r="F44" s="18">
        <v>44169</v>
      </c>
      <c r="G44" s="102">
        <v>98.07</v>
      </c>
      <c r="H44" s="102"/>
      <c r="I44" s="18">
        <v>46175</v>
      </c>
      <c r="J44" s="18">
        <v>45402</v>
      </c>
      <c r="K44" s="102">
        <v>98.3</v>
      </c>
      <c r="M44" s="18">
        <v>29832</v>
      </c>
      <c r="N44" s="18">
        <v>28439</v>
      </c>
      <c r="O44" s="102">
        <v>95.33</v>
      </c>
      <c r="Q44" s="18">
        <v>30356</v>
      </c>
      <c r="R44" s="18">
        <v>28840</v>
      </c>
      <c r="S44" s="102">
        <v>95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F44" s="45"/>
      <c r="AG44" s="45"/>
      <c r="AH44" s="45"/>
      <c r="AI44" s="45"/>
      <c r="AK44" s="45"/>
      <c r="AL44" s="45"/>
      <c r="AM44" s="45"/>
      <c r="AN44" s="45"/>
      <c r="AO44" s="45"/>
      <c r="AP44" s="45"/>
      <c r="AQ44" s="45"/>
      <c r="AS44" s="47"/>
    </row>
    <row r="45" spans="1:45" x14ac:dyDescent="0.2">
      <c r="A45" s="17">
        <v>33</v>
      </c>
      <c r="B45" s="104" t="s">
        <v>602</v>
      </c>
      <c r="C45" s="22" t="s">
        <v>57</v>
      </c>
      <c r="D45" s="23" t="s">
        <v>668</v>
      </c>
      <c r="E45" s="18">
        <v>117428</v>
      </c>
      <c r="F45" s="18">
        <v>114681</v>
      </c>
      <c r="G45" s="102">
        <v>97.66</v>
      </c>
      <c r="H45" s="102"/>
      <c r="I45" s="18">
        <v>123249</v>
      </c>
      <c r="J45" s="18">
        <v>119659</v>
      </c>
      <c r="K45" s="102">
        <v>97.09</v>
      </c>
      <c r="M45" s="18">
        <v>103213</v>
      </c>
      <c r="N45" s="18">
        <v>101484</v>
      </c>
      <c r="O45" s="102">
        <v>98.32</v>
      </c>
      <c r="Q45" s="18">
        <v>106862</v>
      </c>
      <c r="R45" s="18">
        <v>105185</v>
      </c>
      <c r="S45" s="102">
        <v>98.43</v>
      </c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F45" s="45"/>
      <c r="AG45" s="45"/>
      <c r="AH45" s="45"/>
      <c r="AI45" s="45"/>
      <c r="AK45" s="45"/>
      <c r="AL45" s="45"/>
      <c r="AM45" s="45"/>
      <c r="AN45" s="45"/>
      <c r="AO45" s="45"/>
      <c r="AP45" s="45"/>
      <c r="AQ45" s="45"/>
      <c r="AS45" s="47"/>
    </row>
    <row r="46" spans="1:45" x14ac:dyDescent="0.2">
      <c r="A46" s="17">
        <v>34</v>
      </c>
      <c r="B46" s="104" t="s">
        <v>603</v>
      </c>
      <c r="C46" s="22" t="s">
        <v>58</v>
      </c>
      <c r="D46" s="23" t="s">
        <v>668</v>
      </c>
      <c r="E46" s="18">
        <v>177501</v>
      </c>
      <c r="F46" s="18">
        <v>171370</v>
      </c>
      <c r="G46" s="102">
        <v>96.55</v>
      </c>
      <c r="H46" s="102"/>
      <c r="I46" s="18">
        <v>187861</v>
      </c>
      <c r="J46" s="18">
        <v>180489</v>
      </c>
      <c r="K46" s="102">
        <v>96.08</v>
      </c>
      <c r="M46" s="18">
        <v>201690</v>
      </c>
      <c r="N46" s="18">
        <v>197100</v>
      </c>
      <c r="O46" s="102">
        <v>97.72</v>
      </c>
      <c r="Q46" s="18">
        <v>209895</v>
      </c>
      <c r="R46" s="18">
        <v>204690</v>
      </c>
      <c r="S46" s="102">
        <v>97.52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F46" s="45"/>
      <c r="AG46" s="45"/>
      <c r="AH46" s="45"/>
      <c r="AI46" s="45"/>
      <c r="AK46" s="45"/>
      <c r="AL46" s="45"/>
      <c r="AM46" s="45"/>
      <c r="AN46" s="45"/>
      <c r="AO46" s="45"/>
      <c r="AP46" s="45"/>
      <c r="AQ46" s="45"/>
      <c r="AS46" s="47"/>
    </row>
    <row r="47" spans="1:45" x14ac:dyDescent="0.2">
      <c r="A47" s="17">
        <v>35</v>
      </c>
      <c r="B47" s="104" t="s">
        <v>59</v>
      </c>
      <c r="C47" s="22" t="s">
        <v>60</v>
      </c>
      <c r="D47" s="23" t="s">
        <v>669</v>
      </c>
      <c r="E47" s="18">
        <v>62975</v>
      </c>
      <c r="F47" s="18">
        <v>62313</v>
      </c>
      <c r="G47" s="102">
        <v>98.95</v>
      </c>
      <c r="H47" s="102"/>
      <c r="I47" s="18">
        <v>64447</v>
      </c>
      <c r="J47" s="18">
        <v>63685</v>
      </c>
      <c r="K47" s="102">
        <v>98.82</v>
      </c>
      <c r="M47" s="18">
        <v>28500</v>
      </c>
      <c r="N47" s="18">
        <v>28241</v>
      </c>
      <c r="O47" s="102">
        <v>99.09</v>
      </c>
      <c r="Q47" s="18">
        <v>29773</v>
      </c>
      <c r="R47" s="18">
        <v>29535</v>
      </c>
      <c r="S47" s="102">
        <v>99.2</v>
      </c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F47" s="45"/>
      <c r="AG47" s="45"/>
      <c r="AH47" s="45"/>
      <c r="AI47" s="45"/>
      <c r="AK47" s="45"/>
      <c r="AL47" s="45"/>
      <c r="AM47" s="45"/>
      <c r="AN47" s="45"/>
      <c r="AO47" s="45"/>
      <c r="AP47" s="45"/>
      <c r="AQ47" s="45"/>
      <c r="AS47" s="47"/>
    </row>
    <row r="48" spans="1:45" x14ac:dyDescent="0.2">
      <c r="A48" s="17">
        <v>36</v>
      </c>
      <c r="B48" s="104" t="s">
        <v>61</v>
      </c>
      <c r="C48" s="22" t="s">
        <v>62</v>
      </c>
      <c r="D48" s="23" t="s">
        <v>656</v>
      </c>
      <c r="E48" s="18">
        <v>160591</v>
      </c>
      <c r="F48" s="18">
        <v>157034</v>
      </c>
      <c r="G48" s="102">
        <v>97.79</v>
      </c>
      <c r="H48" s="102"/>
      <c r="I48" s="18">
        <v>167821</v>
      </c>
      <c r="J48" s="18">
        <v>163706</v>
      </c>
      <c r="K48" s="102">
        <v>97.55</v>
      </c>
      <c r="M48" s="18">
        <v>83411</v>
      </c>
      <c r="N48" s="18">
        <v>82354</v>
      </c>
      <c r="O48" s="102">
        <v>98.73</v>
      </c>
      <c r="Q48" s="18">
        <v>85120</v>
      </c>
      <c r="R48" s="18">
        <v>84045</v>
      </c>
      <c r="S48" s="102">
        <v>98.74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F48" s="45"/>
      <c r="AG48" s="45"/>
      <c r="AH48" s="45"/>
      <c r="AI48" s="45"/>
      <c r="AK48" s="45"/>
      <c r="AL48" s="45"/>
      <c r="AM48" s="45"/>
      <c r="AN48" s="45"/>
      <c r="AO48" s="45"/>
      <c r="AP48" s="45"/>
      <c r="AQ48" s="45"/>
      <c r="AS48" s="47"/>
    </row>
    <row r="49" spans="1:45" x14ac:dyDescent="0.2">
      <c r="A49" s="17">
        <v>37</v>
      </c>
      <c r="B49" s="104" t="s">
        <v>63</v>
      </c>
      <c r="C49" s="22" t="s">
        <v>64</v>
      </c>
      <c r="D49" s="23" t="s">
        <v>669</v>
      </c>
      <c r="E49" s="18">
        <v>51031</v>
      </c>
      <c r="F49" s="18">
        <v>50380</v>
      </c>
      <c r="G49" s="102">
        <v>98.72</v>
      </c>
      <c r="H49" s="102"/>
      <c r="I49" s="18">
        <v>51882</v>
      </c>
      <c r="J49" s="18">
        <v>51105</v>
      </c>
      <c r="K49" s="102">
        <v>98.5</v>
      </c>
      <c r="M49" s="18">
        <v>26426</v>
      </c>
      <c r="N49" s="18">
        <v>25703</v>
      </c>
      <c r="O49" s="102">
        <v>97.26</v>
      </c>
      <c r="Q49" s="18">
        <v>27110</v>
      </c>
      <c r="R49" s="18">
        <v>26662</v>
      </c>
      <c r="S49" s="102">
        <v>98.35</v>
      </c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F49" s="45"/>
      <c r="AG49" s="45"/>
      <c r="AH49" s="45"/>
      <c r="AI49" s="45"/>
      <c r="AK49" s="45"/>
      <c r="AL49" s="45"/>
      <c r="AM49" s="45"/>
      <c r="AN49" s="45"/>
      <c r="AO49" s="45"/>
      <c r="AP49" s="45"/>
      <c r="AQ49" s="45"/>
      <c r="AS49" s="47"/>
    </row>
    <row r="50" spans="1:45" x14ac:dyDescent="0.2">
      <c r="A50" s="17">
        <v>38</v>
      </c>
      <c r="B50" s="104" t="s">
        <v>65</v>
      </c>
      <c r="C50" s="22" t="s">
        <v>66</v>
      </c>
      <c r="D50" s="23" t="s">
        <v>669</v>
      </c>
      <c r="E50" s="18">
        <v>45042</v>
      </c>
      <c r="F50" s="18">
        <v>44208</v>
      </c>
      <c r="G50" s="102">
        <v>98.15</v>
      </c>
      <c r="H50" s="102"/>
      <c r="I50" s="18">
        <v>46685</v>
      </c>
      <c r="J50" s="18">
        <v>45686</v>
      </c>
      <c r="K50" s="102">
        <v>97.86</v>
      </c>
      <c r="M50" s="18">
        <v>38213</v>
      </c>
      <c r="N50" s="18">
        <v>37808</v>
      </c>
      <c r="O50" s="102">
        <v>98.94</v>
      </c>
      <c r="Q50" s="18">
        <v>40101</v>
      </c>
      <c r="R50" s="18">
        <v>39608</v>
      </c>
      <c r="S50" s="102">
        <v>98.77</v>
      </c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F50" s="45"/>
      <c r="AG50" s="45"/>
      <c r="AH50" s="45"/>
      <c r="AI50" s="45"/>
      <c r="AK50" s="45"/>
      <c r="AL50" s="45"/>
      <c r="AM50" s="45"/>
      <c r="AN50" s="45"/>
      <c r="AO50" s="45"/>
      <c r="AP50" s="45"/>
      <c r="AQ50" s="45"/>
      <c r="AS50" s="47"/>
    </row>
    <row r="51" spans="1:45" x14ac:dyDescent="0.2">
      <c r="A51" s="17">
        <v>39</v>
      </c>
      <c r="B51" s="104" t="s">
        <v>67</v>
      </c>
      <c r="C51" s="22" t="s">
        <v>68</v>
      </c>
      <c r="D51" s="23" t="s">
        <v>669</v>
      </c>
      <c r="E51" s="18">
        <v>50819</v>
      </c>
      <c r="F51" s="18">
        <v>49987</v>
      </c>
      <c r="G51" s="102">
        <v>98.36</v>
      </c>
      <c r="H51" s="102"/>
      <c r="I51" s="18">
        <v>52341</v>
      </c>
      <c r="J51" s="18">
        <v>51476</v>
      </c>
      <c r="K51" s="102">
        <v>98.35</v>
      </c>
      <c r="M51" s="18">
        <v>25079</v>
      </c>
      <c r="N51" s="18">
        <v>24402</v>
      </c>
      <c r="O51" s="102">
        <v>97.3</v>
      </c>
      <c r="Q51" s="18">
        <v>25350</v>
      </c>
      <c r="R51" s="18">
        <v>24782</v>
      </c>
      <c r="S51" s="102">
        <v>97.76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F51" s="45"/>
      <c r="AG51" s="45"/>
      <c r="AH51" s="45"/>
      <c r="AI51" s="45"/>
      <c r="AK51" s="45"/>
      <c r="AL51" s="45"/>
      <c r="AM51" s="45"/>
      <c r="AN51" s="45"/>
      <c r="AO51" s="45"/>
      <c r="AP51" s="45"/>
      <c r="AQ51" s="45"/>
      <c r="AS51" s="47"/>
    </row>
    <row r="52" spans="1:45" x14ac:dyDescent="0.2">
      <c r="A52" s="17">
        <v>40</v>
      </c>
      <c r="B52" s="104" t="s">
        <v>69</v>
      </c>
      <c r="C52" s="22" t="s">
        <v>70</v>
      </c>
      <c r="D52" s="23" t="s">
        <v>669</v>
      </c>
      <c r="E52" s="18">
        <v>31673</v>
      </c>
      <c r="F52" s="18">
        <v>30732</v>
      </c>
      <c r="G52" s="102">
        <v>97.03</v>
      </c>
      <c r="H52" s="102"/>
      <c r="I52" s="18">
        <v>33987</v>
      </c>
      <c r="J52" s="18">
        <v>32539</v>
      </c>
      <c r="K52" s="102">
        <v>95.74</v>
      </c>
      <c r="M52" s="18">
        <v>26833</v>
      </c>
      <c r="N52" s="18">
        <v>26373</v>
      </c>
      <c r="O52" s="102">
        <v>98.29</v>
      </c>
      <c r="Q52" s="18">
        <v>28197</v>
      </c>
      <c r="R52" s="18">
        <v>27133</v>
      </c>
      <c r="S52" s="102">
        <v>96.23</v>
      </c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F52" s="45"/>
      <c r="AG52" s="45"/>
      <c r="AH52" s="45"/>
      <c r="AI52" s="45"/>
      <c r="AK52" s="45"/>
      <c r="AL52" s="45"/>
      <c r="AM52" s="45"/>
      <c r="AN52" s="45"/>
      <c r="AO52" s="45"/>
      <c r="AP52" s="45"/>
      <c r="AQ52" s="45"/>
      <c r="AS52" s="47"/>
    </row>
    <row r="53" spans="1:45" x14ac:dyDescent="0.2">
      <c r="A53" s="17">
        <v>41</v>
      </c>
      <c r="B53" s="104" t="s">
        <v>71</v>
      </c>
      <c r="C53" s="22" t="s">
        <v>72</v>
      </c>
      <c r="D53" s="23" t="s">
        <v>670</v>
      </c>
      <c r="E53" s="18">
        <v>73523</v>
      </c>
      <c r="F53" s="18">
        <v>71563</v>
      </c>
      <c r="G53" s="102">
        <v>97.33</v>
      </c>
      <c r="H53" s="102"/>
      <c r="I53" s="18">
        <v>78747</v>
      </c>
      <c r="J53" s="18">
        <v>76342</v>
      </c>
      <c r="K53" s="102">
        <v>96.95</v>
      </c>
      <c r="M53" s="18">
        <v>51082</v>
      </c>
      <c r="N53" s="18">
        <v>47980</v>
      </c>
      <c r="O53" s="102">
        <v>93.93</v>
      </c>
      <c r="Q53" s="18">
        <v>51808</v>
      </c>
      <c r="R53" s="18">
        <v>48836</v>
      </c>
      <c r="S53" s="102">
        <v>94.26</v>
      </c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F53" s="45"/>
      <c r="AG53" s="45"/>
      <c r="AH53" s="45"/>
      <c r="AI53" s="45"/>
      <c r="AK53" s="45"/>
      <c r="AL53" s="45"/>
      <c r="AM53" s="45"/>
      <c r="AN53" s="45"/>
      <c r="AO53" s="45"/>
      <c r="AP53" s="45"/>
      <c r="AQ53" s="45"/>
      <c r="AS53" s="47"/>
    </row>
    <row r="54" spans="1:45" x14ac:dyDescent="0.2">
      <c r="A54" s="17">
        <v>42</v>
      </c>
      <c r="B54" s="104" t="s">
        <v>73</v>
      </c>
      <c r="C54" s="22" t="s">
        <v>74</v>
      </c>
      <c r="D54" s="23" t="s">
        <v>670</v>
      </c>
      <c r="E54" s="18">
        <v>79731</v>
      </c>
      <c r="F54" s="18">
        <v>76409</v>
      </c>
      <c r="G54" s="102">
        <v>95.83</v>
      </c>
      <c r="H54" s="102"/>
      <c r="I54" s="18">
        <v>84697</v>
      </c>
      <c r="J54" s="18">
        <v>80888</v>
      </c>
      <c r="K54" s="102">
        <v>95.5</v>
      </c>
      <c r="M54" s="18">
        <v>57338</v>
      </c>
      <c r="N54" s="18">
        <v>55247</v>
      </c>
      <c r="O54" s="102">
        <v>96.35</v>
      </c>
      <c r="Q54" s="18">
        <v>60101</v>
      </c>
      <c r="R54" s="18">
        <v>57680</v>
      </c>
      <c r="S54" s="102">
        <v>95.97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F54" s="45"/>
      <c r="AG54" s="45"/>
      <c r="AH54" s="45"/>
      <c r="AI54" s="45"/>
      <c r="AK54" s="45"/>
      <c r="AL54" s="45"/>
      <c r="AM54" s="45"/>
      <c r="AN54" s="45"/>
      <c r="AO54" s="45"/>
      <c r="AP54" s="45"/>
      <c r="AQ54" s="45"/>
      <c r="AS54" s="47"/>
    </row>
    <row r="55" spans="1:45" x14ac:dyDescent="0.2">
      <c r="A55" s="17">
        <v>43</v>
      </c>
      <c r="B55" s="104" t="s">
        <v>75</v>
      </c>
      <c r="C55" s="22" t="s">
        <v>76</v>
      </c>
      <c r="D55" s="23" t="s">
        <v>669</v>
      </c>
      <c r="E55" s="18">
        <v>54153</v>
      </c>
      <c r="F55" s="18">
        <v>52830</v>
      </c>
      <c r="G55" s="102">
        <v>97.56</v>
      </c>
      <c r="H55" s="102"/>
      <c r="I55" s="18">
        <v>57738</v>
      </c>
      <c r="J55" s="18">
        <v>56318</v>
      </c>
      <c r="K55" s="102">
        <v>97.54</v>
      </c>
      <c r="M55" s="18">
        <v>92568</v>
      </c>
      <c r="N55" s="18">
        <v>91732</v>
      </c>
      <c r="O55" s="102">
        <v>99.1</v>
      </c>
      <c r="Q55" s="18">
        <v>96150</v>
      </c>
      <c r="R55" s="18">
        <v>95343</v>
      </c>
      <c r="S55" s="102">
        <v>99.16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F55" s="45"/>
      <c r="AG55" s="45"/>
      <c r="AH55" s="45"/>
      <c r="AI55" s="45"/>
      <c r="AK55" s="45"/>
      <c r="AL55" s="45"/>
      <c r="AM55" s="45"/>
      <c r="AN55" s="45"/>
      <c r="AO55" s="45"/>
      <c r="AP55" s="45"/>
      <c r="AQ55" s="45"/>
      <c r="AS55" s="47"/>
    </row>
    <row r="56" spans="1:45" x14ac:dyDescent="0.2">
      <c r="A56" s="17">
        <v>44</v>
      </c>
      <c r="B56" s="104" t="s">
        <v>77</v>
      </c>
      <c r="C56" s="22" t="s">
        <v>78</v>
      </c>
      <c r="D56" s="23" t="s">
        <v>655</v>
      </c>
      <c r="E56" s="18">
        <v>105614</v>
      </c>
      <c r="F56" s="18">
        <v>102200</v>
      </c>
      <c r="G56" s="102">
        <v>96.77</v>
      </c>
      <c r="H56" s="102"/>
      <c r="I56" s="18">
        <v>111936</v>
      </c>
      <c r="J56" s="18">
        <v>107739</v>
      </c>
      <c r="K56" s="102">
        <v>96.25</v>
      </c>
      <c r="M56" s="18">
        <v>486030</v>
      </c>
      <c r="N56" s="18">
        <v>482055</v>
      </c>
      <c r="O56" s="102">
        <v>99.18</v>
      </c>
      <c r="Q56" s="18">
        <v>504076</v>
      </c>
      <c r="R56" s="18">
        <v>500925</v>
      </c>
      <c r="S56" s="102">
        <v>99.37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F56" s="45"/>
      <c r="AG56" s="45"/>
      <c r="AH56" s="45"/>
      <c r="AI56" s="45"/>
      <c r="AK56" s="45"/>
      <c r="AL56" s="45"/>
      <c r="AM56" s="45"/>
      <c r="AN56" s="45"/>
      <c r="AO56" s="45"/>
      <c r="AP56" s="45"/>
      <c r="AQ56" s="45"/>
      <c r="AS56" s="47"/>
    </row>
    <row r="57" spans="1:45" x14ac:dyDescent="0.2">
      <c r="A57" s="17">
        <v>45</v>
      </c>
      <c r="B57" s="104" t="s">
        <v>79</v>
      </c>
      <c r="C57" s="22" t="s">
        <v>80</v>
      </c>
      <c r="D57" s="23" t="s">
        <v>669</v>
      </c>
      <c r="E57" s="18">
        <v>37863</v>
      </c>
      <c r="F57" s="18">
        <v>37012</v>
      </c>
      <c r="G57" s="102">
        <v>97.75</v>
      </c>
      <c r="H57" s="102"/>
      <c r="I57" s="18">
        <v>39675</v>
      </c>
      <c r="J57" s="18">
        <v>38101</v>
      </c>
      <c r="K57" s="102">
        <v>96.03</v>
      </c>
      <c r="M57" s="18">
        <v>31945</v>
      </c>
      <c r="N57" s="18">
        <v>31075</v>
      </c>
      <c r="O57" s="102">
        <v>97.28</v>
      </c>
      <c r="Q57" s="18">
        <v>34513</v>
      </c>
      <c r="R57" s="18">
        <v>33147</v>
      </c>
      <c r="S57" s="102">
        <v>96.04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F57" s="45"/>
      <c r="AG57" s="45"/>
      <c r="AH57" s="45"/>
      <c r="AI57" s="45"/>
      <c r="AK57" s="45"/>
      <c r="AL57" s="45"/>
      <c r="AM57" s="45"/>
      <c r="AN57" s="45"/>
      <c r="AO57" s="45"/>
      <c r="AP57" s="45"/>
      <c r="AQ57" s="45"/>
      <c r="AS57" s="47"/>
    </row>
    <row r="58" spans="1:45" x14ac:dyDescent="0.2">
      <c r="A58" s="17">
        <v>46</v>
      </c>
      <c r="B58" s="104" t="s">
        <v>81</v>
      </c>
      <c r="C58" s="22" t="s">
        <v>82</v>
      </c>
      <c r="D58" s="23" t="s">
        <v>669</v>
      </c>
      <c r="E58" s="18">
        <v>65805</v>
      </c>
      <c r="F58" s="18">
        <v>65082</v>
      </c>
      <c r="G58" s="102">
        <v>98.9</v>
      </c>
      <c r="H58" s="102"/>
      <c r="I58" s="18">
        <v>68637</v>
      </c>
      <c r="J58" s="18">
        <v>67760</v>
      </c>
      <c r="K58" s="102">
        <v>98.72</v>
      </c>
      <c r="M58" s="18">
        <v>50903</v>
      </c>
      <c r="N58" s="18">
        <v>50564</v>
      </c>
      <c r="O58" s="102">
        <v>99.3</v>
      </c>
      <c r="Q58" s="18">
        <v>52299</v>
      </c>
      <c r="R58" s="18">
        <v>52077</v>
      </c>
      <c r="S58" s="102">
        <v>99.58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F58" s="45"/>
      <c r="AG58" s="45"/>
      <c r="AH58" s="45"/>
      <c r="AI58" s="45"/>
      <c r="AK58" s="45"/>
      <c r="AL58" s="45"/>
      <c r="AM58" s="45"/>
      <c r="AN58" s="45"/>
      <c r="AO58" s="45"/>
      <c r="AP58" s="45"/>
      <c r="AQ58" s="45"/>
      <c r="AS58" s="47"/>
    </row>
    <row r="59" spans="1:45" x14ac:dyDescent="0.2">
      <c r="A59" s="17">
        <v>47</v>
      </c>
      <c r="B59" s="104" t="s">
        <v>83</v>
      </c>
      <c r="C59" s="22" t="s">
        <v>84</v>
      </c>
      <c r="D59" s="23" t="s">
        <v>669</v>
      </c>
      <c r="E59" s="18">
        <v>47552</v>
      </c>
      <c r="F59" s="18">
        <v>46497</v>
      </c>
      <c r="G59" s="102">
        <v>97.78</v>
      </c>
      <c r="H59" s="102"/>
      <c r="I59" s="18">
        <v>48861</v>
      </c>
      <c r="J59" s="18">
        <v>47745</v>
      </c>
      <c r="K59" s="102">
        <v>97.72</v>
      </c>
      <c r="M59" s="18">
        <v>40268</v>
      </c>
      <c r="N59" s="18">
        <v>39697</v>
      </c>
      <c r="O59" s="102">
        <v>98.58</v>
      </c>
      <c r="Q59" s="18">
        <v>42066</v>
      </c>
      <c r="R59" s="18">
        <v>41464</v>
      </c>
      <c r="S59" s="102">
        <v>98.57</v>
      </c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F59" s="45"/>
      <c r="AG59" s="45"/>
      <c r="AH59" s="45"/>
      <c r="AI59" s="45"/>
      <c r="AK59" s="45"/>
      <c r="AL59" s="45"/>
      <c r="AM59" s="45"/>
      <c r="AN59" s="45"/>
      <c r="AO59" s="45"/>
      <c r="AP59" s="45"/>
      <c r="AQ59" s="45"/>
      <c r="AS59" s="47"/>
    </row>
    <row r="60" spans="1:45" x14ac:dyDescent="0.2">
      <c r="A60" s="17">
        <v>48</v>
      </c>
      <c r="B60" s="104" t="s">
        <v>85</v>
      </c>
      <c r="C60" s="22" t="s">
        <v>86</v>
      </c>
      <c r="D60" s="23" t="s">
        <v>669</v>
      </c>
      <c r="E60" s="18">
        <v>42603</v>
      </c>
      <c r="F60" s="18">
        <v>42028</v>
      </c>
      <c r="G60" s="102">
        <v>98.65</v>
      </c>
      <c r="H60" s="102"/>
      <c r="I60" s="18">
        <v>44581</v>
      </c>
      <c r="J60" s="18">
        <v>43678</v>
      </c>
      <c r="K60" s="102">
        <v>97.97</v>
      </c>
      <c r="M60" s="18">
        <v>14649</v>
      </c>
      <c r="N60" s="18">
        <v>14442</v>
      </c>
      <c r="O60" s="102">
        <v>98.59</v>
      </c>
      <c r="Q60" s="18">
        <v>15178</v>
      </c>
      <c r="R60" s="18">
        <v>14958</v>
      </c>
      <c r="S60" s="102">
        <v>98.55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F60" s="45"/>
      <c r="AG60" s="45"/>
      <c r="AH60" s="45"/>
      <c r="AI60" s="45"/>
      <c r="AK60" s="45"/>
      <c r="AL60" s="45"/>
      <c r="AM60" s="45"/>
      <c r="AN60" s="45"/>
      <c r="AO60" s="45"/>
      <c r="AP60" s="45"/>
      <c r="AQ60" s="45"/>
      <c r="AS60" s="47"/>
    </row>
    <row r="61" spans="1:45" x14ac:dyDescent="0.2">
      <c r="A61" s="17">
        <v>49</v>
      </c>
      <c r="B61" s="104" t="s">
        <v>577</v>
      </c>
      <c r="C61" s="22" t="s">
        <v>585</v>
      </c>
      <c r="D61" s="23" t="s">
        <v>668</v>
      </c>
      <c r="E61" s="18">
        <v>144867</v>
      </c>
      <c r="F61" s="18">
        <v>141813</v>
      </c>
      <c r="G61" s="102">
        <v>97.89</v>
      </c>
      <c r="H61" s="102"/>
      <c r="I61" s="18">
        <v>151426</v>
      </c>
      <c r="J61" s="18">
        <v>147482</v>
      </c>
      <c r="K61" s="102">
        <v>97.4</v>
      </c>
      <c r="M61" s="18">
        <v>76020</v>
      </c>
      <c r="N61" s="18">
        <v>74993</v>
      </c>
      <c r="O61" s="102">
        <v>98.65</v>
      </c>
      <c r="Q61" s="18">
        <v>77677</v>
      </c>
      <c r="R61" s="18">
        <v>76528</v>
      </c>
      <c r="S61" s="102">
        <v>98.52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F61" s="45"/>
      <c r="AG61" s="45"/>
      <c r="AH61" s="45"/>
      <c r="AI61" s="45"/>
      <c r="AK61" s="45"/>
      <c r="AL61" s="45"/>
      <c r="AM61" s="45"/>
      <c r="AN61" s="45"/>
      <c r="AO61" s="45"/>
      <c r="AP61" s="45"/>
      <c r="AQ61" s="45"/>
      <c r="AS61" s="47"/>
    </row>
    <row r="62" spans="1:45" x14ac:dyDescent="0.2">
      <c r="A62" s="17">
        <v>50</v>
      </c>
      <c r="B62" s="104" t="s">
        <v>87</v>
      </c>
      <c r="C62" s="22" t="s">
        <v>88</v>
      </c>
      <c r="D62" s="23" t="s">
        <v>669</v>
      </c>
      <c r="E62" s="18">
        <v>72358</v>
      </c>
      <c r="F62" s="18">
        <v>70850</v>
      </c>
      <c r="G62" s="102">
        <v>97.92</v>
      </c>
      <c r="H62" s="102"/>
      <c r="I62" s="18">
        <v>75357</v>
      </c>
      <c r="J62" s="18">
        <v>73650</v>
      </c>
      <c r="K62" s="102">
        <v>97.73</v>
      </c>
      <c r="M62" s="18">
        <v>41858</v>
      </c>
      <c r="N62" s="18">
        <v>41345</v>
      </c>
      <c r="O62" s="102">
        <v>98.77</v>
      </c>
      <c r="Q62" s="18">
        <v>43031</v>
      </c>
      <c r="R62" s="18">
        <v>42232</v>
      </c>
      <c r="S62" s="102">
        <v>98.14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F62" s="45"/>
      <c r="AG62" s="45"/>
      <c r="AH62" s="45"/>
      <c r="AI62" s="45"/>
      <c r="AK62" s="45"/>
      <c r="AL62" s="45"/>
      <c r="AM62" s="45"/>
      <c r="AN62" s="45"/>
      <c r="AO62" s="45"/>
      <c r="AP62" s="45"/>
      <c r="AQ62" s="45"/>
      <c r="AS62" s="47"/>
    </row>
    <row r="63" spans="1:45" x14ac:dyDescent="0.2">
      <c r="A63" s="17">
        <v>51</v>
      </c>
      <c r="B63" s="104" t="s">
        <v>89</v>
      </c>
      <c r="C63" s="22" t="s">
        <v>90</v>
      </c>
      <c r="D63" s="23" t="s">
        <v>669</v>
      </c>
      <c r="E63" s="18">
        <v>88750</v>
      </c>
      <c r="F63" s="18">
        <v>87439</v>
      </c>
      <c r="G63" s="102">
        <v>98.52</v>
      </c>
      <c r="H63" s="102"/>
      <c r="I63" s="18">
        <v>91794</v>
      </c>
      <c r="J63" s="18">
        <v>90090</v>
      </c>
      <c r="K63" s="102">
        <v>98.14</v>
      </c>
      <c r="M63" s="18">
        <v>76822</v>
      </c>
      <c r="N63" s="18">
        <v>74689</v>
      </c>
      <c r="O63" s="102">
        <v>97.22</v>
      </c>
      <c r="Q63" s="18">
        <v>77923</v>
      </c>
      <c r="R63" s="18">
        <v>75748</v>
      </c>
      <c r="S63" s="102">
        <v>97.21</v>
      </c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F63" s="45"/>
      <c r="AG63" s="45"/>
      <c r="AH63" s="45"/>
      <c r="AI63" s="45"/>
      <c r="AK63" s="45"/>
      <c r="AL63" s="45"/>
      <c r="AM63" s="45"/>
      <c r="AN63" s="45"/>
      <c r="AO63" s="45"/>
      <c r="AP63" s="45"/>
      <c r="AQ63" s="45"/>
      <c r="AS63" s="47"/>
    </row>
    <row r="64" spans="1:45" x14ac:dyDescent="0.2">
      <c r="A64" s="17">
        <v>52</v>
      </c>
      <c r="B64" s="104" t="s">
        <v>91</v>
      </c>
      <c r="C64" s="22" t="s">
        <v>92</v>
      </c>
      <c r="D64" s="23" t="s">
        <v>669</v>
      </c>
      <c r="E64" s="18">
        <v>56385</v>
      </c>
      <c r="F64" s="18">
        <v>55382</v>
      </c>
      <c r="G64" s="102">
        <v>98.22</v>
      </c>
      <c r="H64" s="102"/>
      <c r="I64" s="18">
        <v>58179</v>
      </c>
      <c r="J64" s="18">
        <v>57071</v>
      </c>
      <c r="K64" s="102">
        <v>98.1</v>
      </c>
      <c r="M64" s="18">
        <v>52562</v>
      </c>
      <c r="N64" s="18">
        <v>51498</v>
      </c>
      <c r="O64" s="102">
        <v>97.98</v>
      </c>
      <c r="Q64" s="18">
        <v>54584</v>
      </c>
      <c r="R64" s="18">
        <v>53708</v>
      </c>
      <c r="S64" s="102">
        <v>98.4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F64" s="45"/>
      <c r="AG64" s="45"/>
      <c r="AH64" s="45"/>
      <c r="AI64" s="45"/>
      <c r="AK64" s="45"/>
      <c r="AL64" s="45"/>
      <c r="AM64" s="45"/>
      <c r="AN64" s="45"/>
      <c r="AO64" s="45"/>
      <c r="AP64" s="45"/>
      <c r="AQ64" s="45"/>
      <c r="AS64" s="47"/>
    </row>
    <row r="65" spans="1:45" x14ac:dyDescent="0.2">
      <c r="A65" s="17">
        <v>53</v>
      </c>
      <c r="B65" s="104" t="s">
        <v>93</v>
      </c>
      <c r="C65" s="22" t="s">
        <v>94</v>
      </c>
      <c r="D65" s="23" t="s">
        <v>669</v>
      </c>
      <c r="E65" s="18">
        <v>71163</v>
      </c>
      <c r="F65" s="18">
        <v>70097</v>
      </c>
      <c r="G65" s="102">
        <v>98.5</v>
      </c>
      <c r="H65" s="102"/>
      <c r="I65" s="18">
        <v>74083</v>
      </c>
      <c r="J65" s="18">
        <v>72781</v>
      </c>
      <c r="K65" s="102">
        <v>98.24</v>
      </c>
      <c r="M65" s="18">
        <v>68718</v>
      </c>
      <c r="N65" s="18">
        <v>67980</v>
      </c>
      <c r="O65" s="102">
        <v>98.93</v>
      </c>
      <c r="Q65" s="18">
        <v>70843</v>
      </c>
      <c r="R65" s="18">
        <v>70287</v>
      </c>
      <c r="S65" s="102">
        <v>99.22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F65" s="45"/>
      <c r="AG65" s="45"/>
      <c r="AH65" s="45"/>
      <c r="AI65" s="45"/>
      <c r="AK65" s="45"/>
      <c r="AL65" s="45"/>
      <c r="AM65" s="45"/>
      <c r="AN65" s="45"/>
      <c r="AO65" s="45"/>
      <c r="AP65" s="45"/>
      <c r="AQ65" s="45"/>
      <c r="AS65" s="47"/>
    </row>
    <row r="66" spans="1:45" x14ac:dyDescent="0.2">
      <c r="A66" s="17">
        <v>54</v>
      </c>
      <c r="B66" s="104" t="s">
        <v>578</v>
      </c>
      <c r="C66" s="22" t="s">
        <v>586</v>
      </c>
      <c r="D66" s="23" t="s">
        <v>668</v>
      </c>
      <c r="E66" s="18">
        <v>195483</v>
      </c>
      <c r="F66" s="18">
        <v>191961</v>
      </c>
      <c r="G66" s="102">
        <v>98.2</v>
      </c>
      <c r="H66" s="102"/>
      <c r="I66" s="18">
        <v>203742</v>
      </c>
      <c r="J66" s="18">
        <v>199771</v>
      </c>
      <c r="K66" s="102">
        <v>98.05</v>
      </c>
      <c r="M66" s="18">
        <v>135896</v>
      </c>
      <c r="N66" s="18">
        <v>133025</v>
      </c>
      <c r="O66" s="102">
        <v>97.89</v>
      </c>
      <c r="Q66" s="18">
        <v>139642</v>
      </c>
      <c r="R66" s="18">
        <v>137132</v>
      </c>
      <c r="S66" s="102">
        <v>98.2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F66" s="45"/>
      <c r="AG66" s="45"/>
      <c r="AH66" s="45"/>
      <c r="AI66" s="45"/>
      <c r="AK66" s="45"/>
      <c r="AL66" s="45"/>
      <c r="AM66" s="45"/>
      <c r="AN66" s="45"/>
      <c r="AO66" s="45"/>
      <c r="AP66" s="45"/>
      <c r="AQ66" s="45"/>
      <c r="AS66" s="47"/>
    </row>
    <row r="67" spans="1:45" x14ac:dyDescent="0.2">
      <c r="A67" s="17">
        <v>55</v>
      </c>
      <c r="B67" s="104" t="s">
        <v>579</v>
      </c>
      <c r="C67" s="22" t="s">
        <v>587</v>
      </c>
      <c r="D67" s="23" t="s">
        <v>668</v>
      </c>
      <c r="E67" s="18">
        <v>161404</v>
      </c>
      <c r="F67" s="18">
        <v>158623</v>
      </c>
      <c r="G67" s="102">
        <v>98.28</v>
      </c>
      <c r="H67" s="102"/>
      <c r="I67" s="18">
        <v>171067</v>
      </c>
      <c r="J67" s="18">
        <v>167024</v>
      </c>
      <c r="K67" s="102">
        <v>97.64</v>
      </c>
      <c r="M67" s="18">
        <v>150596</v>
      </c>
      <c r="N67" s="18">
        <v>148252</v>
      </c>
      <c r="O67" s="102">
        <v>98.44</v>
      </c>
      <c r="Q67" s="18">
        <v>156129</v>
      </c>
      <c r="R67" s="18">
        <v>153684</v>
      </c>
      <c r="S67" s="102">
        <v>98.43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F67" s="45"/>
      <c r="AG67" s="45"/>
      <c r="AH67" s="45"/>
      <c r="AI67" s="45"/>
      <c r="AK67" s="45"/>
      <c r="AL67" s="45"/>
      <c r="AM67" s="45"/>
      <c r="AN67" s="45"/>
      <c r="AO67" s="45"/>
      <c r="AP67" s="45"/>
      <c r="AQ67" s="45"/>
      <c r="AS67" s="47"/>
    </row>
    <row r="68" spans="1:45" x14ac:dyDescent="0.2">
      <c r="A68" s="17">
        <v>56</v>
      </c>
      <c r="B68" s="104" t="s">
        <v>95</v>
      </c>
      <c r="C68" s="22" t="s">
        <v>96</v>
      </c>
      <c r="D68" s="23" t="s">
        <v>669</v>
      </c>
      <c r="E68" s="18">
        <v>39152</v>
      </c>
      <c r="F68" s="18">
        <v>37909</v>
      </c>
      <c r="G68" s="102">
        <v>96.83</v>
      </c>
      <c r="H68" s="102"/>
      <c r="I68" s="18">
        <v>40681</v>
      </c>
      <c r="J68" s="18">
        <v>39293</v>
      </c>
      <c r="K68" s="102">
        <v>96.59</v>
      </c>
      <c r="M68" s="18">
        <v>35370</v>
      </c>
      <c r="N68" s="18">
        <v>34472</v>
      </c>
      <c r="O68" s="102">
        <v>97.46</v>
      </c>
      <c r="Q68" s="18">
        <v>36152</v>
      </c>
      <c r="R68" s="18">
        <v>35328</v>
      </c>
      <c r="S68" s="102">
        <v>97.72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F68" s="45"/>
      <c r="AG68" s="45"/>
      <c r="AH68" s="45"/>
      <c r="AI68" s="45"/>
      <c r="AK68" s="45"/>
      <c r="AL68" s="45"/>
      <c r="AM68" s="45"/>
      <c r="AN68" s="45"/>
      <c r="AO68" s="45"/>
      <c r="AP68" s="45"/>
      <c r="AQ68" s="45"/>
      <c r="AS68" s="47"/>
    </row>
    <row r="69" spans="1:45" x14ac:dyDescent="0.2">
      <c r="A69" s="17">
        <v>57</v>
      </c>
      <c r="B69" s="104" t="s">
        <v>97</v>
      </c>
      <c r="C69" s="22" t="s">
        <v>98</v>
      </c>
      <c r="D69" s="23" t="s">
        <v>669</v>
      </c>
      <c r="E69" s="18">
        <v>71280</v>
      </c>
      <c r="F69" s="18">
        <v>69998</v>
      </c>
      <c r="G69" s="102">
        <v>98.2</v>
      </c>
      <c r="H69" s="102"/>
      <c r="I69" s="18">
        <v>73586</v>
      </c>
      <c r="J69" s="18">
        <v>72206</v>
      </c>
      <c r="K69" s="102">
        <v>98.12</v>
      </c>
      <c r="M69" s="18">
        <v>42502</v>
      </c>
      <c r="N69" s="18">
        <v>41528</v>
      </c>
      <c r="O69" s="102">
        <v>97.71</v>
      </c>
      <c r="Q69" s="18">
        <v>43991</v>
      </c>
      <c r="R69" s="18">
        <v>43110</v>
      </c>
      <c r="S69" s="102">
        <v>98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F69" s="45"/>
      <c r="AG69" s="45"/>
      <c r="AH69" s="45"/>
      <c r="AI69" s="45"/>
      <c r="AK69" s="45"/>
      <c r="AL69" s="45"/>
      <c r="AM69" s="45"/>
      <c r="AN69" s="45"/>
      <c r="AO69" s="45"/>
      <c r="AP69" s="45"/>
      <c r="AQ69" s="45"/>
      <c r="AS69" s="47"/>
    </row>
    <row r="70" spans="1:45" x14ac:dyDescent="0.2">
      <c r="A70" s="17">
        <v>58</v>
      </c>
      <c r="B70" s="104" t="s">
        <v>99</v>
      </c>
      <c r="C70" s="22" t="s">
        <v>100</v>
      </c>
      <c r="D70" s="23" t="s">
        <v>669</v>
      </c>
      <c r="E70" s="18">
        <v>63091</v>
      </c>
      <c r="F70" s="18">
        <v>62616</v>
      </c>
      <c r="G70" s="102">
        <v>99.25</v>
      </c>
      <c r="H70" s="102"/>
      <c r="I70" s="18">
        <v>64633</v>
      </c>
      <c r="J70" s="18">
        <v>64157</v>
      </c>
      <c r="K70" s="102">
        <v>99.26</v>
      </c>
      <c r="M70" s="18">
        <v>20697</v>
      </c>
      <c r="N70" s="18">
        <v>20170</v>
      </c>
      <c r="O70" s="102">
        <v>97.45</v>
      </c>
      <c r="Q70" s="18">
        <v>20797</v>
      </c>
      <c r="R70" s="18">
        <v>20502</v>
      </c>
      <c r="S70" s="102">
        <v>98.58</v>
      </c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F70" s="45"/>
      <c r="AG70" s="45"/>
      <c r="AH70" s="45"/>
      <c r="AI70" s="45"/>
      <c r="AK70" s="45"/>
      <c r="AL70" s="45"/>
      <c r="AM70" s="45"/>
      <c r="AN70" s="45"/>
      <c r="AO70" s="45"/>
      <c r="AP70" s="45"/>
      <c r="AQ70" s="45"/>
      <c r="AS70" s="47"/>
    </row>
    <row r="71" spans="1:45" x14ac:dyDescent="0.2">
      <c r="A71" s="17">
        <v>59</v>
      </c>
      <c r="B71" s="104" t="s">
        <v>101</v>
      </c>
      <c r="C71" s="22" t="s">
        <v>102</v>
      </c>
      <c r="D71" s="23" t="s">
        <v>669</v>
      </c>
      <c r="E71" s="18">
        <v>49035</v>
      </c>
      <c r="F71" s="18">
        <v>48124</v>
      </c>
      <c r="G71" s="102">
        <v>98.14</v>
      </c>
      <c r="H71" s="102"/>
      <c r="I71" s="18">
        <v>50522</v>
      </c>
      <c r="J71" s="18">
        <v>49337</v>
      </c>
      <c r="K71" s="102">
        <v>97.65</v>
      </c>
      <c r="M71" s="18">
        <v>26539</v>
      </c>
      <c r="N71" s="18">
        <v>25765</v>
      </c>
      <c r="O71" s="102">
        <v>97.08</v>
      </c>
      <c r="Q71" s="18">
        <v>27145</v>
      </c>
      <c r="R71" s="18">
        <v>26352</v>
      </c>
      <c r="S71" s="102">
        <v>97.08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F71" s="45"/>
      <c r="AG71" s="45"/>
      <c r="AH71" s="45"/>
      <c r="AI71" s="45"/>
      <c r="AK71" s="45"/>
      <c r="AL71" s="45"/>
      <c r="AM71" s="45"/>
      <c r="AN71" s="45"/>
      <c r="AO71" s="45"/>
      <c r="AP71" s="45"/>
      <c r="AQ71" s="45"/>
      <c r="AS71" s="47"/>
    </row>
    <row r="72" spans="1:45" x14ac:dyDescent="0.2">
      <c r="A72" s="17">
        <v>60</v>
      </c>
      <c r="B72" s="104" t="s">
        <v>103</v>
      </c>
      <c r="C72" s="22" t="s">
        <v>104</v>
      </c>
      <c r="D72" s="23" t="s">
        <v>669</v>
      </c>
      <c r="E72" s="18">
        <v>29456</v>
      </c>
      <c r="F72" s="18">
        <v>28980</v>
      </c>
      <c r="G72" s="102">
        <v>98.38</v>
      </c>
      <c r="H72" s="102"/>
      <c r="I72" s="18">
        <v>30571</v>
      </c>
      <c r="J72" s="18">
        <v>29936</v>
      </c>
      <c r="K72" s="102">
        <v>97.92</v>
      </c>
      <c r="M72" s="18">
        <v>18036</v>
      </c>
      <c r="N72" s="18">
        <v>17615</v>
      </c>
      <c r="O72" s="102">
        <v>97.67</v>
      </c>
      <c r="Q72" s="18">
        <v>17986</v>
      </c>
      <c r="R72" s="18">
        <v>17638</v>
      </c>
      <c r="S72" s="102">
        <v>98.07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F72" s="45"/>
      <c r="AG72" s="45"/>
      <c r="AH72" s="45"/>
      <c r="AI72" s="45"/>
      <c r="AK72" s="45"/>
      <c r="AL72" s="45"/>
      <c r="AM72" s="45"/>
      <c r="AN72" s="45"/>
      <c r="AO72" s="45"/>
      <c r="AP72" s="45"/>
      <c r="AQ72" s="45"/>
      <c r="AS72" s="47"/>
    </row>
    <row r="73" spans="1:45" x14ac:dyDescent="0.2">
      <c r="A73" s="17">
        <v>61</v>
      </c>
      <c r="B73" s="104" t="s">
        <v>105</v>
      </c>
      <c r="C73" s="22" t="s">
        <v>106</v>
      </c>
      <c r="D73" s="23" t="s">
        <v>655</v>
      </c>
      <c r="E73" s="18">
        <v>5990</v>
      </c>
      <c r="F73" s="18">
        <v>5957</v>
      </c>
      <c r="G73" s="102">
        <v>99.45</v>
      </c>
      <c r="H73" s="102"/>
      <c r="I73" s="18">
        <v>6271</v>
      </c>
      <c r="J73" s="18">
        <v>6161</v>
      </c>
      <c r="K73" s="102">
        <v>98.25</v>
      </c>
      <c r="M73" s="18">
        <v>792757</v>
      </c>
      <c r="N73" s="18">
        <v>781783</v>
      </c>
      <c r="O73" s="102">
        <v>98.62</v>
      </c>
      <c r="Q73" s="18">
        <v>823229</v>
      </c>
      <c r="R73" s="18">
        <v>814061</v>
      </c>
      <c r="S73" s="102">
        <v>98.89</v>
      </c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F73" s="45"/>
      <c r="AG73" s="45"/>
      <c r="AH73" s="45"/>
      <c r="AI73" s="45"/>
      <c r="AK73" s="45"/>
      <c r="AL73" s="45"/>
      <c r="AM73" s="45"/>
      <c r="AN73" s="45"/>
      <c r="AO73" s="45"/>
      <c r="AP73" s="45"/>
      <c r="AQ73" s="45"/>
      <c r="AS73" s="47"/>
    </row>
    <row r="74" spans="1:45" x14ac:dyDescent="0.2">
      <c r="A74" s="17">
        <v>62</v>
      </c>
      <c r="B74" s="104" t="s">
        <v>107</v>
      </c>
      <c r="C74" s="22" t="s">
        <v>108</v>
      </c>
      <c r="D74" s="23" t="s">
        <v>669</v>
      </c>
      <c r="E74" s="18">
        <v>80845</v>
      </c>
      <c r="F74" s="18">
        <v>79110</v>
      </c>
      <c r="G74" s="102">
        <v>97.85</v>
      </c>
      <c r="H74" s="102"/>
      <c r="I74" s="18">
        <v>86246</v>
      </c>
      <c r="J74" s="18">
        <v>83922</v>
      </c>
      <c r="K74" s="102">
        <v>97.31</v>
      </c>
      <c r="M74" s="18">
        <v>60039</v>
      </c>
      <c r="N74" s="18">
        <v>58761</v>
      </c>
      <c r="O74" s="102">
        <v>97.87</v>
      </c>
      <c r="Q74" s="18">
        <v>61694</v>
      </c>
      <c r="R74" s="18">
        <v>60244</v>
      </c>
      <c r="S74" s="102">
        <v>97.65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F74" s="45"/>
      <c r="AG74" s="45"/>
      <c r="AH74" s="45"/>
      <c r="AI74" s="45"/>
      <c r="AK74" s="45"/>
      <c r="AL74" s="45"/>
      <c r="AM74" s="45"/>
      <c r="AN74" s="45"/>
      <c r="AO74" s="45"/>
      <c r="AP74" s="45"/>
      <c r="AQ74" s="45"/>
      <c r="AS74" s="47"/>
    </row>
    <row r="75" spans="1:45" x14ac:dyDescent="0.2">
      <c r="A75" s="17">
        <v>63</v>
      </c>
      <c r="B75" s="104" t="s">
        <v>109</v>
      </c>
      <c r="C75" s="22" t="s">
        <v>110</v>
      </c>
      <c r="D75" s="23" t="s">
        <v>669</v>
      </c>
      <c r="E75" s="18">
        <v>29781</v>
      </c>
      <c r="F75" s="18">
        <v>29244</v>
      </c>
      <c r="G75" s="102">
        <v>98.2</v>
      </c>
      <c r="H75" s="102"/>
      <c r="I75" s="18">
        <v>31230</v>
      </c>
      <c r="J75" s="18">
        <v>30600</v>
      </c>
      <c r="K75" s="102">
        <v>97.98</v>
      </c>
      <c r="M75" s="18">
        <v>41247</v>
      </c>
      <c r="N75" s="18">
        <v>40845</v>
      </c>
      <c r="O75" s="102">
        <v>99.03</v>
      </c>
      <c r="Q75" s="18">
        <v>42592</v>
      </c>
      <c r="R75" s="18">
        <v>42177</v>
      </c>
      <c r="S75" s="102">
        <v>99.03</v>
      </c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F75" s="45"/>
      <c r="AG75" s="45"/>
      <c r="AH75" s="45"/>
      <c r="AI75" s="45"/>
      <c r="AK75" s="45"/>
      <c r="AL75" s="45"/>
      <c r="AM75" s="45"/>
      <c r="AN75" s="45"/>
      <c r="AO75" s="45"/>
      <c r="AP75" s="45"/>
      <c r="AQ75" s="45"/>
      <c r="AS75" s="47"/>
    </row>
    <row r="76" spans="1:45" x14ac:dyDescent="0.2">
      <c r="A76" s="17">
        <v>64</v>
      </c>
      <c r="B76" s="104" t="s">
        <v>111</v>
      </c>
      <c r="C76" s="22" t="s">
        <v>112</v>
      </c>
      <c r="D76" s="23" t="s">
        <v>669</v>
      </c>
      <c r="E76" s="18">
        <v>22142</v>
      </c>
      <c r="F76" s="18">
        <v>21585</v>
      </c>
      <c r="G76" s="102">
        <v>97.48</v>
      </c>
      <c r="H76" s="102"/>
      <c r="I76" s="18">
        <v>23362</v>
      </c>
      <c r="J76" s="18">
        <v>22767</v>
      </c>
      <c r="K76" s="102">
        <v>97.45</v>
      </c>
      <c r="M76" s="18">
        <v>30990</v>
      </c>
      <c r="N76" s="18">
        <v>30135</v>
      </c>
      <c r="O76" s="102">
        <v>97.24</v>
      </c>
      <c r="Q76" s="18">
        <v>33260</v>
      </c>
      <c r="R76" s="18">
        <v>32615</v>
      </c>
      <c r="S76" s="102">
        <v>98.06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F76" s="45"/>
      <c r="AG76" s="45"/>
      <c r="AH76" s="45"/>
      <c r="AI76" s="45"/>
      <c r="AK76" s="45"/>
      <c r="AL76" s="45"/>
      <c r="AM76" s="45"/>
      <c r="AN76" s="45"/>
      <c r="AO76" s="45"/>
      <c r="AP76" s="45"/>
      <c r="AQ76" s="45"/>
      <c r="AS76" s="47"/>
    </row>
    <row r="77" spans="1:45" x14ac:dyDescent="0.2">
      <c r="A77" s="17">
        <v>65</v>
      </c>
      <c r="B77" s="104" t="s">
        <v>580</v>
      </c>
      <c r="C77" s="22" t="s">
        <v>588</v>
      </c>
      <c r="D77" s="23" t="s">
        <v>668</v>
      </c>
      <c r="E77" s="18">
        <v>249094</v>
      </c>
      <c r="F77" s="18">
        <v>243609</v>
      </c>
      <c r="G77" s="102">
        <v>97.8</v>
      </c>
      <c r="H77" s="102"/>
      <c r="I77" s="18">
        <v>267265</v>
      </c>
      <c r="J77" s="18">
        <v>259588</v>
      </c>
      <c r="K77" s="102">
        <v>97.13</v>
      </c>
      <c r="M77" s="18">
        <v>150351</v>
      </c>
      <c r="N77" s="18">
        <v>145700</v>
      </c>
      <c r="O77" s="102">
        <v>96.91</v>
      </c>
      <c r="Q77" s="18">
        <v>154776</v>
      </c>
      <c r="R77" s="18">
        <v>149804</v>
      </c>
      <c r="S77" s="102">
        <v>96.79</v>
      </c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F77" s="45"/>
      <c r="AG77" s="45"/>
      <c r="AH77" s="45"/>
      <c r="AI77" s="45"/>
      <c r="AK77" s="45"/>
      <c r="AL77" s="45"/>
      <c r="AM77" s="45"/>
      <c r="AN77" s="45"/>
      <c r="AO77" s="45"/>
      <c r="AP77" s="45"/>
      <c r="AQ77" s="45"/>
      <c r="AS77" s="47"/>
    </row>
    <row r="78" spans="1:45" x14ac:dyDescent="0.2">
      <c r="A78" s="17">
        <v>66</v>
      </c>
      <c r="B78" s="104" t="s">
        <v>113</v>
      </c>
      <c r="C78" s="22" t="s">
        <v>114</v>
      </c>
      <c r="D78" s="23" t="s">
        <v>669</v>
      </c>
      <c r="E78" s="18">
        <v>52952</v>
      </c>
      <c r="F78" s="18">
        <v>52370</v>
      </c>
      <c r="G78" s="102">
        <v>98.9</v>
      </c>
      <c r="H78" s="102"/>
      <c r="I78" s="18">
        <v>54815</v>
      </c>
      <c r="J78" s="18">
        <v>54212</v>
      </c>
      <c r="K78" s="102">
        <v>98.9</v>
      </c>
      <c r="M78" s="18">
        <v>28593</v>
      </c>
      <c r="N78" s="18">
        <v>28082</v>
      </c>
      <c r="O78" s="102">
        <v>98.21</v>
      </c>
      <c r="Q78" s="18">
        <v>28860</v>
      </c>
      <c r="R78" s="18">
        <v>28367</v>
      </c>
      <c r="S78" s="102">
        <v>98.29</v>
      </c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F78" s="45"/>
      <c r="AG78" s="45"/>
      <c r="AH78" s="45"/>
      <c r="AI78" s="45"/>
      <c r="AK78" s="45"/>
      <c r="AL78" s="45"/>
      <c r="AM78" s="45"/>
      <c r="AN78" s="45"/>
      <c r="AO78" s="45"/>
      <c r="AP78" s="45"/>
      <c r="AQ78" s="45"/>
      <c r="AS78" s="47"/>
    </row>
    <row r="79" spans="1:45" x14ac:dyDescent="0.2">
      <c r="A79" s="17">
        <v>67</v>
      </c>
      <c r="B79" s="104" t="s">
        <v>115</v>
      </c>
      <c r="C79" s="22" t="s">
        <v>116</v>
      </c>
      <c r="D79" s="23" t="s">
        <v>670</v>
      </c>
      <c r="E79" s="18">
        <v>105551.26</v>
      </c>
      <c r="F79" s="18">
        <v>101214.27</v>
      </c>
      <c r="G79" s="102">
        <v>95.89</v>
      </c>
      <c r="H79" s="102"/>
      <c r="I79" s="18">
        <v>110215</v>
      </c>
      <c r="J79" s="18">
        <v>105350</v>
      </c>
      <c r="K79" s="102">
        <v>95.59</v>
      </c>
      <c r="M79" s="18">
        <v>115929</v>
      </c>
      <c r="N79" s="18">
        <v>113563</v>
      </c>
      <c r="O79" s="102">
        <v>97.96</v>
      </c>
      <c r="Q79" s="18">
        <v>119120</v>
      </c>
      <c r="R79" s="18">
        <v>116482</v>
      </c>
      <c r="S79" s="102">
        <v>97.79</v>
      </c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F79" s="45"/>
      <c r="AG79" s="45"/>
      <c r="AH79" s="45"/>
      <c r="AI79" s="45"/>
      <c r="AK79" s="45"/>
      <c r="AL79" s="45"/>
      <c r="AM79" s="45"/>
      <c r="AN79" s="45"/>
      <c r="AO79" s="45"/>
      <c r="AP79" s="45"/>
      <c r="AQ79" s="45"/>
      <c r="AS79" s="47"/>
    </row>
    <row r="80" spans="1:45" x14ac:dyDescent="0.2">
      <c r="A80" s="17">
        <v>68</v>
      </c>
      <c r="B80" s="104" t="s">
        <v>117</v>
      </c>
      <c r="C80" s="22" t="s">
        <v>118</v>
      </c>
      <c r="D80" s="23" t="s">
        <v>669</v>
      </c>
      <c r="E80" s="18">
        <v>31794</v>
      </c>
      <c r="F80" s="18">
        <v>30984</v>
      </c>
      <c r="G80" s="102">
        <v>97.45</v>
      </c>
      <c r="H80" s="102"/>
      <c r="I80" s="18">
        <v>32640</v>
      </c>
      <c r="J80" s="18">
        <v>32219</v>
      </c>
      <c r="K80" s="102">
        <v>98.7</v>
      </c>
      <c r="M80" s="18">
        <v>17668</v>
      </c>
      <c r="N80" s="18">
        <v>17124</v>
      </c>
      <c r="O80" s="102">
        <v>96.92</v>
      </c>
      <c r="Q80" s="18">
        <v>17572</v>
      </c>
      <c r="R80" s="18">
        <v>17268</v>
      </c>
      <c r="S80" s="102">
        <v>98.3</v>
      </c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F80" s="45"/>
      <c r="AG80" s="45"/>
      <c r="AH80" s="45"/>
      <c r="AI80" s="45"/>
      <c r="AK80" s="45"/>
      <c r="AL80" s="45"/>
      <c r="AM80" s="45"/>
      <c r="AN80" s="45"/>
      <c r="AO80" s="45"/>
      <c r="AP80" s="45"/>
      <c r="AQ80" s="45"/>
      <c r="AS80" s="47"/>
    </row>
    <row r="81" spans="1:45" x14ac:dyDescent="0.2">
      <c r="A81" s="17">
        <v>69</v>
      </c>
      <c r="B81" s="104" t="s">
        <v>119</v>
      </c>
      <c r="C81" s="22" t="s">
        <v>120</v>
      </c>
      <c r="D81" s="23" t="s">
        <v>669</v>
      </c>
      <c r="E81" s="18">
        <v>46534</v>
      </c>
      <c r="F81" s="18">
        <v>45842</v>
      </c>
      <c r="G81" s="102">
        <v>98.51</v>
      </c>
      <c r="H81" s="102"/>
      <c r="I81" s="18">
        <v>48031</v>
      </c>
      <c r="J81" s="18">
        <v>47192</v>
      </c>
      <c r="K81" s="102">
        <v>98.25</v>
      </c>
      <c r="M81" s="18">
        <v>111147</v>
      </c>
      <c r="N81" s="18">
        <v>109086</v>
      </c>
      <c r="O81" s="102">
        <v>98.15</v>
      </c>
      <c r="Q81" s="18">
        <v>113923</v>
      </c>
      <c r="R81" s="18">
        <v>112683</v>
      </c>
      <c r="S81" s="102">
        <v>98.91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F81" s="45"/>
      <c r="AG81" s="45"/>
      <c r="AH81" s="45"/>
      <c r="AI81" s="45"/>
      <c r="AK81" s="45"/>
      <c r="AL81" s="45"/>
      <c r="AM81" s="45"/>
      <c r="AN81" s="45"/>
      <c r="AO81" s="45"/>
      <c r="AP81" s="45"/>
      <c r="AQ81" s="45"/>
      <c r="AS81" s="47"/>
    </row>
    <row r="82" spans="1:45" x14ac:dyDescent="0.2">
      <c r="A82" s="17">
        <v>70</v>
      </c>
      <c r="B82" s="104" t="s">
        <v>121</v>
      </c>
      <c r="C82" s="22" t="s">
        <v>122</v>
      </c>
      <c r="D82" s="23" t="s">
        <v>656</v>
      </c>
      <c r="E82" s="18">
        <v>161136.39000000001</v>
      </c>
      <c r="F82" s="18">
        <v>155580.79999999999</v>
      </c>
      <c r="G82" s="102">
        <v>96.55</v>
      </c>
      <c r="H82" s="102"/>
      <c r="I82" s="18">
        <v>171305</v>
      </c>
      <c r="J82" s="18">
        <v>164815</v>
      </c>
      <c r="K82" s="102">
        <v>96.21</v>
      </c>
      <c r="M82" s="18">
        <v>113668.66</v>
      </c>
      <c r="N82" s="18">
        <v>110450.01</v>
      </c>
      <c r="O82" s="102">
        <v>97.17</v>
      </c>
      <c r="Q82" s="18">
        <v>113668</v>
      </c>
      <c r="R82" s="18">
        <v>111502</v>
      </c>
      <c r="S82" s="102">
        <v>98.09</v>
      </c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F82" s="45"/>
      <c r="AG82" s="45"/>
      <c r="AH82" s="45"/>
      <c r="AI82" s="45"/>
      <c r="AK82" s="45"/>
      <c r="AL82" s="45"/>
      <c r="AM82" s="45"/>
      <c r="AN82" s="45"/>
      <c r="AO82" s="45"/>
      <c r="AP82" s="45"/>
      <c r="AQ82" s="45"/>
      <c r="AS82" s="47"/>
    </row>
    <row r="83" spans="1:45" x14ac:dyDescent="0.2">
      <c r="A83" s="17">
        <v>71</v>
      </c>
      <c r="B83" s="104" t="s">
        <v>123</v>
      </c>
      <c r="C83" s="22" t="s">
        <v>124</v>
      </c>
      <c r="D83" s="23" t="s">
        <v>669</v>
      </c>
      <c r="E83" s="18">
        <v>76202</v>
      </c>
      <c r="F83" s="18">
        <v>74520</v>
      </c>
      <c r="G83" s="102">
        <v>97.79</v>
      </c>
      <c r="H83" s="102"/>
      <c r="I83" s="18">
        <v>77923</v>
      </c>
      <c r="J83" s="18">
        <v>76160</v>
      </c>
      <c r="K83" s="102">
        <v>97.74</v>
      </c>
      <c r="M83" s="18">
        <v>63114</v>
      </c>
      <c r="N83" s="18">
        <v>62161</v>
      </c>
      <c r="O83" s="102">
        <v>98.49</v>
      </c>
      <c r="Q83" s="18">
        <v>64038</v>
      </c>
      <c r="R83" s="18">
        <v>62805</v>
      </c>
      <c r="S83" s="102">
        <v>98.07</v>
      </c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F83" s="45"/>
      <c r="AG83" s="45"/>
      <c r="AH83" s="45"/>
      <c r="AI83" s="45"/>
      <c r="AK83" s="45"/>
      <c r="AL83" s="45"/>
      <c r="AM83" s="45"/>
      <c r="AN83" s="45"/>
      <c r="AO83" s="45"/>
      <c r="AP83" s="45"/>
      <c r="AQ83" s="45"/>
      <c r="AS83" s="47"/>
    </row>
    <row r="84" spans="1:45" x14ac:dyDescent="0.2">
      <c r="A84" s="17">
        <v>72</v>
      </c>
      <c r="B84" s="104" t="s">
        <v>604</v>
      </c>
      <c r="C84" s="22" t="s">
        <v>125</v>
      </c>
      <c r="D84" s="23" t="s">
        <v>668</v>
      </c>
      <c r="E84" s="18">
        <v>41375</v>
      </c>
      <c r="F84" s="18">
        <v>39697</v>
      </c>
      <c r="G84" s="102">
        <v>95.94</v>
      </c>
      <c r="H84" s="102"/>
      <c r="I84" s="18">
        <v>44788</v>
      </c>
      <c r="J84" s="18">
        <v>42657</v>
      </c>
      <c r="K84" s="102">
        <v>95.24</v>
      </c>
      <c r="M84" s="18">
        <v>33729</v>
      </c>
      <c r="N84" s="18">
        <v>32299</v>
      </c>
      <c r="O84" s="102">
        <v>95.76</v>
      </c>
      <c r="Q84" s="18">
        <v>34475</v>
      </c>
      <c r="R84" s="18">
        <v>33424</v>
      </c>
      <c r="S84" s="102">
        <v>96.95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F84" s="45"/>
      <c r="AG84" s="45"/>
      <c r="AH84" s="45"/>
      <c r="AI84" s="45"/>
      <c r="AK84" s="45"/>
      <c r="AL84" s="45"/>
      <c r="AM84" s="45"/>
      <c r="AN84" s="45"/>
      <c r="AO84" s="45"/>
      <c r="AP84" s="45"/>
      <c r="AQ84" s="45"/>
      <c r="AS84" s="47"/>
    </row>
    <row r="85" spans="1:45" x14ac:dyDescent="0.2">
      <c r="A85" s="17">
        <v>73</v>
      </c>
      <c r="B85" s="104" t="s">
        <v>126</v>
      </c>
      <c r="C85" s="22" t="s">
        <v>127</v>
      </c>
      <c r="D85" s="23" t="s">
        <v>669</v>
      </c>
      <c r="E85" s="18">
        <v>46012</v>
      </c>
      <c r="F85" s="18">
        <v>44784</v>
      </c>
      <c r="G85" s="102">
        <v>97.33</v>
      </c>
      <c r="H85" s="102"/>
      <c r="I85" s="18">
        <v>47779</v>
      </c>
      <c r="J85" s="18">
        <v>46372</v>
      </c>
      <c r="K85" s="102">
        <v>97.06</v>
      </c>
      <c r="M85" s="18">
        <v>82506</v>
      </c>
      <c r="N85" s="18">
        <v>81542</v>
      </c>
      <c r="O85" s="102">
        <v>98.83</v>
      </c>
      <c r="Q85" s="18">
        <v>84107</v>
      </c>
      <c r="R85" s="18">
        <v>82925</v>
      </c>
      <c r="S85" s="102">
        <v>98.59</v>
      </c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F85" s="45"/>
      <c r="AG85" s="45"/>
      <c r="AH85" s="45"/>
      <c r="AI85" s="45"/>
      <c r="AK85" s="45"/>
      <c r="AL85" s="45"/>
      <c r="AM85" s="45"/>
      <c r="AN85" s="45"/>
      <c r="AO85" s="45"/>
      <c r="AP85" s="45"/>
      <c r="AQ85" s="45"/>
      <c r="AS85" s="47"/>
    </row>
    <row r="86" spans="1:45" x14ac:dyDescent="0.2">
      <c r="A86" s="17">
        <v>74</v>
      </c>
      <c r="B86" s="104" t="s">
        <v>128</v>
      </c>
      <c r="C86" s="22" t="s">
        <v>129</v>
      </c>
      <c r="D86" s="23" t="s">
        <v>669</v>
      </c>
      <c r="E86" s="18">
        <v>38368</v>
      </c>
      <c r="F86" s="18">
        <v>37725</v>
      </c>
      <c r="G86" s="102">
        <v>98.32</v>
      </c>
      <c r="H86" s="102"/>
      <c r="I86" s="18">
        <v>39439</v>
      </c>
      <c r="J86" s="18">
        <v>38761</v>
      </c>
      <c r="K86" s="102">
        <v>98.28</v>
      </c>
      <c r="M86" s="18">
        <v>38925</v>
      </c>
      <c r="N86" s="18">
        <v>38479</v>
      </c>
      <c r="O86" s="102">
        <v>98.85</v>
      </c>
      <c r="Q86" s="18">
        <v>39221</v>
      </c>
      <c r="R86" s="18">
        <v>38872</v>
      </c>
      <c r="S86" s="102">
        <v>99.11</v>
      </c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F86" s="45"/>
      <c r="AG86" s="45"/>
      <c r="AH86" s="45"/>
      <c r="AI86" s="45"/>
      <c r="AK86" s="45"/>
      <c r="AL86" s="45"/>
      <c r="AM86" s="45"/>
      <c r="AN86" s="45"/>
      <c r="AO86" s="45"/>
      <c r="AP86" s="45"/>
      <c r="AQ86" s="45"/>
      <c r="AS86" s="47"/>
    </row>
    <row r="87" spans="1:45" x14ac:dyDescent="0.2">
      <c r="A87" s="17">
        <v>75</v>
      </c>
      <c r="B87" s="104" t="s">
        <v>605</v>
      </c>
      <c r="C87" s="22" t="s">
        <v>130</v>
      </c>
      <c r="D87" s="23" t="s">
        <v>668</v>
      </c>
      <c r="E87" s="18">
        <v>81589</v>
      </c>
      <c r="F87" s="18">
        <v>77343</v>
      </c>
      <c r="G87" s="102">
        <v>94.8</v>
      </c>
      <c r="H87" s="102"/>
      <c r="I87" s="18">
        <v>88705</v>
      </c>
      <c r="J87" s="18">
        <v>82760</v>
      </c>
      <c r="K87" s="102">
        <v>93.3</v>
      </c>
      <c r="M87" s="18">
        <v>84580</v>
      </c>
      <c r="N87" s="18">
        <v>81134</v>
      </c>
      <c r="O87" s="102">
        <v>95.93</v>
      </c>
      <c r="Q87" s="18">
        <v>86826</v>
      </c>
      <c r="R87" s="18">
        <v>82761</v>
      </c>
      <c r="S87" s="102">
        <v>95.32</v>
      </c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F87" s="45"/>
      <c r="AG87" s="45"/>
      <c r="AH87" s="45"/>
      <c r="AI87" s="45"/>
      <c r="AK87" s="45"/>
      <c r="AL87" s="45"/>
      <c r="AM87" s="45"/>
      <c r="AN87" s="45"/>
      <c r="AO87" s="45"/>
      <c r="AP87" s="45"/>
      <c r="AQ87" s="45"/>
      <c r="AS87" s="47"/>
    </row>
    <row r="88" spans="1:45" x14ac:dyDescent="0.2">
      <c r="A88" s="17">
        <v>76</v>
      </c>
      <c r="B88" s="104" t="s">
        <v>131</v>
      </c>
      <c r="C88" s="22" t="s">
        <v>132</v>
      </c>
      <c r="D88" s="23" t="s">
        <v>669</v>
      </c>
      <c r="E88" s="18">
        <v>42091</v>
      </c>
      <c r="F88" s="18">
        <v>41414</v>
      </c>
      <c r="G88" s="102">
        <v>98.39</v>
      </c>
      <c r="H88" s="102"/>
      <c r="I88" s="18">
        <v>43034</v>
      </c>
      <c r="J88" s="18">
        <v>42291</v>
      </c>
      <c r="K88" s="102">
        <v>98.27</v>
      </c>
      <c r="M88" s="18">
        <v>16975</v>
      </c>
      <c r="N88" s="18">
        <v>16557</v>
      </c>
      <c r="O88" s="102">
        <v>97.54</v>
      </c>
      <c r="Q88" s="18">
        <v>17381</v>
      </c>
      <c r="R88" s="18">
        <v>16971</v>
      </c>
      <c r="S88" s="102">
        <v>97.64</v>
      </c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F88" s="45"/>
      <c r="AG88" s="45"/>
      <c r="AH88" s="45"/>
      <c r="AI88" s="45"/>
      <c r="AK88" s="45"/>
      <c r="AL88" s="45"/>
      <c r="AM88" s="45"/>
      <c r="AN88" s="45"/>
      <c r="AO88" s="45"/>
      <c r="AP88" s="45"/>
      <c r="AQ88" s="45"/>
      <c r="AS88" s="47"/>
    </row>
    <row r="89" spans="1:45" x14ac:dyDescent="0.2">
      <c r="A89" s="17">
        <v>77</v>
      </c>
      <c r="B89" s="104" t="s">
        <v>133</v>
      </c>
      <c r="C89" s="22" t="s">
        <v>134</v>
      </c>
      <c r="D89" s="23" t="s">
        <v>670</v>
      </c>
      <c r="E89" s="18">
        <v>95587</v>
      </c>
      <c r="F89" s="18">
        <v>90714</v>
      </c>
      <c r="G89" s="102">
        <v>94.9</v>
      </c>
      <c r="H89" s="102"/>
      <c r="I89" s="18">
        <v>100478</v>
      </c>
      <c r="J89" s="18">
        <v>94281</v>
      </c>
      <c r="K89" s="102">
        <v>93.83</v>
      </c>
      <c r="M89" s="18">
        <v>87600</v>
      </c>
      <c r="N89" s="18">
        <v>84474</v>
      </c>
      <c r="O89" s="102">
        <v>96.43</v>
      </c>
      <c r="Q89" s="18">
        <v>92855</v>
      </c>
      <c r="R89" s="18">
        <v>89240</v>
      </c>
      <c r="S89" s="102">
        <v>96.11</v>
      </c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F89" s="45"/>
      <c r="AG89" s="45"/>
      <c r="AH89" s="45"/>
      <c r="AI89" s="45"/>
      <c r="AK89" s="45"/>
      <c r="AL89" s="45"/>
      <c r="AM89" s="45"/>
      <c r="AN89" s="45"/>
      <c r="AO89" s="45"/>
      <c r="AP89" s="45"/>
      <c r="AQ89" s="45"/>
      <c r="AS89" s="47"/>
    </row>
    <row r="90" spans="1:45" x14ac:dyDescent="0.2">
      <c r="A90" s="17">
        <v>78</v>
      </c>
      <c r="B90" s="104" t="s">
        <v>135</v>
      </c>
      <c r="C90" s="22" t="s">
        <v>136</v>
      </c>
      <c r="D90" s="23" t="s">
        <v>669</v>
      </c>
      <c r="E90" s="18">
        <v>50425</v>
      </c>
      <c r="F90" s="18">
        <v>49429</v>
      </c>
      <c r="G90" s="102">
        <v>98.02</v>
      </c>
      <c r="H90" s="102"/>
      <c r="I90" s="18">
        <v>52710</v>
      </c>
      <c r="J90" s="18">
        <v>51517</v>
      </c>
      <c r="K90" s="102">
        <v>97.74</v>
      </c>
      <c r="M90" s="18">
        <v>33992</v>
      </c>
      <c r="N90" s="18">
        <v>32575</v>
      </c>
      <c r="O90" s="102">
        <v>95.83</v>
      </c>
      <c r="Q90" s="18">
        <v>34469</v>
      </c>
      <c r="R90" s="18">
        <v>33837</v>
      </c>
      <c r="S90" s="102">
        <v>98.17</v>
      </c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F90" s="45"/>
      <c r="AG90" s="45"/>
      <c r="AH90" s="45"/>
      <c r="AI90" s="45"/>
      <c r="AK90" s="45"/>
      <c r="AL90" s="45"/>
      <c r="AM90" s="45"/>
      <c r="AN90" s="45"/>
      <c r="AO90" s="45"/>
      <c r="AP90" s="45"/>
      <c r="AQ90" s="45"/>
      <c r="AS90" s="47"/>
    </row>
    <row r="91" spans="1:45" x14ac:dyDescent="0.2">
      <c r="A91" s="17">
        <v>79</v>
      </c>
      <c r="B91" s="104" t="s">
        <v>137</v>
      </c>
      <c r="C91" s="22" t="s">
        <v>138</v>
      </c>
      <c r="D91" s="23" t="s">
        <v>670</v>
      </c>
      <c r="E91" s="18">
        <v>103982</v>
      </c>
      <c r="F91" s="18">
        <v>101943</v>
      </c>
      <c r="G91" s="102">
        <v>98.04</v>
      </c>
      <c r="H91" s="102"/>
      <c r="I91" s="18">
        <v>108127</v>
      </c>
      <c r="J91" s="18">
        <v>105709</v>
      </c>
      <c r="K91" s="102">
        <v>97.76</v>
      </c>
      <c r="M91" s="18">
        <v>94446</v>
      </c>
      <c r="N91" s="18">
        <v>91750</v>
      </c>
      <c r="O91" s="102">
        <v>97.15</v>
      </c>
      <c r="Q91" s="18">
        <v>95789</v>
      </c>
      <c r="R91" s="18">
        <v>93070</v>
      </c>
      <c r="S91" s="102">
        <v>97.16</v>
      </c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F91" s="45"/>
      <c r="AG91" s="45"/>
      <c r="AH91" s="45"/>
      <c r="AI91" s="45"/>
      <c r="AK91" s="45"/>
      <c r="AL91" s="45"/>
      <c r="AM91" s="45"/>
      <c r="AN91" s="45"/>
      <c r="AO91" s="45"/>
      <c r="AP91" s="45"/>
      <c r="AQ91" s="45"/>
      <c r="AS91" s="47"/>
    </row>
    <row r="92" spans="1:45" x14ac:dyDescent="0.2">
      <c r="A92" s="17">
        <v>80</v>
      </c>
      <c r="B92" s="104" t="s">
        <v>606</v>
      </c>
      <c r="C92" s="22" t="s">
        <v>589</v>
      </c>
      <c r="D92" s="23" t="s">
        <v>668</v>
      </c>
      <c r="E92" s="18">
        <v>203630</v>
      </c>
      <c r="F92" s="18">
        <v>193453</v>
      </c>
      <c r="G92" s="102">
        <v>95</v>
      </c>
      <c r="H92" s="102"/>
      <c r="I92" s="18">
        <v>212645</v>
      </c>
      <c r="J92" s="18">
        <v>202946</v>
      </c>
      <c r="K92" s="102">
        <v>95.44</v>
      </c>
      <c r="M92" s="18">
        <v>111493</v>
      </c>
      <c r="N92" s="18">
        <v>106934</v>
      </c>
      <c r="O92" s="102">
        <v>95.91</v>
      </c>
      <c r="Q92" s="18">
        <v>115972</v>
      </c>
      <c r="R92" s="18">
        <v>112031</v>
      </c>
      <c r="S92" s="102">
        <v>96.6</v>
      </c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F92" s="45"/>
      <c r="AG92" s="45"/>
      <c r="AH92" s="45"/>
      <c r="AI92" s="45"/>
      <c r="AK92" s="45"/>
      <c r="AL92" s="45"/>
      <c r="AM92" s="45"/>
      <c r="AN92" s="45"/>
      <c r="AO92" s="45"/>
      <c r="AP92" s="45"/>
      <c r="AQ92" s="45"/>
      <c r="AS92" s="47"/>
    </row>
    <row r="93" spans="1:45" x14ac:dyDescent="0.2">
      <c r="A93" s="17">
        <v>81</v>
      </c>
      <c r="B93" s="104" t="s">
        <v>139</v>
      </c>
      <c r="C93" s="22" t="s">
        <v>140</v>
      </c>
      <c r="D93" s="23" t="s">
        <v>656</v>
      </c>
      <c r="E93" s="18">
        <v>136268</v>
      </c>
      <c r="F93" s="18">
        <v>132765</v>
      </c>
      <c r="G93" s="102">
        <v>97.43</v>
      </c>
      <c r="H93" s="102"/>
      <c r="I93" s="18">
        <v>145364</v>
      </c>
      <c r="J93" s="18">
        <v>140651</v>
      </c>
      <c r="K93" s="102">
        <v>96.76</v>
      </c>
      <c r="M93" s="18">
        <v>148324</v>
      </c>
      <c r="N93" s="18">
        <v>143623</v>
      </c>
      <c r="O93" s="102">
        <v>96.83</v>
      </c>
      <c r="Q93" s="18">
        <v>152984</v>
      </c>
      <c r="R93" s="18">
        <v>146542</v>
      </c>
      <c r="S93" s="102">
        <v>95.79</v>
      </c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F93" s="45"/>
      <c r="AG93" s="45"/>
      <c r="AH93" s="45"/>
      <c r="AI93" s="45"/>
      <c r="AK93" s="45"/>
      <c r="AL93" s="45"/>
      <c r="AM93" s="45"/>
      <c r="AN93" s="45"/>
      <c r="AO93" s="45"/>
      <c r="AP93" s="45"/>
      <c r="AQ93" s="45"/>
      <c r="AS93" s="47"/>
    </row>
    <row r="94" spans="1:45" x14ac:dyDescent="0.2">
      <c r="A94" s="17">
        <v>82</v>
      </c>
      <c r="B94" s="104" t="s">
        <v>141</v>
      </c>
      <c r="C94" s="22" t="s">
        <v>142</v>
      </c>
      <c r="D94" s="23" t="s">
        <v>669</v>
      </c>
      <c r="E94" s="18">
        <v>40773</v>
      </c>
      <c r="F94" s="18">
        <v>40231</v>
      </c>
      <c r="G94" s="102">
        <v>98.67</v>
      </c>
      <c r="H94" s="102"/>
      <c r="I94" s="18">
        <v>43025</v>
      </c>
      <c r="J94" s="18">
        <v>42396</v>
      </c>
      <c r="K94" s="102">
        <v>98.54</v>
      </c>
      <c r="M94" s="18">
        <v>17494</v>
      </c>
      <c r="N94" s="18">
        <v>17266</v>
      </c>
      <c r="O94" s="102">
        <v>98.7</v>
      </c>
      <c r="Q94" s="18">
        <v>17826</v>
      </c>
      <c r="R94" s="18">
        <v>17594</v>
      </c>
      <c r="S94" s="102">
        <v>98.7</v>
      </c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F94" s="45"/>
      <c r="AG94" s="45"/>
      <c r="AH94" s="45"/>
      <c r="AI94" s="45"/>
      <c r="AK94" s="45"/>
      <c r="AL94" s="45"/>
      <c r="AM94" s="45"/>
      <c r="AN94" s="45"/>
      <c r="AO94" s="45"/>
      <c r="AP94" s="45"/>
      <c r="AQ94" s="45"/>
      <c r="AS94" s="47"/>
    </row>
    <row r="95" spans="1:45" x14ac:dyDescent="0.2">
      <c r="A95" s="17">
        <v>83</v>
      </c>
      <c r="B95" s="104" t="s">
        <v>143</v>
      </c>
      <c r="C95" s="22" t="s">
        <v>144</v>
      </c>
      <c r="D95" s="23" t="s">
        <v>669</v>
      </c>
      <c r="E95" s="18">
        <v>78947</v>
      </c>
      <c r="F95" s="18">
        <v>77893</v>
      </c>
      <c r="G95" s="102">
        <v>98.66</v>
      </c>
      <c r="H95" s="102"/>
      <c r="I95" s="18">
        <v>82128</v>
      </c>
      <c r="J95" s="18">
        <v>80946</v>
      </c>
      <c r="K95" s="102">
        <v>98.56</v>
      </c>
      <c r="M95" s="18">
        <v>30714</v>
      </c>
      <c r="N95" s="18">
        <v>30303</v>
      </c>
      <c r="O95" s="102">
        <v>98.66</v>
      </c>
      <c r="Q95" s="18">
        <v>32145</v>
      </c>
      <c r="R95" s="18">
        <v>31642</v>
      </c>
      <c r="S95" s="102">
        <v>98.44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F95" s="45"/>
      <c r="AG95" s="45"/>
      <c r="AH95" s="45"/>
      <c r="AI95" s="45"/>
      <c r="AK95" s="45"/>
      <c r="AL95" s="45"/>
      <c r="AM95" s="45"/>
      <c r="AN95" s="45"/>
      <c r="AO95" s="45"/>
      <c r="AP95" s="45"/>
      <c r="AQ95" s="45"/>
      <c r="AS95" s="47"/>
    </row>
    <row r="96" spans="1:45" x14ac:dyDescent="0.2">
      <c r="A96" s="17">
        <v>84</v>
      </c>
      <c r="B96" s="104" t="s">
        <v>145</v>
      </c>
      <c r="C96" s="22" t="s">
        <v>146</v>
      </c>
      <c r="D96" s="23" t="s">
        <v>669</v>
      </c>
      <c r="E96" s="18">
        <v>58502</v>
      </c>
      <c r="F96" s="18">
        <v>57770</v>
      </c>
      <c r="G96" s="102">
        <v>98.75</v>
      </c>
      <c r="H96" s="102"/>
      <c r="I96" s="18">
        <v>60031</v>
      </c>
      <c r="J96" s="18">
        <v>59069</v>
      </c>
      <c r="K96" s="102">
        <v>98.4</v>
      </c>
      <c r="M96" s="18">
        <v>21200</v>
      </c>
      <c r="N96" s="18">
        <v>20757</v>
      </c>
      <c r="O96" s="102">
        <v>97.91</v>
      </c>
      <c r="Q96" s="18">
        <v>21534</v>
      </c>
      <c r="R96" s="18">
        <v>21063</v>
      </c>
      <c r="S96" s="102">
        <v>97.81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F96" s="45"/>
      <c r="AG96" s="45"/>
      <c r="AH96" s="45"/>
      <c r="AI96" s="45"/>
      <c r="AK96" s="45"/>
      <c r="AL96" s="45"/>
      <c r="AM96" s="45"/>
      <c r="AN96" s="45"/>
      <c r="AO96" s="45"/>
      <c r="AP96" s="45"/>
      <c r="AQ96" s="45"/>
      <c r="AS96" s="47"/>
    </row>
    <row r="97" spans="1:45" x14ac:dyDescent="0.2">
      <c r="A97" s="17">
        <v>85</v>
      </c>
      <c r="B97" s="104" t="s">
        <v>147</v>
      </c>
      <c r="C97" s="22" t="s">
        <v>148</v>
      </c>
      <c r="D97" s="23" t="s">
        <v>669</v>
      </c>
      <c r="E97" s="18">
        <v>65489</v>
      </c>
      <c r="F97" s="18">
        <v>64700</v>
      </c>
      <c r="G97" s="102">
        <v>98.8</v>
      </c>
      <c r="H97" s="102"/>
      <c r="I97" s="18">
        <v>67581</v>
      </c>
      <c r="J97" s="18">
        <v>66772</v>
      </c>
      <c r="K97" s="102">
        <v>98.8</v>
      </c>
      <c r="M97" s="18">
        <v>27409</v>
      </c>
      <c r="N97" s="18">
        <v>27125</v>
      </c>
      <c r="O97" s="102">
        <v>98.96</v>
      </c>
      <c r="Q97" s="18">
        <v>28742</v>
      </c>
      <c r="R97" s="18">
        <v>28454</v>
      </c>
      <c r="S97" s="102">
        <v>99</v>
      </c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F97" s="45"/>
      <c r="AG97" s="45"/>
      <c r="AH97" s="45"/>
      <c r="AI97" s="45"/>
      <c r="AK97" s="45"/>
      <c r="AL97" s="45"/>
      <c r="AM97" s="45"/>
      <c r="AN97" s="45"/>
      <c r="AO97" s="45"/>
      <c r="AP97" s="45"/>
      <c r="AQ97" s="45"/>
      <c r="AS97" s="47"/>
    </row>
    <row r="98" spans="1:45" x14ac:dyDescent="0.2">
      <c r="A98" s="17">
        <v>86</v>
      </c>
      <c r="B98" s="104" t="s">
        <v>149</v>
      </c>
      <c r="C98" s="22" t="s">
        <v>150</v>
      </c>
      <c r="D98" s="23" t="s">
        <v>669</v>
      </c>
      <c r="E98" s="18">
        <v>81102</v>
      </c>
      <c r="F98" s="18">
        <v>79818</v>
      </c>
      <c r="G98" s="102">
        <v>98.42</v>
      </c>
      <c r="H98" s="102"/>
      <c r="I98" s="18">
        <v>83060</v>
      </c>
      <c r="J98" s="18">
        <v>81510</v>
      </c>
      <c r="K98" s="102">
        <v>98.13</v>
      </c>
      <c r="M98" s="18">
        <v>44055</v>
      </c>
      <c r="N98" s="18">
        <v>42715</v>
      </c>
      <c r="O98" s="102">
        <v>96.96</v>
      </c>
      <c r="Q98" s="18">
        <v>44820</v>
      </c>
      <c r="R98" s="18">
        <v>43477</v>
      </c>
      <c r="S98" s="102">
        <v>97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F98" s="45"/>
      <c r="AG98" s="45"/>
      <c r="AH98" s="45"/>
      <c r="AI98" s="45"/>
      <c r="AK98" s="45"/>
      <c r="AL98" s="45"/>
      <c r="AM98" s="45"/>
      <c r="AN98" s="45"/>
      <c r="AO98" s="45"/>
      <c r="AP98" s="45"/>
      <c r="AQ98" s="45"/>
      <c r="AS98" s="47"/>
    </row>
    <row r="99" spans="1:45" x14ac:dyDescent="0.2">
      <c r="A99" s="17">
        <v>87</v>
      </c>
      <c r="B99" s="104" t="s">
        <v>151</v>
      </c>
      <c r="C99" s="22" t="s">
        <v>152</v>
      </c>
      <c r="D99" s="23" t="s">
        <v>669</v>
      </c>
      <c r="E99" s="18">
        <v>54693</v>
      </c>
      <c r="F99" s="18">
        <v>53596</v>
      </c>
      <c r="G99" s="102">
        <v>97.99</v>
      </c>
      <c r="H99" s="102"/>
      <c r="I99" s="18">
        <v>58407</v>
      </c>
      <c r="J99" s="18">
        <v>56814</v>
      </c>
      <c r="K99" s="102">
        <v>97.27</v>
      </c>
      <c r="M99" s="18">
        <v>32761</v>
      </c>
      <c r="N99" s="18">
        <v>31652</v>
      </c>
      <c r="O99" s="102">
        <v>96.61</v>
      </c>
      <c r="Q99" s="18">
        <v>33610</v>
      </c>
      <c r="R99" s="18">
        <v>32630</v>
      </c>
      <c r="S99" s="102">
        <v>97.08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F99" s="45"/>
      <c r="AG99" s="45"/>
      <c r="AH99" s="45"/>
      <c r="AI99" s="45"/>
      <c r="AK99" s="45"/>
      <c r="AL99" s="45"/>
      <c r="AM99" s="45"/>
      <c r="AN99" s="45"/>
      <c r="AO99" s="45"/>
      <c r="AP99" s="45"/>
      <c r="AQ99" s="45"/>
      <c r="AS99" s="47"/>
    </row>
    <row r="100" spans="1:45" x14ac:dyDescent="0.2">
      <c r="A100" s="17">
        <v>88</v>
      </c>
      <c r="B100" s="104" t="s">
        <v>153</v>
      </c>
      <c r="C100" s="22" t="s">
        <v>154</v>
      </c>
      <c r="D100" s="23" t="s">
        <v>669</v>
      </c>
      <c r="E100" s="18">
        <v>39147</v>
      </c>
      <c r="F100" s="18">
        <v>38423</v>
      </c>
      <c r="G100" s="102">
        <v>98.15</v>
      </c>
      <c r="H100" s="102"/>
      <c r="I100" s="18">
        <v>41218</v>
      </c>
      <c r="J100" s="18">
        <v>40272</v>
      </c>
      <c r="K100" s="102">
        <v>97.7</v>
      </c>
      <c r="M100" s="18">
        <v>20864</v>
      </c>
      <c r="N100" s="18">
        <v>20832</v>
      </c>
      <c r="O100" s="102">
        <v>99.85</v>
      </c>
      <c r="Q100" s="18">
        <v>21396</v>
      </c>
      <c r="R100" s="18">
        <v>21079</v>
      </c>
      <c r="S100" s="102">
        <v>98.52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F100" s="45"/>
      <c r="AG100" s="45"/>
      <c r="AH100" s="45"/>
      <c r="AI100" s="45"/>
      <c r="AK100" s="45"/>
      <c r="AL100" s="45"/>
      <c r="AM100" s="45"/>
      <c r="AN100" s="45"/>
      <c r="AO100" s="45"/>
      <c r="AP100" s="45"/>
      <c r="AQ100" s="45"/>
      <c r="AS100" s="47"/>
    </row>
    <row r="101" spans="1:45" x14ac:dyDescent="0.2">
      <c r="A101" s="17">
        <v>89</v>
      </c>
      <c r="B101" s="104" t="s">
        <v>607</v>
      </c>
      <c r="C101" s="22" t="s">
        <v>155</v>
      </c>
      <c r="D101" s="23" t="s">
        <v>668</v>
      </c>
      <c r="E101" s="18">
        <v>160058</v>
      </c>
      <c r="F101" s="18">
        <v>157053</v>
      </c>
      <c r="G101" s="102">
        <v>98.12</v>
      </c>
      <c r="H101" s="102"/>
      <c r="I101" s="18">
        <v>166043</v>
      </c>
      <c r="J101" s="18">
        <v>162028</v>
      </c>
      <c r="K101" s="102">
        <v>97.58</v>
      </c>
      <c r="M101" s="18">
        <v>87614</v>
      </c>
      <c r="N101" s="18">
        <v>86169</v>
      </c>
      <c r="O101" s="102">
        <v>98.35</v>
      </c>
      <c r="Q101" s="18">
        <v>92491</v>
      </c>
      <c r="R101" s="18">
        <v>90998</v>
      </c>
      <c r="S101" s="102">
        <v>98.39</v>
      </c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F101" s="45"/>
      <c r="AG101" s="45"/>
      <c r="AH101" s="45"/>
      <c r="AI101" s="45"/>
      <c r="AK101" s="45"/>
      <c r="AL101" s="45"/>
      <c r="AM101" s="45"/>
      <c r="AN101" s="45"/>
      <c r="AO101" s="45"/>
      <c r="AP101" s="45"/>
      <c r="AQ101" s="45"/>
      <c r="AS101" s="47"/>
    </row>
    <row r="102" spans="1:45" x14ac:dyDescent="0.2">
      <c r="A102" s="17">
        <v>90</v>
      </c>
      <c r="B102" s="104" t="s">
        <v>156</v>
      </c>
      <c r="C102" s="22" t="s">
        <v>157</v>
      </c>
      <c r="D102" s="23" t="s">
        <v>669</v>
      </c>
      <c r="E102" s="18">
        <v>49602</v>
      </c>
      <c r="F102" s="18">
        <v>48832</v>
      </c>
      <c r="G102" s="102">
        <v>98.45</v>
      </c>
      <c r="H102" s="102"/>
      <c r="I102" s="18">
        <v>51042</v>
      </c>
      <c r="J102" s="18">
        <v>50127</v>
      </c>
      <c r="K102" s="102">
        <v>98.21</v>
      </c>
      <c r="M102" s="18">
        <v>52997</v>
      </c>
      <c r="N102" s="18">
        <v>52120</v>
      </c>
      <c r="O102" s="102">
        <v>98.35</v>
      </c>
      <c r="Q102" s="18">
        <v>54586</v>
      </c>
      <c r="R102" s="18">
        <v>53862</v>
      </c>
      <c r="S102" s="102">
        <v>98.67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F102" s="45"/>
      <c r="AG102" s="45"/>
      <c r="AH102" s="45"/>
      <c r="AI102" s="45"/>
      <c r="AK102" s="45"/>
      <c r="AL102" s="45"/>
      <c r="AM102" s="45"/>
      <c r="AN102" s="45"/>
      <c r="AO102" s="45"/>
      <c r="AP102" s="45"/>
      <c r="AQ102" s="45"/>
      <c r="AS102" s="47"/>
    </row>
    <row r="103" spans="1:45" x14ac:dyDescent="0.2">
      <c r="A103" s="17">
        <v>91</v>
      </c>
      <c r="B103" s="104" t="s">
        <v>158</v>
      </c>
      <c r="C103" s="22" t="s">
        <v>159</v>
      </c>
      <c r="D103" s="23" t="s">
        <v>669</v>
      </c>
      <c r="E103" s="18">
        <v>50671</v>
      </c>
      <c r="F103" s="18">
        <v>49216</v>
      </c>
      <c r="G103" s="102">
        <v>97.13</v>
      </c>
      <c r="H103" s="102"/>
      <c r="I103" s="18">
        <v>52127</v>
      </c>
      <c r="J103" s="18">
        <v>50547</v>
      </c>
      <c r="K103" s="102">
        <v>96.97</v>
      </c>
      <c r="M103" s="18">
        <v>32176</v>
      </c>
      <c r="N103" s="18">
        <v>31774</v>
      </c>
      <c r="O103" s="102">
        <v>98.75</v>
      </c>
      <c r="Q103" s="18">
        <v>33832</v>
      </c>
      <c r="R103" s="18">
        <v>33029</v>
      </c>
      <c r="S103" s="102">
        <v>97.63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F103" s="45"/>
      <c r="AG103" s="45"/>
      <c r="AH103" s="45"/>
      <c r="AI103" s="45"/>
      <c r="AK103" s="45"/>
      <c r="AL103" s="45"/>
      <c r="AM103" s="45"/>
      <c r="AN103" s="45"/>
      <c r="AO103" s="45"/>
      <c r="AP103" s="45"/>
      <c r="AQ103" s="45"/>
      <c r="AS103" s="47"/>
    </row>
    <row r="104" spans="1:45" x14ac:dyDescent="0.2">
      <c r="A104" s="17">
        <v>92</v>
      </c>
      <c r="B104" s="104" t="s">
        <v>160</v>
      </c>
      <c r="C104" s="22" t="s">
        <v>161</v>
      </c>
      <c r="D104" s="23" t="s">
        <v>669</v>
      </c>
      <c r="E104" s="18">
        <v>59700</v>
      </c>
      <c r="F104" s="18">
        <v>58846</v>
      </c>
      <c r="G104" s="102">
        <v>98.57</v>
      </c>
      <c r="H104" s="102"/>
      <c r="I104" s="18">
        <v>61526</v>
      </c>
      <c r="J104" s="18">
        <v>60610</v>
      </c>
      <c r="K104" s="102">
        <v>98.51</v>
      </c>
      <c r="M104" s="18">
        <v>54929</v>
      </c>
      <c r="N104" s="18">
        <v>54331</v>
      </c>
      <c r="O104" s="102">
        <v>98.91</v>
      </c>
      <c r="Q104" s="18">
        <v>55875</v>
      </c>
      <c r="R104" s="18">
        <v>54832</v>
      </c>
      <c r="S104" s="102">
        <v>98.13</v>
      </c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F104" s="45"/>
      <c r="AG104" s="45"/>
      <c r="AH104" s="45"/>
      <c r="AI104" s="45"/>
      <c r="AK104" s="45"/>
      <c r="AL104" s="45"/>
      <c r="AM104" s="45"/>
      <c r="AN104" s="45"/>
      <c r="AO104" s="45"/>
      <c r="AP104" s="45"/>
      <c r="AQ104" s="45"/>
      <c r="AS104" s="47"/>
    </row>
    <row r="105" spans="1:45" x14ac:dyDescent="0.2">
      <c r="A105" s="17">
        <v>93</v>
      </c>
      <c r="B105" s="104" t="s">
        <v>162</v>
      </c>
      <c r="C105" s="22" t="s">
        <v>163</v>
      </c>
      <c r="D105" s="23" t="s">
        <v>669</v>
      </c>
      <c r="E105" s="18">
        <v>29716</v>
      </c>
      <c r="F105" s="18">
        <v>29323</v>
      </c>
      <c r="G105" s="102">
        <v>98.68</v>
      </c>
      <c r="H105" s="102"/>
      <c r="I105" s="18">
        <v>30354</v>
      </c>
      <c r="J105" s="18">
        <v>30000</v>
      </c>
      <c r="K105" s="102">
        <v>98.83</v>
      </c>
      <c r="M105" s="18">
        <v>19394</v>
      </c>
      <c r="N105" s="18">
        <v>19023</v>
      </c>
      <c r="O105" s="102">
        <v>98.09</v>
      </c>
      <c r="Q105" s="18">
        <v>20625</v>
      </c>
      <c r="R105" s="18">
        <v>20426</v>
      </c>
      <c r="S105" s="102">
        <v>99.04</v>
      </c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F105" s="45"/>
      <c r="AG105" s="45"/>
      <c r="AH105" s="45"/>
      <c r="AI105" s="45"/>
      <c r="AK105" s="45"/>
      <c r="AL105" s="45"/>
      <c r="AM105" s="45"/>
      <c r="AN105" s="45"/>
      <c r="AO105" s="45"/>
      <c r="AP105" s="45"/>
      <c r="AQ105" s="45"/>
      <c r="AS105" s="47"/>
    </row>
    <row r="106" spans="1:45" x14ac:dyDescent="0.2">
      <c r="A106" s="17">
        <v>94</v>
      </c>
      <c r="B106" s="104" t="s">
        <v>164</v>
      </c>
      <c r="C106" s="22" t="s">
        <v>165</v>
      </c>
      <c r="D106" s="23" t="s">
        <v>669</v>
      </c>
      <c r="E106" s="18">
        <v>93359</v>
      </c>
      <c r="F106" s="18">
        <v>92347</v>
      </c>
      <c r="G106" s="102">
        <v>98.92</v>
      </c>
      <c r="H106" s="102"/>
      <c r="I106" s="18">
        <v>98002</v>
      </c>
      <c r="J106" s="18">
        <v>96822</v>
      </c>
      <c r="K106" s="102">
        <v>98.8</v>
      </c>
      <c r="M106" s="18">
        <v>52887</v>
      </c>
      <c r="N106" s="18">
        <v>52210</v>
      </c>
      <c r="O106" s="102">
        <v>98.72</v>
      </c>
      <c r="Q106" s="18">
        <v>53838</v>
      </c>
      <c r="R106" s="18">
        <v>53045</v>
      </c>
      <c r="S106" s="102">
        <v>98.53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F106" s="45"/>
      <c r="AG106" s="45"/>
      <c r="AH106" s="45"/>
      <c r="AI106" s="45"/>
      <c r="AK106" s="45"/>
      <c r="AL106" s="45"/>
      <c r="AM106" s="45"/>
      <c r="AN106" s="45"/>
      <c r="AO106" s="45"/>
      <c r="AP106" s="45"/>
      <c r="AQ106" s="45"/>
      <c r="AS106" s="47"/>
    </row>
    <row r="107" spans="1:45" x14ac:dyDescent="0.2">
      <c r="A107" s="17">
        <v>95</v>
      </c>
      <c r="B107" s="104" t="s">
        <v>166</v>
      </c>
      <c r="C107" s="22" t="s">
        <v>167</v>
      </c>
      <c r="D107" s="23" t="s">
        <v>656</v>
      </c>
      <c r="E107" s="18">
        <v>121983</v>
      </c>
      <c r="F107" s="18">
        <v>116938</v>
      </c>
      <c r="G107" s="102">
        <v>95.86</v>
      </c>
      <c r="H107" s="102"/>
      <c r="I107" s="18">
        <v>130533</v>
      </c>
      <c r="J107" s="18">
        <v>123828</v>
      </c>
      <c r="K107" s="102">
        <v>94.86</v>
      </c>
      <c r="M107" s="18">
        <v>107844</v>
      </c>
      <c r="N107" s="18">
        <v>106615</v>
      </c>
      <c r="O107" s="102">
        <v>98.86</v>
      </c>
      <c r="Q107" s="18">
        <v>111581</v>
      </c>
      <c r="R107" s="18">
        <v>110207</v>
      </c>
      <c r="S107" s="102">
        <v>98.77</v>
      </c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F107" s="45"/>
      <c r="AG107" s="45"/>
      <c r="AH107" s="45"/>
      <c r="AI107" s="45"/>
      <c r="AK107" s="45"/>
      <c r="AL107" s="45"/>
      <c r="AM107" s="45"/>
      <c r="AN107" s="45"/>
      <c r="AO107" s="45"/>
      <c r="AP107" s="45"/>
      <c r="AQ107" s="45"/>
      <c r="AS107" s="47"/>
    </row>
    <row r="108" spans="1:45" x14ac:dyDescent="0.2">
      <c r="A108" s="17">
        <v>96</v>
      </c>
      <c r="B108" s="104" t="s">
        <v>168</v>
      </c>
      <c r="C108" s="22" t="s">
        <v>169</v>
      </c>
      <c r="D108" s="23" t="s">
        <v>669</v>
      </c>
      <c r="E108" s="18">
        <v>74189</v>
      </c>
      <c r="F108" s="18">
        <v>72570</v>
      </c>
      <c r="G108" s="102">
        <v>97.82</v>
      </c>
      <c r="H108" s="102"/>
      <c r="I108" s="18">
        <v>77095</v>
      </c>
      <c r="J108" s="18">
        <v>75263</v>
      </c>
      <c r="K108" s="102">
        <v>97.62</v>
      </c>
      <c r="M108" s="18">
        <v>33741</v>
      </c>
      <c r="N108" s="18">
        <v>32678</v>
      </c>
      <c r="O108" s="102">
        <v>96.85</v>
      </c>
      <c r="Q108" s="18">
        <v>34733</v>
      </c>
      <c r="R108" s="18">
        <v>34068</v>
      </c>
      <c r="S108" s="102">
        <v>98.09</v>
      </c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F108" s="45"/>
      <c r="AG108" s="45"/>
      <c r="AH108" s="45"/>
      <c r="AI108" s="45"/>
      <c r="AK108" s="45"/>
      <c r="AL108" s="45"/>
      <c r="AM108" s="45"/>
      <c r="AN108" s="45"/>
      <c r="AO108" s="45"/>
      <c r="AP108" s="45"/>
      <c r="AQ108" s="45"/>
      <c r="AS108" s="47"/>
    </row>
    <row r="109" spans="1:45" x14ac:dyDescent="0.2">
      <c r="A109" s="17">
        <v>97</v>
      </c>
      <c r="B109" s="104" t="s">
        <v>170</v>
      </c>
      <c r="C109" s="22" t="s">
        <v>171</v>
      </c>
      <c r="D109" s="23" t="s">
        <v>669</v>
      </c>
      <c r="E109" s="18">
        <v>46145</v>
      </c>
      <c r="F109" s="18">
        <v>45586</v>
      </c>
      <c r="G109" s="102">
        <v>98.79</v>
      </c>
      <c r="H109" s="102"/>
      <c r="I109" s="18">
        <v>48474</v>
      </c>
      <c r="J109" s="18">
        <v>47866</v>
      </c>
      <c r="K109" s="102">
        <v>98.75</v>
      </c>
      <c r="M109" s="18">
        <v>23193</v>
      </c>
      <c r="N109" s="18">
        <v>22718</v>
      </c>
      <c r="O109" s="102">
        <v>97.95</v>
      </c>
      <c r="Q109" s="18">
        <v>23559</v>
      </c>
      <c r="R109" s="18">
        <v>23236</v>
      </c>
      <c r="S109" s="102">
        <v>98.63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F109" s="45"/>
      <c r="AG109" s="45"/>
      <c r="AH109" s="45"/>
      <c r="AI109" s="45"/>
      <c r="AK109" s="45"/>
      <c r="AL109" s="45"/>
      <c r="AM109" s="45"/>
      <c r="AN109" s="45"/>
      <c r="AO109" s="45"/>
      <c r="AP109" s="45"/>
      <c r="AQ109" s="45"/>
      <c r="AS109" s="47"/>
    </row>
    <row r="110" spans="1:45" x14ac:dyDescent="0.2">
      <c r="A110" s="17">
        <v>98</v>
      </c>
      <c r="B110" s="104" t="s">
        <v>172</v>
      </c>
      <c r="C110" s="22" t="s">
        <v>173</v>
      </c>
      <c r="D110" s="23" t="s">
        <v>669</v>
      </c>
      <c r="E110" s="18">
        <v>45065</v>
      </c>
      <c r="F110" s="18">
        <v>44087</v>
      </c>
      <c r="G110" s="102">
        <v>97.83</v>
      </c>
      <c r="H110" s="102"/>
      <c r="I110" s="18">
        <v>46906</v>
      </c>
      <c r="J110" s="18">
        <v>45608</v>
      </c>
      <c r="K110" s="102">
        <v>97.23</v>
      </c>
      <c r="M110" s="18">
        <v>24296</v>
      </c>
      <c r="N110" s="18">
        <v>23762</v>
      </c>
      <c r="O110" s="102">
        <v>97.8</v>
      </c>
      <c r="Q110" s="18">
        <v>24482</v>
      </c>
      <c r="R110" s="18">
        <v>24117</v>
      </c>
      <c r="S110" s="102">
        <v>98.51</v>
      </c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F110" s="45"/>
      <c r="AG110" s="45"/>
      <c r="AH110" s="45"/>
      <c r="AI110" s="45"/>
      <c r="AK110" s="45"/>
      <c r="AL110" s="45"/>
      <c r="AM110" s="45"/>
      <c r="AN110" s="45"/>
      <c r="AO110" s="45"/>
      <c r="AP110" s="45"/>
      <c r="AQ110" s="45"/>
      <c r="AS110" s="47"/>
    </row>
    <row r="111" spans="1:45" x14ac:dyDescent="0.2">
      <c r="A111" s="17">
        <v>99</v>
      </c>
      <c r="B111" s="104" t="s">
        <v>174</v>
      </c>
      <c r="C111" s="22" t="s">
        <v>175</v>
      </c>
      <c r="D111" s="23" t="s">
        <v>669</v>
      </c>
      <c r="E111" s="18">
        <v>48899</v>
      </c>
      <c r="F111" s="18">
        <v>47589</v>
      </c>
      <c r="G111" s="102">
        <v>97.32</v>
      </c>
      <c r="H111" s="102"/>
      <c r="I111" s="18">
        <v>51288</v>
      </c>
      <c r="J111" s="18">
        <v>49492</v>
      </c>
      <c r="K111" s="102">
        <v>96.5</v>
      </c>
      <c r="M111" s="18">
        <v>74878</v>
      </c>
      <c r="N111" s="18">
        <v>73492</v>
      </c>
      <c r="O111" s="102">
        <v>98.15</v>
      </c>
      <c r="Q111" s="18">
        <v>77132</v>
      </c>
      <c r="R111" s="18">
        <v>75986</v>
      </c>
      <c r="S111" s="102">
        <v>98.51</v>
      </c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F111" s="45"/>
      <c r="AG111" s="45"/>
      <c r="AH111" s="45"/>
      <c r="AI111" s="45"/>
      <c r="AK111" s="45"/>
      <c r="AL111" s="45"/>
      <c r="AM111" s="45"/>
      <c r="AN111" s="45"/>
      <c r="AO111" s="45"/>
      <c r="AP111" s="45"/>
      <c r="AQ111" s="45"/>
      <c r="AS111" s="47"/>
    </row>
    <row r="112" spans="1:45" x14ac:dyDescent="0.2">
      <c r="A112" s="17">
        <v>100</v>
      </c>
      <c r="B112" s="104" t="s">
        <v>176</v>
      </c>
      <c r="C112" s="22" t="s">
        <v>177</v>
      </c>
      <c r="D112" s="23" t="s">
        <v>669</v>
      </c>
      <c r="E112" s="18">
        <v>56176</v>
      </c>
      <c r="F112" s="18">
        <v>55257</v>
      </c>
      <c r="G112" s="102">
        <v>98.36</v>
      </c>
      <c r="H112" s="102"/>
      <c r="I112" s="18">
        <v>57161</v>
      </c>
      <c r="J112" s="18">
        <v>56395</v>
      </c>
      <c r="K112" s="102">
        <v>98.66</v>
      </c>
      <c r="M112" s="18">
        <v>41333</v>
      </c>
      <c r="N112" s="18">
        <v>40556</v>
      </c>
      <c r="O112" s="102">
        <v>98.12</v>
      </c>
      <c r="Q112" s="18">
        <v>41911</v>
      </c>
      <c r="R112" s="18">
        <v>41628</v>
      </c>
      <c r="S112" s="102">
        <v>99.32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F112" s="45"/>
      <c r="AG112" s="45"/>
      <c r="AH112" s="45"/>
      <c r="AI112" s="45"/>
      <c r="AK112" s="45"/>
      <c r="AL112" s="45"/>
      <c r="AM112" s="45"/>
      <c r="AN112" s="45"/>
      <c r="AO112" s="45"/>
      <c r="AP112" s="45"/>
      <c r="AQ112" s="45"/>
      <c r="AS112" s="47"/>
    </row>
    <row r="113" spans="1:45" x14ac:dyDescent="0.2">
      <c r="A113" s="17">
        <v>101</v>
      </c>
      <c r="B113" s="104" t="s">
        <v>178</v>
      </c>
      <c r="C113" s="22" t="s">
        <v>179</v>
      </c>
      <c r="D113" s="23" t="s">
        <v>669</v>
      </c>
      <c r="E113" s="18">
        <v>41004</v>
      </c>
      <c r="F113" s="18">
        <v>40178</v>
      </c>
      <c r="G113" s="102">
        <v>97.99</v>
      </c>
      <c r="H113" s="102"/>
      <c r="I113" s="18">
        <v>43722</v>
      </c>
      <c r="J113" s="18">
        <v>42722</v>
      </c>
      <c r="K113" s="102">
        <v>97.71</v>
      </c>
      <c r="M113" s="18">
        <v>23720</v>
      </c>
      <c r="N113" s="18">
        <v>23130</v>
      </c>
      <c r="O113" s="102">
        <v>97.51</v>
      </c>
      <c r="Q113" s="18">
        <v>24422</v>
      </c>
      <c r="R113" s="18">
        <v>24048</v>
      </c>
      <c r="S113" s="102">
        <v>98.47</v>
      </c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F113" s="45"/>
      <c r="AG113" s="45"/>
      <c r="AH113" s="45"/>
      <c r="AI113" s="45"/>
      <c r="AK113" s="45"/>
      <c r="AL113" s="45"/>
      <c r="AM113" s="45"/>
      <c r="AN113" s="45"/>
      <c r="AO113" s="45"/>
      <c r="AP113" s="45"/>
      <c r="AQ113" s="45"/>
      <c r="AS113" s="47"/>
    </row>
    <row r="114" spans="1:45" x14ac:dyDescent="0.2">
      <c r="A114" s="17">
        <v>102</v>
      </c>
      <c r="B114" s="104" t="s">
        <v>180</v>
      </c>
      <c r="C114" s="22" t="s">
        <v>181</v>
      </c>
      <c r="D114" s="23" t="s">
        <v>669</v>
      </c>
      <c r="E114" s="18">
        <v>23666</v>
      </c>
      <c r="F114" s="18">
        <v>22953</v>
      </c>
      <c r="G114" s="102">
        <v>96.99</v>
      </c>
      <c r="H114" s="102"/>
      <c r="I114" s="18">
        <v>24807</v>
      </c>
      <c r="J114" s="18">
        <v>24093</v>
      </c>
      <c r="K114" s="102">
        <v>97.12</v>
      </c>
      <c r="M114" s="18">
        <v>21522</v>
      </c>
      <c r="N114" s="18">
        <v>21224</v>
      </c>
      <c r="O114" s="102">
        <v>98.62</v>
      </c>
      <c r="Q114" s="18">
        <v>21978</v>
      </c>
      <c r="R114" s="18">
        <v>21650</v>
      </c>
      <c r="S114" s="102">
        <v>98.51</v>
      </c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F114" s="45"/>
      <c r="AG114" s="45"/>
      <c r="AH114" s="45"/>
      <c r="AI114" s="45"/>
      <c r="AK114" s="45"/>
      <c r="AL114" s="45"/>
      <c r="AM114" s="45"/>
      <c r="AN114" s="45"/>
      <c r="AO114" s="45"/>
      <c r="AP114" s="45"/>
      <c r="AQ114" s="45"/>
      <c r="AS114" s="47"/>
    </row>
    <row r="115" spans="1:45" x14ac:dyDescent="0.2">
      <c r="A115" s="17">
        <v>103</v>
      </c>
      <c r="B115" s="104" t="s">
        <v>182</v>
      </c>
      <c r="C115" s="22" t="s">
        <v>183</v>
      </c>
      <c r="D115" s="23" t="s">
        <v>669</v>
      </c>
      <c r="E115" s="18">
        <v>39515</v>
      </c>
      <c r="F115" s="18">
        <v>38824</v>
      </c>
      <c r="G115" s="102">
        <v>98.25</v>
      </c>
      <c r="H115" s="102"/>
      <c r="I115" s="18">
        <v>40800</v>
      </c>
      <c r="J115" s="18">
        <v>40091</v>
      </c>
      <c r="K115" s="102">
        <v>98.26</v>
      </c>
      <c r="M115" s="18">
        <v>11452</v>
      </c>
      <c r="N115" s="18">
        <v>10930</v>
      </c>
      <c r="O115" s="102">
        <v>95.44</v>
      </c>
      <c r="Q115" s="18">
        <v>11740</v>
      </c>
      <c r="R115" s="18">
        <v>11536</v>
      </c>
      <c r="S115" s="102">
        <v>98.26</v>
      </c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F115" s="45"/>
      <c r="AG115" s="45"/>
      <c r="AH115" s="45"/>
      <c r="AI115" s="45"/>
      <c r="AK115" s="45"/>
      <c r="AL115" s="45"/>
      <c r="AM115" s="45"/>
      <c r="AN115" s="45"/>
      <c r="AO115" s="45"/>
      <c r="AP115" s="45"/>
      <c r="AQ115" s="45"/>
      <c r="AS115" s="47"/>
    </row>
    <row r="116" spans="1:45" x14ac:dyDescent="0.2">
      <c r="A116" s="17">
        <v>104</v>
      </c>
      <c r="B116" s="104" t="s">
        <v>184</v>
      </c>
      <c r="C116" s="22" t="s">
        <v>185</v>
      </c>
      <c r="D116" s="23" t="s">
        <v>669</v>
      </c>
      <c r="E116" s="18">
        <v>41582</v>
      </c>
      <c r="F116" s="18">
        <v>40738</v>
      </c>
      <c r="G116" s="102">
        <v>97.97</v>
      </c>
      <c r="H116" s="102"/>
      <c r="I116" s="18">
        <v>42049</v>
      </c>
      <c r="J116" s="18">
        <v>41134</v>
      </c>
      <c r="K116" s="102">
        <v>97.82</v>
      </c>
      <c r="M116" s="18">
        <v>23982</v>
      </c>
      <c r="N116" s="18">
        <v>23509</v>
      </c>
      <c r="O116" s="102">
        <v>98.03</v>
      </c>
      <c r="Q116" s="18">
        <v>24692</v>
      </c>
      <c r="R116" s="18">
        <v>24085</v>
      </c>
      <c r="S116" s="102">
        <v>97.54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F116" s="45"/>
      <c r="AG116" s="45"/>
      <c r="AH116" s="45"/>
      <c r="AI116" s="45"/>
      <c r="AK116" s="45"/>
      <c r="AL116" s="45"/>
      <c r="AM116" s="45"/>
      <c r="AN116" s="45"/>
      <c r="AO116" s="45"/>
      <c r="AP116" s="45"/>
      <c r="AQ116" s="45"/>
      <c r="AS116" s="47"/>
    </row>
    <row r="117" spans="1:45" x14ac:dyDescent="0.2">
      <c r="A117" s="17">
        <v>105</v>
      </c>
      <c r="B117" s="104" t="s">
        <v>186</v>
      </c>
      <c r="C117" s="22" t="s">
        <v>187</v>
      </c>
      <c r="D117" s="23" t="s">
        <v>670</v>
      </c>
      <c r="E117" s="18">
        <v>74627</v>
      </c>
      <c r="F117" s="18">
        <v>72064</v>
      </c>
      <c r="G117" s="102">
        <v>96.57</v>
      </c>
      <c r="H117" s="102"/>
      <c r="I117" s="18">
        <v>78915</v>
      </c>
      <c r="J117" s="18">
        <v>75910</v>
      </c>
      <c r="K117" s="102">
        <v>96.19</v>
      </c>
      <c r="M117" s="18">
        <v>85588</v>
      </c>
      <c r="N117" s="18">
        <v>82404</v>
      </c>
      <c r="O117" s="102">
        <v>96.28</v>
      </c>
      <c r="Q117" s="18">
        <v>89361</v>
      </c>
      <c r="R117" s="18">
        <v>86648</v>
      </c>
      <c r="S117" s="102">
        <v>96.96</v>
      </c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F117" s="45"/>
      <c r="AG117" s="45"/>
      <c r="AH117" s="45"/>
      <c r="AI117" s="45"/>
      <c r="AK117" s="45"/>
      <c r="AL117" s="45"/>
      <c r="AM117" s="45"/>
      <c r="AN117" s="45"/>
      <c r="AO117" s="45"/>
      <c r="AP117" s="45"/>
      <c r="AQ117" s="45"/>
      <c r="AS117" s="47"/>
    </row>
    <row r="118" spans="1:45" x14ac:dyDescent="0.2">
      <c r="A118" s="17">
        <v>106</v>
      </c>
      <c r="B118" s="104" t="s">
        <v>188</v>
      </c>
      <c r="C118" s="22" t="s">
        <v>189</v>
      </c>
      <c r="D118" s="23" t="s">
        <v>669</v>
      </c>
      <c r="E118" s="18">
        <v>53910</v>
      </c>
      <c r="F118" s="18">
        <v>53101</v>
      </c>
      <c r="G118" s="102">
        <v>98.5</v>
      </c>
      <c r="H118" s="102"/>
      <c r="I118" s="18">
        <v>55925</v>
      </c>
      <c r="J118" s="18">
        <v>55002</v>
      </c>
      <c r="K118" s="102">
        <v>98.35</v>
      </c>
      <c r="M118" s="18">
        <v>21074</v>
      </c>
      <c r="N118" s="18">
        <v>20892</v>
      </c>
      <c r="O118" s="102">
        <v>99.14</v>
      </c>
      <c r="Q118" s="18">
        <v>21412</v>
      </c>
      <c r="R118" s="18">
        <v>21129</v>
      </c>
      <c r="S118" s="102">
        <v>98.68</v>
      </c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F118" s="45"/>
      <c r="AG118" s="45"/>
      <c r="AH118" s="45"/>
      <c r="AI118" s="45"/>
      <c r="AK118" s="45"/>
      <c r="AL118" s="45"/>
      <c r="AM118" s="45"/>
      <c r="AN118" s="45"/>
      <c r="AO118" s="45"/>
      <c r="AP118" s="45"/>
      <c r="AQ118" s="45"/>
      <c r="AS118" s="47"/>
    </row>
    <row r="119" spans="1:45" x14ac:dyDescent="0.2">
      <c r="A119" s="17">
        <v>107</v>
      </c>
      <c r="B119" s="104" t="s">
        <v>190</v>
      </c>
      <c r="C119" s="22" t="s">
        <v>191</v>
      </c>
      <c r="D119" s="23" t="s">
        <v>669</v>
      </c>
      <c r="E119" s="18">
        <v>49816</v>
      </c>
      <c r="F119" s="18">
        <v>48458</v>
      </c>
      <c r="G119" s="102">
        <v>97.27</v>
      </c>
      <c r="H119" s="102"/>
      <c r="I119" s="18">
        <v>51458</v>
      </c>
      <c r="J119" s="18">
        <v>49878</v>
      </c>
      <c r="K119" s="102">
        <v>96.93</v>
      </c>
      <c r="M119" s="18">
        <v>49922</v>
      </c>
      <c r="N119" s="18">
        <v>48922</v>
      </c>
      <c r="O119" s="102">
        <v>98</v>
      </c>
      <c r="Q119" s="18">
        <v>51286</v>
      </c>
      <c r="R119" s="18">
        <v>50203</v>
      </c>
      <c r="S119" s="102">
        <v>97.89</v>
      </c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F119" s="45"/>
      <c r="AG119" s="45"/>
      <c r="AH119" s="45"/>
      <c r="AI119" s="45"/>
      <c r="AK119" s="45"/>
      <c r="AL119" s="45"/>
      <c r="AM119" s="45"/>
      <c r="AN119" s="45"/>
      <c r="AO119" s="45"/>
      <c r="AP119" s="45"/>
      <c r="AQ119" s="45"/>
      <c r="AS119" s="47"/>
    </row>
    <row r="120" spans="1:45" x14ac:dyDescent="0.2">
      <c r="A120" s="17">
        <v>108</v>
      </c>
      <c r="B120" s="104" t="s">
        <v>192</v>
      </c>
      <c r="C120" s="22" t="s">
        <v>193</v>
      </c>
      <c r="D120" s="23" t="s">
        <v>669</v>
      </c>
      <c r="E120" s="18">
        <v>35066</v>
      </c>
      <c r="F120" s="18">
        <v>34214</v>
      </c>
      <c r="G120" s="102">
        <v>97.57</v>
      </c>
      <c r="H120" s="102"/>
      <c r="I120" s="18">
        <v>36920</v>
      </c>
      <c r="J120" s="18">
        <v>35288</v>
      </c>
      <c r="K120" s="102">
        <v>95.6</v>
      </c>
      <c r="M120" s="18">
        <v>14200</v>
      </c>
      <c r="N120" s="18">
        <v>13676</v>
      </c>
      <c r="O120" s="102">
        <v>96.31</v>
      </c>
      <c r="Q120" s="18">
        <v>15611</v>
      </c>
      <c r="R120" s="18">
        <v>15223</v>
      </c>
      <c r="S120" s="102">
        <v>97.5</v>
      </c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F120" s="45"/>
      <c r="AG120" s="45"/>
      <c r="AH120" s="45"/>
      <c r="AI120" s="45"/>
      <c r="AK120" s="45"/>
      <c r="AL120" s="45"/>
      <c r="AM120" s="45"/>
      <c r="AN120" s="45"/>
      <c r="AO120" s="45"/>
      <c r="AP120" s="45"/>
      <c r="AQ120" s="45"/>
      <c r="AS120" s="47"/>
    </row>
    <row r="121" spans="1:45" x14ac:dyDescent="0.2">
      <c r="A121" s="17">
        <v>109</v>
      </c>
      <c r="B121" s="104" t="s">
        <v>194</v>
      </c>
      <c r="C121" s="22" t="s">
        <v>195</v>
      </c>
      <c r="D121" s="23" t="s">
        <v>669</v>
      </c>
      <c r="E121" s="18">
        <v>43719</v>
      </c>
      <c r="F121" s="18">
        <v>42429</v>
      </c>
      <c r="G121" s="102">
        <v>97.05</v>
      </c>
      <c r="H121" s="102"/>
      <c r="I121" s="18">
        <v>45404</v>
      </c>
      <c r="J121" s="18">
        <v>43939</v>
      </c>
      <c r="K121" s="102">
        <v>96.77</v>
      </c>
      <c r="M121" s="18">
        <v>22018</v>
      </c>
      <c r="N121" s="18">
        <v>21559</v>
      </c>
      <c r="O121" s="102">
        <v>97.92</v>
      </c>
      <c r="Q121" s="18">
        <v>22939</v>
      </c>
      <c r="R121" s="18">
        <v>22457</v>
      </c>
      <c r="S121" s="102">
        <v>97.9</v>
      </c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F121" s="45"/>
      <c r="AG121" s="45"/>
      <c r="AH121" s="45"/>
      <c r="AI121" s="45"/>
      <c r="AK121" s="45"/>
      <c r="AL121" s="45"/>
      <c r="AM121" s="45"/>
      <c r="AN121" s="45"/>
      <c r="AO121" s="45"/>
      <c r="AP121" s="45"/>
      <c r="AQ121" s="45"/>
      <c r="AS121" s="47"/>
    </row>
    <row r="122" spans="1:45" x14ac:dyDescent="0.2">
      <c r="A122" s="17">
        <v>110</v>
      </c>
      <c r="B122" s="104" t="s">
        <v>196</v>
      </c>
      <c r="C122" s="22" t="s">
        <v>197</v>
      </c>
      <c r="D122" s="23" t="s">
        <v>669</v>
      </c>
      <c r="E122" s="18">
        <v>37493</v>
      </c>
      <c r="F122" s="18">
        <v>36546</v>
      </c>
      <c r="G122" s="102">
        <v>97.47</v>
      </c>
      <c r="H122" s="102"/>
      <c r="I122" s="18">
        <v>38934</v>
      </c>
      <c r="J122" s="18">
        <v>37726</v>
      </c>
      <c r="K122" s="102">
        <v>96.9</v>
      </c>
      <c r="M122" s="18">
        <v>28904</v>
      </c>
      <c r="N122" s="18">
        <v>28496</v>
      </c>
      <c r="O122" s="102">
        <v>98.59</v>
      </c>
      <c r="Q122" s="18">
        <v>29832</v>
      </c>
      <c r="R122" s="18">
        <v>29309</v>
      </c>
      <c r="S122" s="102">
        <v>98.25</v>
      </c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F122" s="45"/>
      <c r="AG122" s="45"/>
      <c r="AH122" s="45"/>
      <c r="AI122" s="45"/>
      <c r="AK122" s="45"/>
      <c r="AL122" s="45"/>
      <c r="AM122" s="45"/>
      <c r="AN122" s="45"/>
      <c r="AO122" s="45"/>
      <c r="AP122" s="45"/>
      <c r="AQ122" s="45"/>
      <c r="AS122" s="47"/>
    </row>
    <row r="123" spans="1:45" x14ac:dyDescent="0.2">
      <c r="A123" s="17">
        <v>111</v>
      </c>
      <c r="B123" s="104" t="s">
        <v>198</v>
      </c>
      <c r="C123" s="22" t="s">
        <v>199</v>
      </c>
      <c r="D123" s="23" t="s">
        <v>655</v>
      </c>
      <c r="E123" s="18">
        <v>87172</v>
      </c>
      <c r="F123" s="18">
        <v>82152</v>
      </c>
      <c r="G123" s="102">
        <v>94.24</v>
      </c>
      <c r="H123" s="102"/>
      <c r="I123" s="18">
        <v>93845</v>
      </c>
      <c r="J123" s="18">
        <v>87408</v>
      </c>
      <c r="K123" s="102">
        <v>93.14</v>
      </c>
      <c r="M123" s="18">
        <v>63454</v>
      </c>
      <c r="N123" s="18">
        <v>61837</v>
      </c>
      <c r="O123" s="102">
        <v>97.45</v>
      </c>
      <c r="Q123" s="18">
        <v>68974.923850000006</v>
      </c>
      <c r="R123" s="18">
        <v>67265.455336159896</v>
      </c>
      <c r="S123" s="102">
        <v>97.52</v>
      </c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F123" s="45"/>
      <c r="AG123" s="45"/>
      <c r="AH123" s="45"/>
      <c r="AI123" s="45"/>
      <c r="AK123" s="45"/>
      <c r="AL123" s="45"/>
      <c r="AM123" s="45"/>
      <c r="AN123" s="45"/>
      <c r="AO123" s="45"/>
      <c r="AP123" s="45"/>
      <c r="AQ123" s="45"/>
      <c r="AS123" s="47"/>
    </row>
    <row r="124" spans="1:45" x14ac:dyDescent="0.2">
      <c r="A124" s="17">
        <v>112</v>
      </c>
      <c r="B124" s="104" t="s">
        <v>200</v>
      </c>
      <c r="C124" s="22" t="s">
        <v>201</v>
      </c>
      <c r="D124" s="23" t="s">
        <v>669</v>
      </c>
      <c r="E124" s="18">
        <v>81255</v>
      </c>
      <c r="F124" s="18">
        <v>80639</v>
      </c>
      <c r="G124" s="102">
        <v>99.24</v>
      </c>
      <c r="H124" s="102"/>
      <c r="I124" s="18">
        <v>84608</v>
      </c>
      <c r="J124" s="18">
        <v>83798</v>
      </c>
      <c r="K124" s="102">
        <v>99.04</v>
      </c>
      <c r="M124" s="18">
        <v>78321</v>
      </c>
      <c r="N124" s="18">
        <v>77569</v>
      </c>
      <c r="O124" s="102">
        <v>99.04</v>
      </c>
      <c r="Q124" s="18">
        <v>79948</v>
      </c>
      <c r="R124" s="18">
        <v>79276</v>
      </c>
      <c r="S124" s="102">
        <v>99.16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F124" s="45"/>
      <c r="AG124" s="45"/>
      <c r="AH124" s="45"/>
      <c r="AI124" s="45"/>
      <c r="AK124" s="45"/>
      <c r="AL124" s="45"/>
      <c r="AM124" s="45"/>
      <c r="AN124" s="45"/>
      <c r="AO124" s="45"/>
      <c r="AP124" s="45"/>
      <c r="AQ124" s="45"/>
      <c r="AS124" s="47"/>
    </row>
    <row r="125" spans="1:45" x14ac:dyDescent="0.2">
      <c r="A125" s="17">
        <v>113</v>
      </c>
      <c r="B125" s="104" t="s">
        <v>202</v>
      </c>
      <c r="C125" s="22" t="s">
        <v>203</v>
      </c>
      <c r="D125" s="23" t="s">
        <v>655</v>
      </c>
      <c r="E125" s="18">
        <v>74715</v>
      </c>
      <c r="F125" s="18">
        <v>69839</v>
      </c>
      <c r="G125" s="102">
        <v>93.47</v>
      </c>
      <c r="H125" s="102"/>
      <c r="I125" s="18">
        <v>83329</v>
      </c>
      <c r="J125" s="18">
        <v>77958</v>
      </c>
      <c r="K125" s="102">
        <v>93.55</v>
      </c>
      <c r="M125" s="18">
        <v>85674</v>
      </c>
      <c r="N125" s="18">
        <v>81874</v>
      </c>
      <c r="O125" s="102">
        <v>95.56</v>
      </c>
      <c r="Q125" s="18">
        <v>89618</v>
      </c>
      <c r="R125" s="18">
        <v>86209</v>
      </c>
      <c r="S125" s="102">
        <v>96.2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F125" s="45"/>
      <c r="AG125" s="45"/>
      <c r="AH125" s="45"/>
      <c r="AI125" s="45"/>
      <c r="AK125" s="45"/>
      <c r="AL125" s="45"/>
      <c r="AM125" s="45"/>
      <c r="AN125" s="45"/>
      <c r="AO125" s="45"/>
      <c r="AP125" s="45"/>
      <c r="AQ125" s="45"/>
      <c r="AS125" s="47"/>
    </row>
    <row r="126" spans="1:45" x14ac:dyDescent="0.2">
      <c r="A126" s="17">
        <v>114</v>
      </c>
      <c r="B126" s="104" t="s">
        <v>608</v>
      </c>
      <c r="C126" s="22" t="s">
        <v>204</v>
      </c>
      <c r="D126" s="23" t="s">
        <v>668</v>
      </c>
      <c r="E126" s="18">
        <v>41549</v>
      </c>
      <c r="F126" s="18">
        <v>40339</v>
      </c>
      <c r="G126" s="102">
        <v>97.09</v>
      </c>
      <c r="H126" s="102"/>
      <c r="I126" s="18">
        <v>45205</v>
      </c>
      <c r="J126" s="18">
        <v>43305</v>
      </c>
      <c r="K126" s="102">
        <v>95.8</v>
      </c>
      <c r="M126" s="18">
        <v>50725</v>
      </c>
      <c r="N126" s="18">
        <v>49268</v>
      </c>
      <c r="O126" s="102">
        <v>97.13</v>
      </c>
      <c r="Q126" s="18">
        <v>54450</v>
      </c>
      <c r="R126" s="18">
        <v>52811</v>
      </c>
      <c r="S126" s="102">
        <v>96.99</v>
      </c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F126" s="45"/>
      <c r="AG126" s="45"/>
      <c r="AH126" s="45"/>
      <c r="AI126" s="45"/>
      <c r="AK126" s="45"/>
      <c r="AL126" s="45"/>
      <c r="AM126" s="45"/>
      <c r="AN126" s="45"/>
      <c r="AO126" s="45"/>
      <c r="AP126" s="45"/>
      <c r="AQ126" s="45"/>
      <c r="AS126" s="47"/>
    </row>
    <row r="127" spans="1:45" x14ac:dyDescent="0.2">
      <c r="A127" s="17">
        <v>115</v>
      </c>
      <c r="B127" s="104" t="s">
        <v>205</v>
      </c>
      <c r="C127" s="22" t="s">
        <v>206</v>
      </c>
      <c r="D127" s="23" t="s">
        <v>669</v>
      </c>
      <c r="E127" s="18">
        <v>48364</v>
      </c>
      <c r="F127" s="18">
        <v>47672</v>
      </c>
      <c r="G127" s="102">
        <v>98.57</v>
      </c>
      <c r="H127" s="102"/>
      <c r="I127" s="18">
        <v>49220</v>
      </c>
      <c r="J127" s="18">
        <v>48447</v>
      </c>
      <c r="K127" s="102">
        <v>98.43</v>
      </c>
      <c r="M127" s="18">
        <v>26399</v>
      </c>
      <c r="N127" s="18">
        <v>26009</v>
      </c>
      <c r="O127" s="102">
        <v>98.52</v>
      </c>
      <c r="Q127" s="18">
        <v>27102</v>
      </c>
      <c r="R127" s="18">
        <v>26727</v>
      </c>
      <c r="S127" s="102">
        <v>98.62</v>
      </c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F127" s="45"/>
      <c r="AG127" s="45"/>
      <c r="AH127" s="45"/>
      <c r="AI127" s="45"/>
      <c r="AK127" s="45"/>
      <c r="AL127" s="45"/>
      <c r="AM127" s="45"/>
      <c r="AN127" s="45"/>
      <c r="AO127" s="45"/>
      <c r="AP127" s="45"/>
      <c r="AQ127" s="45"/>
      <c r="AS127" s="47"/>
    </row>
    <row r="128" spans="1:45" x14ac:dyDescent="0.2">
      <c r="A128" s="17">
        <v>116</v>
      </c>
      <c r="B128" s="104" t="s">
        <v>609</v>
      </c>
      <c r="C128" s="22" t="s">
        <v>207</v>
      </c>
      <c r="D128" s="23" t="s">
        <v>655</v>
      </c>
      <c r="E128" s="18">
        <v>74173</v>
      </c>
      <c r="F128" s="18">
        <v>71407</v>
      </c>
      <c r="G128" s="102">
        <v>96.27</v>
      </c>
      <c r="H128" s="102"/>
      <c r="I128" s="18">
        <v>75747</v>
      </c>
      <c r="J128" s="18">
        <v>72938</v>
      </c>
      <c r="K128" s="102">
        <v>96.29</v>
      </c>
      <c r="M128" s="18">
        <v>189279</v>
      </c>
      <c r="N128" s="18">
        <v>182343</v>
      </c>
      <c r="O128" s="102">
        <v>96.34</v>
      </c>
      <c r="Q128" s="18">
        <v>195118</v>
      </c>
      <c r="R128" s="18">
        <v>189507</v>
      </c>
      <c r="S128" s="102">
        <v>97.12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F128" s="45"/>
      <c r="AG128" s="45"/>
      <c r="AH128" s="45"/>
      <c r="AI128" s="45"/>
      <c r="AK128" s="45"/>
      <c r="AL128" s="45"/>
      <c r="AM128" s="45"/>
      <c r="AN128" s="45"/>
      <c r="AO128" s="45"/>
      <c r="AP128" s="45"/>
      <c r="AQ128" s="45"/>
      <c r="AS128" s="47"/>
    </row>
    <row r="129" spans="1:45" x14ac:dyDescent="0.2">
      <c r="A129" s="17">
        <v>117</v>
      </c>
      <c r="B129" s="104" t="s">
        <v>208</v>
      </c>
      <c r="C129" s="22" t="s">
        <v>209</v>
      </c>
      <c r="D129" s="23" t="s">
        <v>669</v>
      </c>
      <c r="E129" s="18">
        <v>46509</v>
      </c>
      <c r="F129" s="18">
        <v>45749</v>
      </c>
      <c r="G129" s="102">
        <v>98.37</v>
      </c>
      <c r="H129" s="102"/>
      <c r="I129" s="18">
        <v>47873</v>
      </c>
      <c r="J129" s="18">
        <v>47186</v>
      </c>
      <c r="K129" s="102">
        <v>98.56</v>
      </c>
      <c r="M129" s="18">
        <v>35740</v>
      </c>
      <c r="N129" s="18">
        <v>35178</v>
      </c>
      <c r="O129" s="102">
        <v>98.43</v>
      </c>
      <c r="Q129" s="18">
        <v>36942</v>
      </c>
      <c r="R129" s="18">
        <v>36580</v>
      </c>
      <c r="S129" s="102">
        <v>99.02</v>
      </c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F129" s="45"/>
      <c r="AG129" s="45"/>
      <c r="AH129" s="45"/>
      <c r="AI129" s="45"/>
      <c r="AK129" s="45"/>
      <c r="AL129" s="45"/>
      <c r="AM129" s="45"/>
      <c r="AN129" s="45"/>
      <c r="AO129" s="45"/>
      <c r="AP129" s="45"/>
      <c r="AQ129" s="45"/>
      <c r="AS129" s="47"/>
    </row>
    <row r="130" spans="1:45" x14ac:dyDescent="0.2">
      <c r="A130" s="17">
        <v>118</v>
      </c>
      <c r="B130" s="104" t="s">
        <v>210</v>
      </c>
      <c r="C130" s="22" t="s">
        <v>211</v>
      </c>
      <c r="D130" s="23" t="s">
        <v>656</v>
      </c>
      <c r="E130" s="18">
        <v>99430</v>
      </c>
      <c r="F130" s="18">
        <v>94604</v>
      </c>
      <c r="G130" s="102">
        <v>95.15</v>
      </c>
      <c r="H130" s="102"/>
      <c r="I130" s="18">
        <v>107875</v>
      </c>
      <c r="J130" s="18">
        <v>102562</v>
      </c>
      <c r="K130" s="102">
        <v>95.07</v>
      </c>
      <c r="M130" s="18">
        <v>64162</v>
      </c>
      <c r="N130" s="18">
        <v>62141</v>
      </c>
      <c r="O130" s="102">
        <v>96.85</v>
      </c>
      <c r="Q130" s="18">
        <v>65951</v>
      </c>
      <c r="R130" s="18">
        <v>63745</v>
      </c>
      <c r="S130" s="102">
        <v>96.66</v>
      </c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F130" s="45"/>
      <c r="AG130" s="45"/>
      <c r="AH130" s="45"/>
      <c r="AI130" s="45"/>
      <c r="AK130" s="45"/>
      <c r="AL130" s="45"/>
      <c r="AM130" s="45"/>
      <c r="AN130" s="45"/>
      <c r="AO130" s="45"/>
      <c r="AP130" s="45"/>
      <c r="AQ130" s="45"/>
      <c r="AS130" s="47"/>
    </row>
    <row r="131" spans="1:45" x14ac:dyDescent="0.2">
      <c r="A131" s="17">
        <v>119</v>
      </c>
      <c r="B131" s="104" t="s">
        <v>212</v>
      </c>
      <c r="C131" s="22" t="s">
        <v>213</v>
      </c>
      <c r="D131" s="23" t="s">
        <v>669</v>
      </c>
      <c r="E131" s="18">
        <v>35892</v>
      </c>
      <c r="F131" s="18">
        <v>34551</v>
      </c>
      <c r="G131" s="102">
        <v>96.3</v>
      </c>
      <c r="H131" s="102"/>
      <c r="I131" s="18">
        <v>37905</v>
      </c>
      <c r="J131" s="18">
        <v>36265</v>
      </c>
      <c r="K131" s="102">
        <v>95.67</v>
      </c>
      <c r="M131" s="18">
        <v>45334</v>
      </c>
      <c r="N131" s="18">
        <v>44650</v>
      </c>
      <c r="O131" s="102">
        <v>98.49</v>
      </c>
      <c r="Q131" s="18">
        <v>44538</v>
      </c>
      <c r="R131" s="18">
        <v>43882</v>
      </c>
      <c r="S131" s="102">
        <v>98.53</v>
      </c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F131" s="45"/>
      <c r="AG131" s="45"/>
      <c r="AH131" s="45"/>
      <c r="AI131" s="45"/>
      <c r="AK131" s="45"/>
      <c r="AL131" s="45"/>
      <c r="AM131" s="45"/>
      <c r="AN131" s="45"/>
      <c r="AO131" s="45"/>
      <c r="AP131" s="45"/>
      <c r="AQ131" s="45"/>
      <c r="AS131" s="47"/>
    </row>
    <row r="132" spans="1:45" x14ac:dyDescent="0.2">
      <c r="A132" s="17">
        <v>120</v>
      </c>
      <c r="B132" s="104" t="s">
        <v>214</v>
      </c>
      <c r="C132" s="22" t="s">
        <v>215</v>
      </c>
      <c r="D132" s="23" t="s">
        <v>669</v>
      </c>
      <c r="E132" s="18">
        <v>89866</v>
      </c>
      <c r="F132" s="18">
        <v>88664</v>
      </c>
      <c r="G132" s="102">
        <v>98.66</v>
      </c>
      <c r="H132" s="102"/>
      <c r="I132" s="18">
        <v>91869</v>
      </c>
      <c r="J132" s="18">
        <v>90543</v>
      </c>
      <c r="K132" s="102">
        <v>98.56</v>
      </c>
      <c r="M132" s="18">
        <v>59341</v>
      </c>
      <c r="N132" s="18">
        <v>58266</v>
      </c>
      <c r="O132" s="102">
        <v>98.19</v>
      </c>
      <c r="Q132" s="18">
        <v>61504</v>
      </c>
      <c r="R132" s="18">
        <v>60347</v>
      </c>
      <c r="S132" s="102">
        <v>98.12</v>
      </c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F132" s="45"/>
      <c r="AG132" s="45"/>
      <c r="AH132" s="45"/>
      <c r="AI132" s="45"/>
      <c r="AK132" s="45"/>
      <c r="AL132" s="45"/>
      <c r="AM132" s="45"/>
      <c r="AN132" s="45"/>
      <c r="AO132" s="45"/>
      <c r="AP132" s="45"/>
      <c r="AQ132" s="45"/>
      <c r="AS132" s="47"/>
    </row>
    <row r="133" spans="1:45" x14ac:dyDescent="0.2">
      <c r="A133" s="17">
        <v>121</v>
      </c>
      <c r="B133" s="104" t="s">
        <v>216</v>
      </c>
      <c r="C133" s="22" t="s">
        <v>217</v>
      </c>
      <c r="D133" s="23" t="s">
        <v>656</v>
      </c>
      <c r="E133" s="18">
        <v>113634</v>
      </c>
      <c r="F133" s="18">
        <v>111029</v>
      </c>
      <c r="G133" s="102">
        <v>97.71</v>
      </c>
      <c r="H133" s="102"/>
      <c r="I133" s="18">
        <v>121468</v>
      </c>
      <c r="J133" s="18">
        <v>118435</v>
      </c>
      <c r="K133" s="102">
        <v>97.5</v>
      </c>
      <c r="M133" s="18">
        <v>50368</v>
      </c>
      <c r="N133" s="18">
        <v>48034</v>
      </c>
      <c r="O133" s="102">
        <v>95.37</v>
      </c>
      <c r="Q133" s="18">
        <v>52037</v>
      </c>
      <c r="R133" s="18">
        <v>49810</v>
      </c>
      <c r="S133" s="102">
        <v>95.72</v>
      </c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F133" s="45"/>
      <c r="AG133" s="45"/>
      <c r="AH133" s="45"/>
      <c r="AI133" s="45"/>
      <c r="AK133" s="45"/>
      <c r="AL133" s="45"/>
      <c r="AM133" s="45"/>
      <c r="AN133" s="45"/>
      <c r="AO133" s="45"/>
      <c r="AP133" s="45"/>
      <c r="AQ133" s="45"/>
      <c r="AS133" s="47"/>
    </row>
    <row r="134" spans="1:45" x14ac:dyDescent="0.2">
      <c r="A134" s="17">
        <v>122</v>
      </c>
      <c r="B134" s="104" t="s">
        <v>218</v>
      </c>
      <c r="C134" s="22" t="s">
        <v>219</v>
      </c>
      <c r="D134" s="23" t="s">
        <v>669</v>
      </c>
      <c r="E134" s="18">
        <v>53913</v>
      </c>
      <c r="F134" s="18">
        <v>53218</v>
      </c>
      <c r="G134" s="102">
        <v>98.71</v>
      </c>
      <c r="H134" s="102"/>
      <c r="I134" s="18">
        <v>55138</v>
      </c>
      <c r="J134" s="18">
        <v>54414</v>
      </c>
      <c r="K134" s="102">
        <v>98.69</v>
      </c>
      <c r="M134" s="18">
        <v>28716</v>
      </c>
      <c r="N134" s="18">
        <v>28118</v>
      </c>
      <c r="O134" s="102">
        <v>97.92</v>
      </c>
      <c r="Q134" s="18">
        <v>29135</v>
      </c>
      <c r="R134" s="18">
        <v>28713</v>
      </c>
      <c r="S134" s="102">
        <v>98.55</v>
      </c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F134" s="45"/>
      <c r="AG134" s="45"/>
      <c r="AH134" s="45"/>
      <c r="AI134" s="45"/>
      <c r="AK134" s="45"/>
      <c r="AL134" s="45"/>
      <c r="AM134" s="45"/>
      <c r="AN134" s="45"/>
      <c r="AO134" s="45"/>
      <c r="AP134" s="45"/>
      <c r="AQ134" s="45"/>
      <c r="AS134" s="47"/>
    </row>
    <row r="135" spans="1:45" x14ac:dyDescent="0.2">
      <c r="A135" s="17">
        <v>123</v>
      </c>
      <c r="B135" s="104" t="s">
        <v>610</v>
      </c>
      <c r="C135" s="22" t="s">
        <v>220</v>
      </c>
      <c r="D135" s="23" t="s">
        <v>668</v>
      </c>
      <c r="E135" s="18">
        <v>35191</v>
      </c>
      <c r="F135" s="18">
        <v>34131</v>
      </c>
      <c r="G135" s="102">
        <v>96.99</v>
      </c>
      <c r="H135" s="102"/>
      <c r="I135" s="18">
        <v>37343</v>
      </c>
      <c r="J135" s="18">
        <v>35872</v>
      </c>
      <c r="K135" s="102">
        <v>96.06</v>
      </c>
      <c r="M135" s="18">
        <v>28642</v>
      </c>
      <c r="N135" s="18">
        <v>28079</v>
      </c>
      <c r="O135" s="102">
        <v>98.03</v>
      </c>
      <c r="Q135" s="18">
        <v>30479</v>
      </c>
      <c r="R135" s="18">
        <v>30031</v>
      </c>
      <c r="S135" s="102">
        <v>98.53</v>
      </c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F135" s="45"/>
      <c r="AG135" s="45"/>
      <c r="AH135" s="45"/>
      <c r="AI135" s="45"/>
      <c r="AK135" s="45"/>
      <c r="AL135" s="45"/>
      <c r="AM135" s="45"/>
      <c r="AN135" s="45"/>
      <c r="AO135" s="45"/>
      <c r="AP135" s="45"/>
      <c r="AQ135" s="45"/>
      <c r="AS135" s="47"/>
    </row>
    <row r="136" spans="1:45" x14ac:dyDescent="0.2">
      <c r="A136" s="17">
        <v>124</v>
      </c>
      <c r="B136" s="104" t="s">
        <v>221</v>
      </c>
      <c r="C136" s="22" t="s">
        <v>222</v>
      </c>
      <c r="D136" s="23" t="s">
        <v>669</v>
      </c>
      <c r="E136" s="18">
        <v>38047</v>
      </c>
      <c r="F136" s="18">
        <v>36758</v>
      </c>
      <c r="G136" s="102">
        <v>96.61</v>
      </c>
      <c r="H136" s="102"/>
      <c r="I136" s="18">
        <v>39562</v>
      </c>
      <c r="J136" s="18">
        <v>38112</v>
      </c>
      <c r="K136" s="102">
        <v>96.33</v>
      </c>
      <c r="M136" s="18">
        <v>21251</v>
      </c>
      <c r="N136" s="18">
        <v>20687</v>
      </c>
      <c r="O136" s="102">
        <v>97.35</v>
      </c>
      <c r="Q136" s="18">
        <v>21898</v>
      </c>
      <c r="R136" s="18">
        <v>21423</v>
      </c>
      <c r="S136" s="102">
        <v>97.83</v>
      </c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F136" s="45"/>
      <c r="AG136" s="45"/>
      <c r="AH136" s="45"/>
      <c r="AI136" s="45"/>
      <c r="AK136" s="45"/>
      <c r="AL136" s="45"/>
      <c r="AM136" s="45"/>
      <c r="AN136" s="45"/>
      <c r="AO136" s="45"/>
      <c r="AP136" s="45"/>
      <c r="AQ136" s="45"/>
      <c r="AS136" s="47"/>
    </row>
    <row r="137" spans="1:45" x14ac:dyDescent="0.2">
      <c r="A137" s="17">
        <v>125</v>
      </c>
      <c r="B137" s="104" t="s">
        <v>223</v>
      </c>
      <c r="C137" s="22" t="s">
        <v>224</v>
      </c>
      <c r="D137" s="23" t="s">
        <v>669</v>
      </c>
      <c r="E137" s="18">
        <v>53323</v>
      </c>
      <c r="F137" s="18">
        <v>51975</v>
      </c>
      <c r="G137" s="102">
        <v>97.47</v>
      </c>
      <c r="H137" s="102"/>
      <c r="I137" s="18">
        <v>55236</v>
      </c>
      <c r="J137" s="18">
        <v>53612</v>
      </c>
      <c r="K137" s="102">
        <v>97.06</v>
      </c>
      <c r="M137" s="18">
        <v>31038</v>
      </c>
      <c r="N137" s="18">
        <v>30690</v>
      </c>
      <c r="O137" s="102">
        <v>98.88</v>
      </c>
      <c r="Q137" s="18">
        <v>32040</v>
      </c>
      <c r="R137" s="18">
        <v>31702</v>
      </c>
      <c r="S137" s="102">
        <v>98.95</v>
      </c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F137" s="45"/>
      <c r="AG137" s="45"/>
      <c r="AH137" s="45"/>
      <c r="AI137" s="45"/>
      <c r="AK137" s="45"/>
      <c r="AL137" s="45"/>
      <c r="AM137" s="45"/>
      <c r="AN137" s="45"/>
      <c r="AO137" s="45"/>
      <c r="AP137" s="45"/>
      <c r="AQ137" s="45"/>
      <c r="AS137" s="47"/>
    </row>
    <row r="138" spans="1:45" x14ac:dyDescent="0.2">
      <c r="A138" s="17">
        <v>126</v>
      </c>
      <c r="B138" s="104" t="s">
        <v>225</v>
      </c>
      <c r="C138" s="22" t="s">
        <v>226</v>
      </c>
      <c r="D138" s="23" t="s">
        <v>656</v>
      </c>
      <c r="E138" s="18">
        <v>118854</v>
      </c>
      <c r="F138" s="18">
        <v>115259</v>
      </c>
      <c r="G138" s="102">
        <v>96.98</v>
      </c>
      <c r="H138" s="102"/>
      <c r="I138" s="18">
        <v>121970</v>
      </c>
      <c r="J138" s="18">
        <v>118480</v>
      </c>
      <c r="K138" s="102">
        <v>97.14</v>
      </c>
      <c r="M138" s="18">
        <v>71634</v>
      </c>
      <c r="N138" s="18">
        <v>68870</v>
      </c>
      <c r="O138" s="102">
        <v>96.14</v>
      </c>
      <c r="Q138" s="18">
        <v>74970</v>
      </c>
      <c r="R138" s="18">
        <v>73033</v>
      </c>
      <c r="S138" s="102">
        <v>97.42</v>
      </c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F138" s="45"/>
      <c r="AG138" s="45"/>
      <c r="AH138" s="45"/>
      <c r="AI138" s="45"/>
      <c r="AK138" s="45"/>
      <c r="AL138" s="45"/>
      <c r="AM138" s="45"/>
      <c r="AN138" s="45"/>
      <c r="AO138" s="45"/>
      <c r="AP138" s="45"/>
      <c r="AQ138" s="45"/>
      <c r="AS138" s="47"/>
    </row>
    <row r="139" spans="1:45" x14ac:dyDescent="0.2">
      <c r="A139" s="17">
        <v>127</v>
      </c>
      <c r="B139" s="104" t="s">
        <v>611</v>
      </c>
      <c r="C139" s="22" t="s">
        <v>227</v>
      </c>
      <c r="D139" s="23" t="s">
        <v>668</v>
      </c>
      <c r="E139" s="18">
        <v>94441</v>
      </c>
      <c r="F139" s="18">
        <v>93127</v>
      </c>
      <c r="G139" s="102">
        <v>98.61</v>
      </c>
      <c r="H139" s="102"/>
      <c r="I139" s="18">
        <v>98539</v>
      </c>
      <c r="J139" s="18">
        <v>96963</v>
      </c>
      <c r="K139" s="102">
        <v>98.4</v>
      </c>
      <c r="M139" s="18">
        <v>44944</v>
      </c>
      <c r="N139" s="18">
        <v>44539</v>
      </c>
      <c r="O139" s="102">
        <v>99.1</v>
      </c>
      <c r="Q139" s="18">
        <v>45855</v>
      </c>
      <c r="R139" s="18">
        <v>45144</v>
      </c>
      <c r="S139" s="102">
        <v>98.45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F139" s="45"/>
      <c r="AG139" s="45"/>
      <c r="AH139" s="45"/>
      <c r="AI139" s="45"/>
      <c r="AK139" s="45"/>
      <c r="AL139" s="45"/>
      <c r="AM139" s="45"/>
      <c r="AN139" s="45"/>
      <c r="AO139" s="45"/>
      <c r="AP139" s="45"/>
      <c r="AQ139" s="45"/>
      <c r="AS139" s="47"/>
    </row>
    <row r="140" spans="1:45" x14ac:dyDescent="0.2">
      <c r="A140" s="17">
        <v>128</v>
      </c>
      <c r="B140" s="104" t="s">
        <v>228</v>
      </c>
      <c r="C140" s="22" t="s">
        <v>229</v>
      </c>
      <c r="D140" s="23" t="s">
        <v>669</v>
      </c>
      <c r="E140" s="18">
        <v>54528</v>
      </c>
      <c r="F140" s="18">
        <v>53422</v>
      </c>
      <c r="G140" s="102">
        <v>97.97</v>
      </c>
      <c r="H140" s="102"/>
      <c r="I140" s="18">
        <v>56280</v>
      </c>
      <c r="J140" s="18">
        <v>54965</v>
      </c>
      <c r="K140" s="102">
        <v>97.66</v>
      </c>
      <c r="M140" s="18">
        <v>45487</v>
      </c>
      <c r="N140" s="18">
        <v>44646</v>
      </c>
      <c r="O140" s="102">
        <v>98.15</v>
      </c>
      <c r="Q140" s="18">
        <v>45834</v>
      </c>
      <c r="R140" s="18">
        <v>45097</v>
      </c>
      <c r="S140" s="102">
        <v>98.39</v>
      </c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F140" s="45"/>
      <c r="AG140" s="45"/>
      <c r="AH140" s="45"/>
      <c r="AI140" s="45"/>
      <c r="AK140" s="45"/>
      <c r="AL140" s="45"/>
      <c r="AM140" s="45"/>
      <c r="AN140" s="45"/>
      <c r="AO140" s="45"/>
      <c r="AP140" s="45"/>
      <c r="AQ140" s="45"/>
      <c r="AS140" s="47"/>
    </row>
    <row r="141" spans="1:45" x14ac:dyDescent="0.2">
      <c r="A141" s="17">
        <v>129</v>
      </c>
      <c r="B141" s="104" t="s">
        <v>230</v>
      </c>
      <c r="C141" s="22" t="s">
        <v>231</v>
      </c>
      <c r="D141" s="23" t="s">
        <v>669</v>
      </c>
      <c r="E141" s="18">
        <v>42612</v>
      </c>
      <c r="F141" s="18">
        <v>41920</v>
      </c>
      <c r="G141" s="102">
        <v>98.38</v>
      </c>
      <c r="H141" s="102"/>
      <c r="I141" s="18">
        <v>43644</v>
      </c>
      <c r="J141" s="18">
        <v>42875</v>
      </c>
      <c r="K141" s="102">
        <v>98.24</v>
      </c>
      <c r="M141" s="18">
        <v>23225</v>
      </c>
      <c r="N141" s="18">
        <v>22895</v>
      </c>
      <c r="O141" s="102">
        <v>98.58</v>
      </c>
      <c r="Q141" s="18">
        <v>24090</v>
      </c>
      <c r="R141" s="18">
        <v>23754</v>
      </c>
      <c r="S141" s="102">
        <v>98.61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F141" s="45"/>
      <c r="AG141" s="45"/>
      <c r="AH141" s="45"/>
      <c r="AI141" s="45"/>
      <c r="AK141" s="45"/>
      <c r="AL141" s="45"/>
      <c r="AM141" s="45"/>
      <c r="AN141" s="45"/>
      <c r="AO141" s="45"/>
      <c r="AP141" s="45"/>
      <c r="AQ141" s="45"/>
      <c r="AS141" s="47"/>
    </row>
    <row r="142" spans="1:45" x14ac:dyDescent="0.2">
      <c r="A142" s="17">
        <v>130</v>
      </c>
      <c r="B142" s="104" t="s">
        <v>232</v>
      </c>
      <c r="C142" s="22" t="s">
        <v>233</v>
      </c>
      <c r="D142" s="23" t="s">
        <v>656</v>
      </c>
      <c r="E142" s="18">
        <v>121778</v>
      </c>
      <c r="F142" s="18">
        <v>118500</v>
      </c>
      <c r="G142" s="102">
        <v>97.31</v>
      </c>
      <c r="H142" s="102"/>
      <c r="I142" s="18">
        <v>126424</v>
      </c>
      <c r="J142" s="18">
        <v>123741</v>
      </c>
      <c r="K142" s="102">
        <v>97.88</v>
      </c>
      <c r="M142" s="18">
        <v>333896</v>
      </c>
      <c r="N142" s="18">
        <v>329751</v>
      </c>
      <c r="O142" s="102">
        <v>98.76</v>
      </c>
      <c r="Q142" s="18">
        <v>342593</v>
      </c>
      <c r="R142" s="18">
        <v>339458</v>
      </c>
      <c r="S142" s="102">
        <v>99.08</v>
      </c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F142" s="45"/>
      <c r="AG142" s="45"/>
      <c r="AH142" s="45"/>
      <c r="AI142" s="45"/>
      <c r="AK142" s="45"/>
      <c r="AL142" s="45"/>
      <c r="AM142" s="45"/>
      <c r="AN142" s="45"/>
      <c r="AO142" s="45"/>
      <c r="AP142" s="45"/>
      <c r="AQ142" s="45"/>
      <c r="AS142" s="47"/>
    </row>
    <row r="143" spans="1:45" x14ac:dyDescent="0.2">
      <c r="A143" s="17">
        <v>131</v>
      </c>
      <c r="B143" s="104" t="s">
        <v>612</v>
      </c>
      <c r="C143" s="22" t="s">
        <v>234</v>
      </c>
      <c r="D143" s="23" t="s">
        <v>669</v>
      </c>
      <c r="E143" s="18">
        <v>48949</v>
      </c>
      <c r="F143" s="18">
        <v>48048</v>
      </c>
      <c r="G143" s="102">
        <v>98.16</v>
      </c>
      <c r="H143" s="102"/>
      <c r="I143" s="18">
        <v>50560</v>
      </c>
      <c r="J143" s="18">
        <v>49543</v>
      </c>
      <c r="K143" s="102">
        <v>97.99</v>
      </c>
      <c r="M143" s="18">
        <v>28415</v>
      </c>
      <c r="N143" s="18">
        <v>27736</v>
      </c>
      <c r="O143" s="102">
        <v>97.61</v>
      </c>
      <c r="Q143" s="18">
        <v>28869</v>
      </c>
      <c r="R143" s="18">
        <v>28261</v>
      </c>
      <c r="S143" s="102">
        <v>97.89</v>
      </c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F143" s="45"/>
      <c r="AG143" s="45"/>
      <c r="AH143" s="45"/>
      <c r="AI143" s="45"/>
      <c r="AK143" s="45"/>
      <c r="AL143" s="45"/>
      <c r="AM143" s="45"/>
      <c r="AN143" s="45"/>
      <c r="AO143" s="45"/>
      <c r="AP143" s="45"/>
      <c r="AQ143" s="45"/>
      <c r="AS143" s="47"/>
    </row>
    <row r="144" spans="1:45" x14ac:dyDescent="0.2">
      <c r="A144" s="17">
        <v>132</v>
      </c>
      <c r="B144" s="104" t="s">
        <v>235</v>
      </c>
      <c r="C144" s="22" t="s">
        <v>236</v>
      </c>
      <c r="D144" s="23" t="s">
        <v>669</v>
      </c>
      <c r="E144" s="18">
        <v>80531</v>
      </c>
      <c r="F144" s="18">
        <v>79392</v>
      </c>
      <c r="G144" s="102">
        <v>98.59</v>
      </c>
      <c r="H144" s="102"/>
      <c r="I144" s="18">
        <v>82458</v>
      </c>
      <c r="J144" s="18">
        <v>81106</v>
      </c>
      <c r="K144" s="102">
        <v>98.36</v>
      </c>
      <c r="M144" s="18">
        <v>39326</v>
      </c>
      <c r="N144" s="18">
        <v>38337</v>
      </c>
      <c r="O144" s="102">
        <v>97.49</v>
      </c>
      <c r="Q144" s="18">
        <v>40917</v>
      </c>
      <c r="R144" s="18">
        <v>39658</v>
      </c>
      <c r="S144" s="102">
        <v>96.92</v>
      </c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F144" s="45"/>
      <c r="AG144" s="45"/>
      <c r="AH144" s="45"/>
      <c r="AI144" s="45"/>
      <c r="AK144" s="45"/>
      <c r="AL144" s="45"/>
      <c r="AM144" s="45"/>
      <c r="AN144" s="45"/>
      <c r="AO144" s="45"/>
      <c r="AP144" s="45"/>
      <c r="AQ144" s="45"/>
      <c r="AS144" s="47"/>
    </row>
    <row r="145" spans="1:45" x14ac:dyDescent="0.2">
      <c r="A145" s="17">
        <v>133</v>
      </c>
      <c r="B145" s="104" t="s">
        <v>237</v>
      </c>
      <c r="C145" s="22" t="s">
        <v>238</v>
      </c>
      <c r="D145" s="23" t="s">
        <v>656</v>
      </c>
      <c r="E145" s="18">
        <v>105154</v>
      </c>
      <c r="F145" s="18">
        <v>102824</v>
      </c>
      <c r="G145" s="102">
        <v>97.78</v>
      </c>
      <c r="H145" s="102"/>
      <c r="I145" s="18">
        <v>108394</v>
      </c>
      <c r="J145" s="18">
        <v>104763</v>
      </c>
      <c r="K145" s="102">
        <v>96.65</v>
      </c>
      <c r="M145" s="18">
        <v>152067</v>
      </c>
      <c r="N145" s="18">
        <v>149567</v>
      </c>
      <c r="O145" s="102">
        <v>98.36</v>
      </c>
      <c r="Q145" s="18">
        <v>155024</v>
      </c>
      <c r="R145" s="18">
        <v>153675</v>
      </c>
      <c r="S145" s="102">
        <v>99.13</v>
      </c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F145" s="45"/>
      <c r="AG145" s="45"/>
      <c r="AH145" s="45"/>
      <c r="AI145" s="45"/>
      <c r="AK145" s="45"/>
      <c r="AL145" s="45"/>
      <c r="AM145" s="45"/>
      <c r="AN145" s="45"/>
      <c r="AO145" s="45"/>
      <c r="AP145" s="45"/>
      <c r="AQ145" s="45"/>
      <c r="AS145" s="47"/>
    </row>
    <row r="146" spans="1:45" x14ac:dyDescent="0.2">
      <c r="A146" s="17">
        <v>134</v>
      </c>
      <c r="B146" s="104" t="s">
        <v>239</v>
      </c>
      <c r="C146" s="22" t="s">
        <v>613</v>
      </c>
      <c r="D146" s="23" t="s">
        <v>669</v>
      </c>
      <c r="E146" s="18">
        <v>83944</v>
      </c>
      <c r="F146" s="18">
        <v>82745</v>
      </c>
      <c r="G146" s="102">
        <v>98.57</v>
      </c>
      <c r="H146" s="102"/>
      <c r="I146" s="18">
        <v>89071</v>
      </c>
      <c r="J146" s="18">
        <v>87542</v>
      </c>
      <c r="K146" s="102">
        <v>98.28</v>
      </c>
      <c r="M146" s="18">
        <v>55972</v>
      </c>
      <c r="N146" s="18">
        <v>55168</v>
      </c>
      <c r="O146" s="102">
        <v>98.56</v>
      </c>
      <c r="Q146" s="18">
        <v>57190</v>
      </c>
      <c r="R146" s="18">
        <v>56489</v>
      </c>
      <c r="S146" s="102">
        <v>98.77</v>
      </c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F146" s="45"/>
      <c r="AG146" s="45"/>
      <c r="AH146" s="45"/>
      <c r="AI146" s="45"/>
      <c r="AK146" s="45"/>
      <c r="AL146" s="45"/>
      <c r="AM146" s="45"/>
      <c r="AN146" s="45"/>
      <c r="AO146" s="45"/>
      <c r="AP146" s="45"/>
      <c r="AQ146" s="45"/>
      <c r="AS146" s="47"/>
    </row>
    <row r="147" spans="1:45" x14ac:dyDescent="0.2">
      <c r="A147" s="17">
        <v>135</v>
      </c>
      <c r="B147" s="104" t="s">
        <v>240</v>
      </c>
      <c r="C147" s="22" t="s">
        <v>241</v>
      </c>
      <c r="D147" s="23" t="s">
        <v>669</v>
      </c>
      <c r="E147" s="18">
        <v>28963</v>
      </c>
      <c r="F147" s="18">
        <v>27628</v>
      </c>
      <c r="G147" s="102">
        <v>95.39</v>
      </c>
      <c r="H147" s="102"/>
      <c r="I147" s="18">
        <v>31090</v>
      </c>
      <c r="J147" s="18">
        <v>29362</v>
      </c>
      <c r="K147" s="102">
        <v>94.44</v>
      </c>
      <c r="M147" s="18">
        <v>20907</v>
      </c>
      <c r="N147" s="18">
        <v>19128</v>
      </c>
      <c r="O147" s="102">
        <v>91.49</v>
      </c>
      <c r="Q147" s="18">
        <v>21612</v>
      </c>
      <c r="R147" s="18">
        <v>20385</v>
      </c>
      <c r="S147" s="102">
        <v>94.32</v>
      </c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F147" s="45"/>
      <c r="AG147" s="45"/>
      <c r="AH147" s="45"/>
      <c r="AI147" s="45"/>
      <c r="AK147" s="45"/>
      <c r="AL147" s="45"/>
      <c r="AM147" s="45"/>
      <c r="AN147" s="45"/>
      <c r="AO147" s="45"/>
      <c r="AP147" s="45"/>
      <c r="AQ147" s="45"/>
      <c r="AS147" s="47"/>
    </row>
    <row r="148" spans="1:45" x14ac:dyDescent="0.2">
      <c r="A148" s="17">
        <v>136</v>
      </c>
      <c r="B148" s="104" t="s">
        <v>242</v>
      </c>
      <c r="C148" s="22" t="s">
        <v>243</v>
      </c>
      <c r="D148" s="23" t="s">
        <v>669</v>
      </c>
      <c r="E148" s="18">
        <v>55160</v>
      </c>
      <c r="F148" s="18">
        <v>53028</v>
      </c>
      <c r="G148" s="102">
        <v>96.13</v>
      </c>
      <c r="H148" s="102"/>
      <c r="I148" s="18">
        <v>57956</v>
      </c>
      <c r="J148" s="18">
        <v>55602</v>
      </c>
      <c r="K148" s="102">
        <v>95.94</v>
      </c>
      <c r="M148" s="18">
        <v>53158</v>
      </c>
      <c r="N148" s="18">
        <v>51644</v>
      </c>
      <c r="O148" s="102">
        <v>97.15</v>
      </c>
      <c r="Q148" s="18">
        <v>55386</v>
      </c>
      <c r="R148" s="18">
        <v>53990</v>
      </c>
      <c r="S148" s="102">
        <v>97.48</v>
      </c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F148" s="45"/>
      <c r="AG148" s="45"/>
      <c r="AH148" s="45"/>
      <c r="AI148" s="45"/>
      <c r="AK148" s="45"/>
      <c r="AL148" s="45"/>
      <c r="AM148" s="45"/>
      <c r="AN148" s="45"/>
      <c r="AO148" s="45"/>
      <c r="AP148" s="45"/>
      <c r="AQ148" s="45"/>
      <c r="AS148" s="47"/>
    </row>
    <row r="149" spans="1:45" x14ac:dyDescent="0.2">
      <c r="A149" s="17">
        <v>137</v>
      </c>
      <c r="B149" s="104" t="s">
        <v>614</v>
      </c>
      <c r="C149" s="22" t="s">
        <v>244</v>
      </c>
      <c r="D149" s="23" t="s">
        <v>668</v>
      </c>
      <c r="E149" s="18">
        <v>68802</v>
      </c>
      <c r="F149" s="18">
        <v>67307</v>
      </c>
      <c r="G149" s="102">
        <v>97.83</v>
      </c>
      <c r="H149" s="102"/>
      <c r="I149" s="18">
        <v>71793</v>
      </c>
      <c r="J149" s="18">
        <v>70139</v>
      </c>
      <c r="K149" s="102">
        <v>97.7</v>
      </c>
      <c r="M149" s="18">
        <v>33870</v>
      </c>
      <c r="N149" s="18">
        <v>33318</v>
      </c>
      <c r="O149" s="102">
        <v>98.37</v>
      </c>
      <c r="Q149" s="18">
        <v>35200</v>
      </c>
      <c r="R149" s="18">
        <v>34381</v>
      </c>
      <c r="S149" s="102">
        <v>97.7</v>
      </c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F149" s="45"/>
      <c r="AG149" s="45"/>
      <c r="AH149" s="45"/>
      <c r="AI149" s="45"/>
      <c r="AK149" s="45"/>
      <c r="AL149" s="45"/>
      <c r="AM149" s="45"/>
      <c r="AN149" s="45"/>
      <c r="AO149" s="45"/>
      <c r="AP149" s="45"/>
      <c r="AQ149" s="45"/>
      <c r="AS149" s="47"/>
    </row>
    <row r="150" spans="1:45" x14ac:dyDescent="0.2">
      <c r="A150" s="17">
        <v>138</v>
      </c>
      <c r="B150" s="104" t="s">
        <v>245</v>
      </c>
      <c r="C150" s="22" t="s">
        <v>246</v>
      </c>
      <c r="D150" s="23" t="s">
        <v>668</v>
      </c>
      <c r="E150" s="18">
        <v>1519</v>
      </c>
      <c r="F150" s="18">
        <v>1482</v>
      </c>
      <c r="G150" s="102">
        <v>97.56</v>
      </c>
      <c r="H150" s="102"/>
      <c r="I150" s="18">
        <v>1571</v>
      </c>
      <c r="J150" s="18">
        <v>1534</v>
      </c>
      <c r="K150" s="102">
        <v>97.64</v>
      </c>
      <c r="M150" s="18">
        <v>1505</v>
      </c>
      <c r="N150" s="18">
        <v>1407</v>
      </c>
      <c r="O150" s="102">
        <v>93.49</v>
      </c>
      <c r="Q150" s="18">
        <v>1589</v>
      </c>
      <c r="R150" s="18">
        <v>1388</v>
      </c>
      <c r="S150" s="102">
        <v>87.35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F150" s="45"/>
      <c r="AG150" s="45"/>
      <c r="AH150" s="45"/>
      <c r="AI150" s="45"/>
      <c r="AK150" s="45"/>
      <c r="AL150" s="45"/>
      <c r="AM150" s="45"/>
      <c r="AN150" s="45"/>
      <c r="AO150" s="45"/>
      <c r="AP150" s="45"/>
      <c r="AQ150" s="45"/>
      <c r="AS150" s="47"/>
    </row>
    <row r="151" spans="1:45" x14ac:dyDescent="0.2">
      <c r="A151" s="17">
        <v>139</v>
      </c>
      <c r="B151" s="104" t="s">
        <v>247</v>
      </c>
      <c r="C151" s="22" t="s">
        <v>248</v>
      </c>
      <c r="D151" s="23" t="s">
        <v>655</v>
      </c>
      <c r="E151" s="18">
        <v>86790</v>
      </c>
      <c r="F151" s="18">
        <v>84561</v>
      </c>
      <c r="G151" s="102">
        <v>97.43</v>
      </c>
      <c r="H151" s="102"/>
      <c r="I151" s="18">
        <v>92392</v>
      </c>
      <c r="J151" s="18">
        <v>88490</v>
      </c>
      <c r="K151" s="102">
        <v>95.78</v>
      </c>
      <c r="M151" s="18">
        <v>185983</v>
      </c>
      <c r="N151" s="18">
        <v>181402</v>
      </c>
      <c r="O151" s="102">
        <v>97.54</v>
      </c>
      <c r="Q151" s="18">
        <v>197649</v>
      </c>
      <c r="R151" s="18">
        <v>194005</v>
      </c>
      <c r="S151" s="102">
        <v>98.16</v>
      </c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F151" s="45"/>
      <c r="AG151" s="45"/>
      <c r="AH151" s="45"/>
      <c r="AI151" s="45"/>
      <c r="AK151" s="45"/>
      <c r="AL151" s="45"/>
      <c r="AM151" s="45"/>
      <c r="AN151" s="45"/>
      <c r="AO151" s="45"/>
      <c r="AP151" s="45"/>
      <c r="AQ151" s="45"/>
      <c r="AS151" s="47"/>
    </row>
    <row r="152" spans="1:45" x14ac:dyDescent="0.2">
      <c r="A152" s="17">
        <v>140</v>
      </c>
      <c r="B152" s="104" t="s">
        <v>615</v>
      </c>
      <c r="C152" s="22" t="s">
        <v>249</v>
      </c>
      <c r="D152" s="23" t="s">
        <v>655</v>
      </c>
      <c r="E152" s="18">
        <v>97387</v>
      </c>
      <c r="F152" s="18">
        <v>93774</v>
      </c>
      <c r="G152" s="102">
        <v>96.29</v>
      </c>
      <c r="H152" s="102"/>
      <c r="I152" s="18">
        <v>102057</v>
      </c>
      <c r="J152" s="18">
        <v>99039</v>
      </c>
      <c r="K152" s="102">
        <v>97.04</v>
      </c>
      <c r="M152" s="18">
        <v>270515</v>
      </c>
      <c r="N152" s="18">
        <v>268318</v>
      </c>
      <c r="O152" s="102">
        <v>99.19</v>
      </c>
      <c r="Q152" s="18">
        <v>281895</v>
      </c>
      <c r="R152" s="18">
        <v>279564</v>
      </c>
      <c r="S152" s="102">
        <v>99.17</v>
      </c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F152" s="45"/>
      <c r="AG152" s="45"/>
      <c r="AH152" s="45"/>
      <c r="AI152" s="45"/>
      <c r="AK152" s="45"/>
      <c r="AL152" s="45"/>
      <c r="AM152" s="45"/>
      <c r="AN152" s="45"/>
      <c r="AO152" s="45"/>
      <c r="AP152" s="45"/>
      <c r="AQ152" s="45"/>
      <c r="AS152" s="47"/>
    </row>
    <row r="153" spans="1:45" x14ac:dyDescent="0.2">
      <c r="A153" s="17">
        <v>141</v>
      </c>
      <c r="B153" s="104" t="s">
        <v>250</v>
      </c>
      <c r="C153" s="22" t="s">
        <v>251</v>
      </c>
      <c r="D153" s="23" t="s">
        <v>669</v>
      </c>
      <c r="E153" s="18">
        <v>39659</v>
      </c>
      <c r="F153" s="18">
        <v>38900</v>
      </c>
      <c r="G153" s="102">
        <v>98.09</v>
      </c>
      <c r="H153" s="102"/>
      <c r="I153" s="18">
        <v>41406</v>
      </c>
      <c r="J153" s="18">
        <v>40514</v>
      </c>
      <c r="K153" s="102">
        <v>97.85</v>
      </c>
      <c r="M153" s="18">
        <v>30558</v>
      </c>
      <c r="N153" s="18">
        <v>30145</v>
      </c>
      <c r="O153" s="102">
        <v>98.65</v>
      </c>
      <c r="Q153" s="18">
        <v>31524</v>
      </c>
      <c r="R153" s="18">
        <v>31220</v>
      </c>
      <c r="S153" s="102">
        <v>99.04</v>
      </c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F153" s="45"/>
      <c r="AG153" s="45"/>
      <c r="AH153" s="45"/>
      <c r="AI153" s="45"/>
      <c r="AK153" s="45"/>
      <c r="AL153" s="45"/>
      <c r="AM153" s="45"/>
      <c r="AN153" s="45"/>
      <c r="AO153" s="45"/>
      <c r="AP153" s="45"/>
      <c r="AQ153" s="45"/>
      <c r="AS153" s="47"/>
    </row>
    <row r="154" spans="1:45" x14ac:dyDescent="0.2">
      <c r="A154" s="17">
        <v>142</v>
      </c>
      <c r="B154" s="104" t="s">
        <v>616</v>
      </c>
      <c r="C154" s="22" t="s">
        <v>252</v>
      </c>
      <c r="D154" s="23" t="s">
        <v>669</v>
      </c>
      <c r="E154" s="18">
        <v>67933</v>
      </c>
      <c r="F154" s="18">
        <v>66237</v>
      </c>
      <c r="G154" s="102">
        <v>97.5</v>
      </c>
      <c r="H154" s="102"/>
      <c r="I154" s="18">
        <v>70424</v>
      </c>
      <c r="J154" s="18">
        <v>68360</v>
      </c>
      <c r="K154" s="102">
        <v>97.07</v>
      </c>
      <c r="M154" s="18">
        <v>40378</v>
      </c>
      <c r="N154" s="18">
        <v>38165</v>
      </c>
      <c r="O154" s="102">
        <v>94.52</v>
      </c>
      <c r="Q154" s="18">
        <v>44011</v>
      </c>
      <c r="R154" s="18">
        <v>42812</v>
      </c>
      <c r="S154" s="102">
        <v>97.28</v>
      </c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F154" s="45"/>
      <c r="AG154" s="45"/>
      <c r="AH154" s="45"/>
      <c r="AI154" s="45"/>
      <c r="AK154" s="45"/>
      <c r="AL154" s="45"/>
      <c r="AM154" s="45"/>
      <c r="AN154" s="45"/>
      <c r="AO154" s="45"/>
      <c r="AP154" s="45"/>
      <c r="AQ154" s="45"/>
      <c r="AS154" s="47"/>
    </row>
    <row r="155" spans="1:45" x14ac:dyDescent="0.2">
      <c r="A155" s="17">
        <v>143</v>
      </c>
      <c r="B155" s="104" t="s">
        <v>617</v>
      </c>
      <c r="C155" s="22" t="s">
        <v>253</v>
      </c>
      <c r="D155" s="23" t="s">
        <v>668</v>
      </c>
      <c r="E155" s="18">
        <v>69158</v>
      </c>
      <c r="F155" s="18">
        <v>66221</v>
      </c>
      <c r="G155" s="102">
        <v>95.75</v>
      </c>
      <c r="H155" s="102"/>
      <c r="I155" s="18">
        <v>75392</v>
      </c>
      <c r="J155" s="18">
        <v>71027</v>
      </c>
      <c r="K155" s="102">
        <v>94.21</v>
      </c>
      <c r="M155" s="18">
        <v>91649</v>
      </c>
      <c r="N155" s="18">
        <v>89098</v>
      </c>
      <c r="O155" s="102">
        <v>97.22</v>
      </c>
      <c r="Q155" s="18">
        <v>92763</v>
      </c>
      <c r="R155" s="18">
        <v>89864</v>
      </c>
      <c r="S155" s="102">
        <v>96.87</v>
      </c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F155" s="45"/>
      <c r="AG155" s="45"/>
      <c r="AH155" s="45"/>
      <c r="AI155" s="45"/>
      <c r="AK155" s="45"/>
      <c r="AL155" s="45"/>
      <c r="AM155" s="45"/>
      <c r="AN155" s="45"/>
      <c r="AO155" s="45"/>
      <c r="AP155" s="45"/>
      <c r="AQ155" s="45"/>
      <c r="AS155" s="47"/>
    </row>
    <row r="156" spans="1:45" x14ac:dyDescent="0.2">
      <c r="A156" s="17">
        <v>144</v>
      </c>
      <c r="B156" s="104" t="s">
        <v>254</v>
      </c>
      <c r="C156" s="22" t="s">
        <v>255</v>
      </c>
      <c r="D156" s="23" t="s">
        <v>656</v>
      </c>
      <c r="E156" s="18">
        <v>94251</v>
      </c>
      <c r="F156" s="18">
        <v>93006</v>
      </c>
      <c r="G156" s="102">
        <v>98.68</v>
      </c>
      <c r="H156" s="102"/>
      <c r="I156" s="18">
        <v>98509</v>
      </c>
      <c r="J156" s="18">
        <v>97148</v>
      </c>
      <c r="K156" s="102">
        <v>98.62</v>
      </c>
      <c r="M156" s="18">
        <v>80497</v>
      </c>
      <c r="N156" s="18">
        <v>79464</v>
      </c>
      <c r="O156" s="102">
        <v>98.72</v>
      </c>
      <c r="Q156" s="18">
        <v>83230</v>
      </c>
      <c r="R156" s="18">
        <v>81282</v>
      </c>
      <c r="S156" s="102">
        <v>97.66</v>
      </c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F156" s="45"/>
      <c r="AG156" s="45"/>
      <c r="AH156" s="45"/>
      <c r="AI156" s="45"/>
      <c r="AK156" s="45"/>
      <c r="AL156" s="45"/>
      <c r="AM156" s="45"/>
      <c r="AN156" s="45"/>
      <c r="AO156" s="45"/>
      <c r="AP156" s="45"/>
      <c r="AQ156" s="45"/>
      <c r="AS156" s="47"/>
    </row>
    <row r="157" spans="1:45" x14ac:dyDescent="0.2">
      <c r="A157" s="17">
        <v>145</v>
      </c>
      <c r="B157" s="104" t="s">
        <v>256</v>
      </c>
      <c r="C157" s="22" t="s">
        <v>257</v>
      </c>
      <c r="D157" s="23" t="s">
        <v>670</v>
      </c>
      <c r="E157" s="18">
        <v>149778</v>
      </c>
      <c r="F157" s="18">
        <v>143392</v>
      </c>
      <c r="G157" s="102">
        <v>95.74</v>
      </c>
      <c r="H157" s="102"/>
      <c r="I157" s="18">
        <v>163464</v>
      </c>
      <c r="J157" s="18">
        <v>155004</v>
      </c>
      <c r="K157" s="102">
        <v>94.82</v>
      </c>
      <c r="M157" s="18">
        <v>106865</v>
      </c>
      <c r="N157" s="18">
        <v>102975</v>
      </c>
      <c r="O157" s="102">
        <v>96.36</v>
      </c>
      <c r="Q157" s="18">
        <v>108401</v>
      </c>
      <c r="R157" s="18">
        <v>104632</v>
      </c>
      <c r="S157" s="102">
        <v>96.52</v>
      </c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F157" s="45"/>
      <c r="AG157" s="45"/>
      <c r="AH157" s="45"/>
      <c r="AI157" s="45"/>
      <c r="AK157" s="45"/>
      <c r="AL157" s="45"/>
      <c r="AM157" s="45"/>
      <c r="AN157" s="45"/>
      <c r="AO157" s="45"/>
      <c r="AP157" s="45"/>
      <c r="AQ157" s="45"/>
      <c r="AS157" s="47"/>
    </row>
    <row r="158" spans="1:45" x14ac:dyDescent="0.2">
      <c r="A158" s="17">
        <v>146</v>
      </c>
      <c r="B158" s="104" t="s">
        <v>258</v>
      </c>
      <c r="C158" s="22" t="s">
        <v>259</v>
      </c>
      <c r="D158" s="23" t="s">
        <v>670</v>
      </c>
      <c r="E158" s="18">
        <v>43525</v>
      </c>
      <c r="F158" s="18">
        <v>42157</v>
      </c>
      <c r="G158" s="102">
        <v>96.86</v>
      </c>
      <c r="H158" s="102"/>
      <c r="I158" s="18">
        <v>48251</v>
      </c>
      <c r="J158" s="18">
        <v>45676</v>
      </c>
      <c r="K158" s="102">
        <v>94.66</v>
      </c>
      <c r="M158" s="18">
        <v>41034</v>
      </c>
      <c r="N158" s="18">
        <v>40336</v>
      </c>
      <c r="O158" s="102">
        <v>98.3</v>
      </c>
      <c r="Q158" s="18">
        <v>42247</v>
      </c>
      <c r="R158" s="18">
        <v>41662</v>
      </c>
      <c r="S158" s="102">
        <v>98.62</v>
      </c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F158" s="45"/>
      <c r="AG158" s="45"/>
      <c r="AH158" s="45"/>
      <c r="AI158" s="45"/>
      <c r="AK158" s="45"/>
      <c r="AL158" s="45"/>
      <c r="AM158" s="45"/>
      <c r="AN158" s="45"/>
      <c r="AO158" s="45"/>
      <c r="AP158" s="45"/>
      <c r="AQ158" s="45"/>
      <c r="AS158" s="47"/>
    </row>
    <row r="159" spans="1:45" x14ac:dyDescent="0.2">
      <c r="A159" s="17">
        <v>147</v>
      </c>
      <c r="B159" s="104" t="s">
        <v>260</v>
      </c>
      <c r="C159" s="22" t="s">
        <v>261</v>
      </c>
      <c r="D159" s="23" t="s">
        <v>655</v>
      </c>
      <c r="E159" s="18">
        <v>112147</v>
      </c>
      <c r="F159" s="18">
        <v>106170</v>
      </c>
      <c r="G159" s="102">
        <v>94.67</v>
      </c>
      <c r="H159" s="102"/>
      <c r="I159" s="18">
        <v>120067</v>
      </c>
      <c r="J159" s="18">
        <v>113515</v>
      </c>
      <c r="K159" s="102">
        <v>94.54</v>
      </c>
      <c r="M159" s="18">
        <v>118089</v>
      </c>
      <c r="N159" s="18">
        <v>115747</v>
      </c>
      <c r="O159" s="102">
        <v>98.02</v>
      </c>
      <c r="Q159" s="18">
        <v>123694</v>
      </c>
      <c r="R159" s="18">
        <v>121422</v>
      </c>
      <c r="S159" s="102">
        <v>98.16</v>
      </c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F159" s="45"/>
      <c r="AG159" s="45"/>
      <c r="AH159" s="45"/>
      <c r="AI159" s="45"/>
      <c r="AK159" s="45"/>
      <c r="AL159" s="45"/>
      <c r="AM159" s="45"/>
      <c r="AN159" s="45"/>
      <c r="AO159" s="45"/>
      <c r="AP159" s="45"/>
      <c r="AQ159" s="45"/>
      <c r="AS159" s="47"/>
    </row>
    <row r="160" spans="1:45" x14ac:dyDescent="0.2">
      <c r="A160" s="17">
        <v>148</v>
      </c>
      <c r="B160" s="104" t="s">
        <v>262</v>
      </c>
      <c r="C160" s="22" t="s">
        <v>263</v>
      </c>
      <c r="D160" s="23" t="s">
        <v>669</v>
      </c>
      <c r="E160" s="18">
        <v>56857</v>
      </c>
      <c r="F160" s="18">
        <v>55190</v>
      </c>
      <c r="G160" s="102">
        <v>97.07</v>
      </c>
      <c r="H160" s="102"/>
      <c r="I160" s="18">
        <v>57825</v>
      </c>
      <c r="J160" s="18">
        <v>55996</v>
      </c>
      <c r="K160" s="102">
        <v>96.84</v>
      </c>
      <c r="M160" s="18">
        <v>44660</v>
      </c>
      <c r="N160" s="18">
        <v>43893</v>
      </c>
      <c r="O160" s="102">
        <v>98.28</v>
      </c>
      <c r="Q160" s="18">
        <v>49038</v>
      </c>
      <c r="R160" s="18">
        <v>48230</v>
      </c>
      <c r="S160" s="102">
        <v>98.35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F160" s="45"/>
      <c r="AG160" s="45"/>
      <c r="AH160" s="45"/>
      <c r="AI160" s="45"/>
      <c r="AK160" s="45"/>
      <c r="AL160" s="45"/>
      <c r="AM160" s="45"/>
      <c r="AN160" s="45"/>
      <c r="AO160" s="45"/>
      <c r="AP160" s="45"/>
      <c r="AQ160" s="45"/>
      <c r="AS160" s="47"/>
    </row>
    <row r="161" spans="1:45" x14ac:dyDescent="0.2">
      <c r="A161" s="17">
        <v>149</v>
      </c>
      <c r="B161" s="104" t="s">
        <v>264</v>
      </c>
      <c r="C161" s="22" t="s">
        <v>265</v>
      </c>
      <c r="D161" s="23" t="s">
        <v>670</v>
      </c>
      <c r="E161" s="18">
        <v>263088</v>
      </c>
      <c r="F161" s="18">
        <v>254232</v>
      </c>
      <c r="G161" s="102">
        <v>96.63</v>
      </c>
      <c r="H161" s="102"/>
      <c r="I161" s="18">
        <v>279490</v>
      </c>
      <c r="J161" s="18">
        <v>267545</v>
      </c>
      <c r="K161" s="102">
        <v>95.73</v>
      </c>
      <c r="M161" s="18">
        <v>357432</v>
      </c>
      <c r="N161" s="18">
        <v>348966</v>
      </c>
      <c r="O161" s="102">
        <v>97.63</v>
      </c>
      <c r="Q161" s="18">
        <v>375958</v>
      </c>
      <c r="R161" s="18">
        <v>364853</v>
      </c>
      <c r="S161" s="102">
        <v>97.05</v>
      </c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F161" s="45"/>
      <c r="AG161" s="45"/>
      <c r="AH161" s="45"/>
      <c r="AI161" s="45"/>
      <c r="AK161" s="45"/>
      <c r="AL161" s="45"/>
      <c r="AM161" s="45"/>
      <c r="AN161" s="45"/>
      <c r="AO161" s="45"/>
      <c r="AP161" s="45"/>
      <c r="AQ161" s="45"/>
      <c r="AS161" s="47"/>
    </row>
    <row r="162" spans="1:45" x14ac:dyDescent="0.2">
      <c r="A162" s="17">
        <v>150</v>
      </c>
      <c r="B162" s="104" t="s">
        <v>618</v>
      </c>
      <c r="C162" s="22" t="s">
        <v>266</v>
      </c>
      <c r="D162" s="23" t="s">
        <v>668</v>
      </c>
      <c r="E162" s="18">
        <v>87613</v>
      </c>
      <c r="F162" s="18">
        <v>84079</v>
      </c>
      <c r="G162" s="102">
        <v>95.97</v>
      </c>
      <c r="H162" s="102"/>
      <c r="I162" s="18">
        <v>98370</v>
      </c>
      <c r="J162" s="18">
        <v>93264</v>
      </c>
      <c r="K162" s="102">
        <v>94.81</v>
      </c>
      <c r="M162" s="18">
        <v>100202</v>
      </c>
      <c r="N162" s="18">
        <v>97626</v>
      </c>
      <c r="O162" s="102">
        <v>97.43</v>
      </c>
      <c r="Q162" s="18">
        <v>101849</v>
      </c>
      <c r="R162" s="18">
        <v>98780</v>
      </c>
      <c r="S162" s="102">
        <v>96.99</v>
      </c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F162" s="45"/>
      <c r="AG162" s="45"/>
      <c r="AH162" s="45"/>
      <c r="AI162" s="45"/>
      <c r="AK162" s="45"/>
      <c r="AL162" s="45"/>
      <c r="AM162" s="45"/>
      <c r="AN162" s="45"/>
      <c r="AO162" s="45"/>
      <c r="AP162" s="45"/>
      <c r="AQ162" s="45"/>
      <c r="AS162" s="47"/>
    </row>
    <row r="163" spans="1:45" x14ac:dyDescent="0.2">
      <c r="A163" s="17">
        <v>151</v>
      </c>
      <c r="B163" s="104" t="s">
        <v>267</v>
      </c>
      <c r="C163" s="22" t="s">
        <v>268</v>
      </c>
      <c r="D163" s="23" t="s">
        <v>669</v>
      </c>
      <c r="E163" s="18">
        <v>56345</v>
      </c>
      <c r="F163" s="18">
        <v>55478</v>
      </c>
      <c r="G163" s="102">
        <v>98.46</v>
      </c>
      <c r="H163" s="102"/>
      <c r="I163" s="18">
        <v>57500</v>
      </c>
      <c r="J163" s="18">
        <v>56562</v>
      </c>
      <c r="K163" s="102">
        <v>98.37</v>
      </c>
      <c r="M163" s="18">
        <v>23367</v>
      </c>
      <c r="N163" s="18">
        <v>22830</v>
      </c>
      <c r="O163" s="102">
        <v>97.7</v>
      </c>
      <c r="Q163" s="18">
        <v>24216</v>
      </c>
      <c r="R163" s="18">
        <v>23856</v>
      </c>
      <c r="S163" s="102">
        <v>98.51</v>
      </c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F163" s="45"/>
      <c r="AG163" s="45"/>
      <c r="AH163" s="45"/>
      <c r="AI163" s="45"/>
      <c r="AK163" s="45"/>
      <c r="AL163" s="45"/>
      <c r="AM163" s="45"/>
      <c r="AN163" s="45"/>
      <c r="AO163" s="45"/>
      <c r="AP163" s="45"/>
      <c r="AQ163" s="45"/>
      <c r="AS163" s="47"/>
    </row>
    <row r="164" spans="1:45" x14ac:dyDescent="0.2">
      <c r="A164" s="17">
        <v>152</v>
      </c>
      <c r="B164" s="104" t="s">
        <v>269</v>
      </c>
      <c r="C164" s="22" t="s">
        <v>270</v>
      </c>
      <c r="D164" s="23" t="s">
        <v>655</v>
      </c>
      <c r="E164" s="18">
        <v>97773</v>
      </c>
      <c r="F164" s="18">
        <v>92077</v>
      </c>
      <c r="G164" s="102">
        <v>94.17</v>
      </c>
      <c r="H164" s="102"/>
      <c r="I164" s="18">
        <v>106247</v>
      </c>
      <c r="J164" s="18">
        <v>100016</v>
      </c>
      <c r="K164" s="102">
        <v>94.14</v>
      </c>
      <c r="M164" s="18">
        <v>49042</v>
      </c>
      <c r="N164" s="18">
        <v>47976</v>
      </c>
      <c r="O164" s="102">
        <v>97.83</v>
      </c>
      <c r="Q164" s="18">
        <v>51844</v>
      </c>
      <c r="R164" s="18">
        <v>51351</v>
      </c>
      <c r="S164" s="102">
        <v>99.05</v>
      </c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F164" s="45"/>
      <c r="AG164" s="45"/>
      <c r="AH164" s="45"/>
      <c r="AI164" s="45"/>
      <c r="AK164" s="45"/>
      <c r="AL164" s="45"/>
      <c r="AM164" s="45"/>
      <c r="AN164" s="45"/>
      <c r="AO164" s="45"/>
      <c r="AP164" s="45"/>
      <c r="AQ164" s="45"/>
      <c r="AS164" s="47"/>
    </row>
    <row r="165" spans="1:45" x14ac:dyDescent="0.2">
      <c r="A165" s="17">
        <v>153</v>
      </c>
      <c r="B165" s="104" t="s">
        <v>271</v>
      </c>
      <c r="C165" s="22" t="s">
        <v>272</v>
      </c>
      <c r="D165" s="23" t="s">
        <v>669</v>
      </c>
      <c r="E165" s="18">
        <v>50545</v>
      </c>
      <c r="F165" s="18">
        <v>50171</v>
      </c>
      <c r="G165" s="102">
        <v>99.26</v>
      </c>
      <c r="H165" s="102"/>
      <c r="I165" s="18">
        <v>52278</v>
      </c>
      <c r="J165" s="18">
        <v>51688</v>
      </c>
      <c r="K165" s="102">
        <v>98.87</v>
      </c>
      <c r="M165" s="18">
        <v>32866</v>
      </c>
      <c r="N165" s="18">
        <v>32344</v>
      </c>
      <c r="O165" s="102">
        <v>98.41</v>
      </c>
      <c r="Q165" s="18">
        <v>33276</v>
      </c>
      <c r="R165" s="18">
        <v>32942</v>
      </c>
      <c r="S165" s="102">
        <v>99</v>
      </c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F165" s="45"/>
      <c r="AG165" s="45"/>
      <c r="AH165" s="45"/>
      <c r="AI165" s="45"/>
      <c r="AK165" s="45"/>
      <c r="AL165" s="45"/>
      <c r="AM165" s="45"/>
      <c r="AN165" s="45"/>
      <c r="AO165" s="45"/>
      <c r="AP165" s="45"/>
      <c r="AQ165" s="45"/>
      <c r="AS165" s="47"/>
    </row>
    <row r="166" spans="1:45" x14ac:dyDescent="0.2">
      <c r="A166" s="17">
        <v>154</v>
      </c>
      <c r="B166" s="104" t="s">
        <v>273</v>
      </c>
      <c r="C166" s="22" t="s">
        <v>274</v>
      </c>
      <c r="D166" s="23" t="s">
        <v>669</v>
      </c>
      <c r="E166" s="18">
        <v>32214</v>
      </c>
      <c r="F166" s="18">
        <v>31030</v>
      </c>
      <c r="G166" s="102">
        <v>96.32</v>
      </c>
      <c r="H166" s="102"/>
      <c r="I166" s="18">
        <v>33501</v>
      </c>
      <c r="J166" s="18">
        <v>32349</v>
      </c>
      <c r="K166" s="102">
        <v>96.6</v>
      </c>
      <c r="M166" s="18">
        <v>40691</v>
      </c>
      <c r="N166" s="18">
        <v>40317</v>
      </c>
      <c r="O166" s="102">
        <v>99.08</v>
      </c>
      <c r="Q166" s="18">
        <v>41406</v>
      </c>
      <c r="R166" s="18">
        <v>41120</v>
      </c>
      <c r="S166" s="102">
        <v>99.3</v>
      </c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F166" s="45"/>
      <c r="AG166" s="45"/>
      <c r="AH166" s="45"/>
      <c r="AI166" s="45"/>
      <c r="AK166" s="45"/>
      <c r="AL166" s="45"/>
      <c r="AM166" s="45"/>
      <c r="AN166" s="45"/>
      <c r="AO166" s="45"/>
      <c r="AP166" s="45"/>
      <c r="AQ166" s="45"/>
      <c r="AS166" s="47"/>
    </row>
    <row r="167" spans="1:45" x14ac:dyDescent="0.2">
      <c r="A167" s="17">
        <v>155</v>
      </c>
      <c r="B167" s="104" t="s">
        <v>275</v>
      </c>
      <c r="C167" s="22" t="s">
        <v>276</v>
      </c>
      <c r="D167" s="23" t="s">
        <v>670</v>
      </c>
      <c r="E167" s="18">
        <v>134725</v>
      </c>
      <c r="F167" s="18">
        <v>128682</v>
      </c>
      <c r="G167" s="102">
        <v>95.51</v>
      </c>
      <c r="H167" s="102"/>
      <c r="I167" s="18">
        <v>145521</v>
      </c>
      <c r="J167" s="18">
        <v>137663</v>
      </c>
      <c r="K167" s="102">
        <v>94.6</v>
      </c>
      <c r="M167" s="18">
        <v>190128</v>
      </c>
      <c r="N167" s="18">
        <v>183890</v>
      </c>
      <c r="O167" s="102">
        <v>96.72</v>
      </c>
      <c r="Q167" s="18">
        <v>195742</v>
      </c>
      <c r="R167" s="18">
        <v>190495</v>
      </c>
      <c r="S167" s="102">
        <v>97.32</v>
      </c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F167" s="45"/>
      <c r="AG167" s="45"/>
      <c r="AH167" s="45"/>
      <c r="AI167" s="45"/>
      <c r="AK167" s="45"/>
      <c r="AL167" s="45"/>
      <c r="AM167" s="45"/>
      <c r="AN167" s="45"/>
      <c r="AO167" s="45"/>
      <c r="AP167" s="45"/>
      <c r="AQ167" s="45"/>
      <c r="AS167" s="47"/>
    </row>
    <row r="168" spans="1:45" x14ac:dyDescent="0.2">
      <c r="A168" s="17">
        <v>156</v>
      </c>
      <c r="B168" s="104" t="s">
        <v>619</v>
      </c>
      <c r="C168" s="22" t="s">
        <v>277</v>
      </c>
      <c r="D168" s="23" t="s">
        <v>668</v>
      </c>
      <c r="E168" s="18">
        <v>64311</v>
      </c>
      <c r="F168" s="18">
        <v>61855</v>
      </c>
      <c r="G168" s="102">
        <v>96.18</v>
      </c>
      <c r="H168" s="102"/>
      <c r="I168" s="18">
        <v>67831</v>
      </c>
      <c r="J168" s="18">
        <v>65430</v>
      </c>
      <c r="K168" s="102">
        <v>96.46</v>
      </c>
      <c r="M168" s="18">
        <v>69141</v>
      </c>
      <c r="N168" s="18">
        <v>66439</v>
      </c>
      <c r="O168" s="102">
        <v>96.09</v>
      </c>
      <c r="Q168" s="18">
        <v>69916</v>
      </c>
      <c r="R168" s="18">
        <v>67579</v>
      </c>
      <c r="S168" s="102">
        <v>96.66</v>
      </c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F168" s="45"/>
      <c r="AG168" s="45"/>
      <c r="AH168" s="45"/>
      <c r="AI168" s="45"/>
      <c r="AK168" s="45"/>
      <c r="AL168" s="45"/>
      <c r="AM168" s="45"/>
      <c r="AN168" s="45"/>
      <c r="AO168" s="45"/>
      <c r="AP168" s="45"/>
      <c r="AQ168" s="45"/>
      <c r="AS168" s="47"/>
    </row>
    <row r="169" spans="1:45" x14ac:dyDescent="0.2">
      <c r="A169" s="17">
        <v>157</v>
      </c>
      <c r="B169" s="104" t="s">
        <v>278</v>
      </c>
      <c r="C169" s="22" t="s">
        <v>279</v>
      </c>
      <c r="D169" s="23" t="s">
        <v>669</v>
      </c>
      <c r="E169" s="18">
        <v>81670</v>
      </c>
      <c r="F169" s="18">
        <v>80291</v>
      </c>
      <c r="G169" s="102">
        <v>98.3</v>
      </c>
      <c r="H169" s="102"/>
      <c r="I169" s="18">
        <v>84298</v>
      </c>
      <c r="J169" s="18">
        <v>82874</v>
      </c>
      <c r="K169" s="102">
        <v>98.31</v>
      </c>
      <c r="M169" s="18">
        <v>56363</v>
      </c>
      <c r="N169" s="18">
        <v>55035</v>
      </c>
      <c r="O169" s="102">
        <v>97.6</v>
      </c>
      <c r="Q169" s="18">
        <v>57626</v>
      </c>
      <c r="R169" s="18">
        <v>56088</v>
      </c>
      <c r="S169" s="102">
        <v>97.33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F169" s="45"/>
      <c r="AG169" s="45"/>
      <c r="AH169" s="45"/>
      <c r="AI169" s="45"/>
      <c r="AK169" s="45"/>
      <c r="AL169" s="45"/>
      <c r="AM169" s="45"/>
      <c r="AN169" s="45"/>
      <c r="AO169" s="45"/>
      <c r="AP169" s="45"/>
      <c r="AQ169" s="45"/>
      <c r="AS169" s="47"/>
    </row>
    <row r="170" spans="1:45" x14ac:dyDescent="0.2">
      <c r="A170" s="17">
        <v>158</v>
      </c>
      <c r="B170" s="104" t="s">
        <v>280</v>
      </c>
      <c r="C170" s="22" t="s">
        <v>281</v>
      </c>
      <c r="D170" s="23" t="s">
        <v>669</v>
      </c>
      <c r="E170" s="18">
        <v>33896</v>
      </c>
      <c r="F170" s="18">
        <v>33357</v>
      </c>
      <c r="G170" s="102">
        <v>98.41</v>
      </c>
      <c r="H170" s="102"/>
      <c r="I170" s="18">
        <v>34983</v>
      </c>
      <c r="J170" s="18">
        <v>34321</v>
      </c>
      <c r="K170" s="102">
        <v>98.11</v>
      </c>
      <c r="M170" s="18">
        <v>12847</v>
      </c>
      <c r="N170" s="18">
        <v>12444</v>
      </c>
      <c r="O170" s="102">
        <v>96.86</v>
      </c>
      <c r="Q170" s="18">
        <v>13495</v>
      </c>
      <c r="R170" s="18">
        <v>13152</v>
      </c>
      <c r="S170" s="102">
        <v>97.46</v>
      </c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F170" s="45"/>
      <c r="AG170" s="45"/>
      <c r="AH170" s="45"/>
      <c r="AI170" s="45"/>
      <c r="AK170" s="45"/>
      <c r="AL170" s="45"/>
      <c r="AM170" s="45"/>
      <c r="AN170" s="45"/>
      <c r="AO170" s="45"/>
      <c r="AP170" s="45"/>
      <c r="AQ170" s="45"/>
      <c r="AS170" s="47"/>
    </row>
    <row r="171" spans="1:45" x14ac:dyDescent="0.2">
      <c r="A171" s="17">
        <v>159</v>
      </c>
      <c r="B171" s="104" t="s">
        <v>282</v>
      </c>
      <c r="C171" s="22" t="s">
        <v>283</v>
      </c>
      <c r="D171" s="23" t="s">
        <v>669</v>
      </c>
      <c r="E171" s="18">
        <v>41008</v>
      </c>
      <c r="F171" s="18">
        <v>40459</v>
      </c>
      <c r="G171" s="102">
        <v>98.66</v>
      </c>
      <c r="H171" s="102"/>
      <c r="I171" s="18">
        <v>41692</v>
      </c>
      <c r="J171" s="18">
        <v>41091</v>
      </c>
      <c r="K171" s="102">
        <v>98.56</v>
      </c>
      <c r="M171" s="18">
        <v>15229</v>
      </c>
      <c r="N171" s="18">
        <v>14914</v>
      </c>
      <c r="O171" s="102">
        <v>97.93</v>
      </c>
      <c r="Q171" s="18">
        <v>15367</v>
      </c>
      <c r="R171" s="18">
        <v>15122</v>
      </c>
      <c r="S171" s="102">
        <v>98.41</v>
      </c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F171" s="45"/>
      <c r="AG171" s="45"/>
      <c r="AH171" s="45"/>
      <c r="AI171" s="45"/>
      <c r="AK171" s="45"/>
      <c r="AL171" s="45"/>
      <c r="AM171" s="45"/>
      <c r="AN171" s="45"/>
      <c r="AO171" s="45"/>
      <c r="AP171" s="45"/>
      <c r="AQ171" s="45"/>
      <c r="AS171" s="47"/>
    </row>
    <row r="172" spans="1:45" x14ac:dyDescent="0.2">
      <c r="A172" s="17">
        <v>160</v>
      </c>
      <c r="B172" s="104" t="s">
        <v>284</v>
      </c>
      <c r="C172" s="22" t="s">
        <v>285</v>
      </c>
      <c r="D172" s="23" t="s">
        <v>670</v>
      </c>
      <c r="E172" s="18">
        <v>126551</v>
      </c>
      <c r="F172" s="18">
        <v>117612</v>
      </c>
      <c r="G172" s="102">
        <v>92.94</v>
      </c>
      <c r="H172" s="102"/>
      <c r="I172" s="18">
        <v>143690</v>
      </c>
      <c r="J172" s="18">
        <v>131748</v>
      </c>
      <c r="K172" s="102">
        <v>91.69</v>
      </c>
      <c r="M172" s="18">
        <v>322180</v>
      </c>
      <c r="N172" s="18">
        <v>306844</v>
      </c>
      <c r="O172" s="102">
        <v>95.24</v>
      </c>
      <c r="Q172" s="18">
        <v>331052</v>
      </c>
      <c r="R172" s="18">
        <v>321831</v>
      </c>
      <c r="S172" s="102">
        <v>97.21</v>
      </c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F172" s="45"/>
      <c r="AG172" s="45"/>
      <c r="AH172" s="45"/>
      <c r="AI172" s="45"/>
      <c r="AK172" s="45"/>
      <c r="AL172" s="45"/>
      <c r="AM172" s="45"/>
      <c r="AN172" s="45"/>
      <c r="AO172" s="45"/>
      <c r="AP172" s="45"/>
      <c r="AQ172" s="45"/>
      <c r="AS172" s="47"/>
    </row>
    <row r="173" spans="1:45" x14ac:dyDescent="0.2">
      <c r="A173" s="17">
        <v>161</v>
      </c>
      <c r="B173" s="104" t="s">
        <v>286</v>
      </c>
      <c r="C173" s="22" t="s">
        <v>287</v>
      </c>
      <c r="D173" s="23" t="s">
        <v>669</v>
      </c>
      <c r="E173" s="18">
        <v>42343</v>
      </c>
      <c r="F173" s="18">
        <v>41206</v>
      </c>
      <c r="G173" s="102">
        <v>97.31</v>
      </c>
      <c r="H173" s="102"/>
      <c r="I173" s="18">
        <v>44228</v>
      </c>
      <c r="J173" s="18">
        <v>42887</v>
      </c>
      <c r="K173" s="102">
        <v>96.97</v>
      </c>
      <c r="M173" s="18">
        <v>28456</v>
      </c>
      <c r="N173" s="18">
        <v>27949</v>
      </c>
      <c r="O173" s="102">
        <v>98.22</v>
      </c>
      <c r="Q173" s="18">
        <v>29014</v>
      </c>
      <c r="R173" s="18">
        <v>28545</v>
      </c>
      <c r="S173" s="102">
        <v>98.38</v>
      </c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F173" s="45"/>
      <c r="AG173" s="45"/>
      <c r="AH173" s="45"/>
      <c r="AI173" s="45"/>
      <c r="AK173" s="45"/>
      <c r="AL173" s="45"/>
      <c r="AM173" s="45"/>
      <c r="AN173" s="45"/>
      <c r="AO173" s="45"/>
      <c r="AP173" s="45"/>
      <c r="AQ173" s="45"/>
      <c r="AS173" s="47"/>
    </row>
    <row r="174" spans="1:45" x14ac:dyDescent="0.2">
      <c r="A174" s="17">
        <v>162</v>
      </c>
      <c r="B174" s="104" t="s">
        <v>620</v>
      </c>
      <c r="C174" s="22" t="s">
        <v>288</v>
      </c>
      <c r="D174" s="23" t="s">
        <v>668</v>
      </c>
      <c r="E174" s="18">
        <v>99819</v>
      </c>
      <c r="F174" s="18">
        <v>96236</v>
      </c>
      <c r="G174" s="102">
        <v>96.41</v>
      </c>
      <c r="H174" s="102"/>
      <c r="I174" s="18">
        <v>107242</v>
      </c>
      <c r="J174" s="18">
        <v>101755</v>
      </c>
      <c r="K174" s="102">
        <v>94.88</v>
      </c>
      <c r="M174" s="18">
        <v>87496</v>
      </c>
      <c r="N174" s="18">
        <v>86312</v>
      </c>
      <c r="O174" s="102">
        <v>98.65</v>
      </c>
      <c r="Q174" s="18">
        <v>88769</v>
      </c>
      <c r="R174" s="18">
        <v>86108</v>
      </c>
      <c r="S174" s="102">
        <v>97</v>
      </c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F174" s="45"/>
      <c r="AG174" s="45"/>
      <c r="AH174" s="45"/>
      <c r="AI174" s="45"/>
      <c r="AK174" s="45"/>
      <c r="AL174" s="45"/>
      <c r="AM174" s="45"/>
      <c r="AN174" s="45"/>
      <c r="AO174" s="45"/>
      <c r="AP174" s="45"/>
      <c r="AQ174" s="45"/>
      <c r="AS174" s="47"/>
    </row>
    <row r="175" spans="1:45" x14ac:dyDescent="0.2">
      <c r="A175" s="17">
        <v>163</v>
      </c>
      <c r="B175" s="104" t="s">
        <v>289</v>
      </c>
      <c r="C175" s="22" t="s">
        <v>290</v>
      </c>
      <c r="D175" s="23" t="s">
        <v>669</v>
      </c>
      <c r="E175" s="18">
        <v>25547</v>
      </c>
      <c r="F175" s="18">
        <v>25040</v>
      </c>
      <c r="G175" s="102">
        <v>98.02</v>
      </c>
      <c r="H175" s="102"/>
      <c r="I175" s="18">
        <v>26388</v>
      </c>
      <c r="J175" s="18">
        <v>25782</v>
      </c>
      <c r="K175" s="102">
        <v>97.7</v>
      </c>
      <c r="M175" s="18">
        <v>12516</v>
      </c>
      <c r="N175" s="18">
        <v>12259</v>
      </c>
      <c r="O175" s="102">
        <v>97.95</v>
      </c>
      <c r="Q175" s="18">
        <v>13008</v>
      </c>
      <c r="R175" s="18">
        <v>12851</v>
      </c>
      <c r="S175" s="102">
        <v>98.79</v>
      </c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F175" s="45"/>
      <c r="AG175" s="45"/>
      <c r="AH175" s="45"/>
      <c r="AI175" s="45"/>
      <c r="AK175" s="45"/>
      <c r="AL175" s="45"/>
      <c r="AM175" s="45"/>
      <c r="AN175" s="45"/>
      <c r="AO175" s="45"/>
      <c r="AP175" s="45"/>
      <c r="AQ175" s="45"/>
      <c r="AS175" s="47"/>
    </row>
    <row r="176" spans="1:45" x14ac:dyDescent="0.2">
      <c r="A176" s="17">
        <v>164</v>
      </c>
      <c r="B176" s="104" t="s">
        <v>291</v>
      </c>
      <c r="C176" s="22" t="s">
        <v>292</v>
      </c>
      <c r="D176" s="23" t="s">
        <v>669</v>
      </c>
      <c r="E176" s="18">
        <v>54014</v>
      </c>
      <c r="F176" s="18">
        <v>53126</v>
      </c>
      <c r="G176" s="102">
        <v>98.36</v>
      </c>
      <c r="H176" s="102"/>
      <c r="I176" s="18">
        <v>56502</v>
      </c>
      <c r="J176" s="18">
        <v>55165</v>
      </c>
      <c r="K176" s="102">
        <v>97.63</v>
      </c>
      <c r="M176" s="18">
        <v>30196</v>
      </c>
      <c r="N176" s="18">
        <v>29923</v>
      </c>
      <c r="O176" s="102">
        <v>99.1</v>
      </c>
      <c r="Q176" s="18">
        <v>32897</v>
      </c>
      <c r="R176" s="18">
        <v>32540</v>
      </c>
      <c r="S176" s="102">
        <v>98.91</v>
      </c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F176" s="45"/>
      <c r="AG176" s="45"/>
      <c r="AH176" s="45"/>
      <c r="AI176" s="45"/>
      <c r="AK176" s="45"/>
      <c r="AL176" s="45"/>
      <c r="AM176" s="45"/>
      <c r="AN176" s="45"/>
      <c r="AO176" s="45"/>
      <c r="AP176" s="45"/>
      <c r="AQ176" s="45"/>
      <c r="AS176" s="47"/>
    </row>
    <row r="177" spans="1:45" x14ac:dyDescent="0.2">
      <c r="A177" s="17">
        <v>165</v>
      </c>
      <c r="B177" s="104" t="s">
        <v>293</v>
      </c>
      <c r="C177" s="22" t="s">
        <v>294</v>
      </c>
      <c r="D177" s="23" t="s">
        <v>656</v>
      </c>
      <c r="E177" s="18">
        <v>96996</v>
      </c>
      <c r="F177" s="18">
        <v>93990</v>
      </c>
      <c r="G177" s="102">
        <v>96.9</v>
      </c>
      <c r="H177" s="102"/>
      <c r="I177" s="18">
        <v>99583</v>
      </c>
      <c r="J177" s="18">
        <v>96719</v>
      </c>
      <c r="K177" s="102">
        <v>97.12</v>
      </c>
      <c r="M177" s="18">
        <v>83499</v>
      </c>
      <c r="N177" s="18">
        <v>79850</v>
      </c>
      <c r="O177" s="102">
        <v>95.63</v>
      </c>
      <c r="Q177" s="18">
        <v>85509</v>
      </c>
      <c r="R177" s="18">
        <v>83192</v>
      </c>
      <c r="S177" s="102">
        <v>97.29</v>
      </c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F177" s="45"/>
      <c r="AG177" s="45"/>
      <c r="AH177" s="45"/>
      <c r="AI177" s="45"/>
      <c r="AK177" s="45"/>
      <c r="AL177" s="45"/>
      <c r="AM177" s="45"/>
      <c r="AN177" s="45"/>
      <c r="AO177" s="45"/>
      <c r="AP177" s="45"/>
      <c r="AQ177" s="45"/>
      <c r="AS177" s="47"/>
    </row>
    <row r="178" spans="1:45" x14ac:dyDescent="0.2">
      <c r="A178" s="17">
        <v>166</v>
      </c>
      <c r="B178" s="104" t="s">
        <v>295</v>
      </c>
      <c r="C178" s="22" t="s">
        <v>296</v>
      </c>
      <c r="D178" s="23" t="s">
        <v>669</v>
      </c>
      <c r="E178" s="18">
        <v>40503</v>
      </c>
      <c r="F178" s="18">
        <v>39739</v>
      </c>
      <c r="G178" s="102">
        <v>98.11</v>
      </c>
      <c r="H178" s="102"/>
      <c r="I178" s="18">
        <v>42103</v>
      </c>
      <c r="J178" s="18">
        <v>41079</v>
      </c>
      <c r="K178" s="102">
        <v>97.57</v>
      </c>
      <c r="M178" s="18">
        <v>14030</v>
      </c>
      <c r="N178" s="18">
        <v>13689</v>
      </c>
      <c r="O178" s="102">
        <v>97.57</v>
      </c>
      <c r="Q178" s="18">
        <v>14710</v>
      </c>
      <c r="R178" s="18">
        <v>14474</v>
      </c>
      <c r="S178" s="102">
        <v>98.4</v>
      </c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F178" s="45"/>
      <c r="AG178" s="45"/>
      <c r="AH178" s="45"/>
      <c r="AI178" s="45"/>
      <c r="AK178" s="45"/>
      <c r="AL178" s="45"/>
      <c r="AM178" s="45"/>
      <c r="AN178" s="45"/>
      <c r="AO178" s="45"/>
      <c r="AP178" s="45"/>
      <c r="AQ178" s="45"/>
      <c r="AS178" s="47"/>
    </row>
    <row r="179" spans="1:45" x14ac:dyDescent="0.2">
      <c r="A179" s="17">
        <v>167</v>
      </c>
      <c r="B179" s="104" t="s">
        <v>297</v>
      </c>
      <c r="C179" s="22" t="s">
        <v>298</v>
      </c>
      <c r="D179" s="23" t="s">
        <v>669</v>
      </c>
      <c r="E179" s="18">
        <v>49802</v>
      </c>
      <c r="F179" s="18">
        <v>48713</v>
      </c>
      <c r="G179" s="102">
        <v>97.81</v>
      </c>
      <c r="H179" s="102"/>
      <c r="I179" s="18">
        <v>51280</v>
      </c>
      <c r="J179" s="18">
        <v>50337</v>
      </c>
      <c r="K179" s="102">
        <v>98.16</v>
      </c>
      <c r="M179" s="18">
        <v>20689</v>
      </c>
      <c r="N179" s="18">
        <v>20060</v>
      </c>
      <c r="O179" s="102">
        <v>96.96</v>
      </c>
      <c r="Q179" s="18">
        <v>21325</v>
      </c>
      <c r="R179" s="18">
        <v>20845</v>
      </c>
      <c r="S179" s="102">
        <v>97.75</v>
      </c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F179" s="45"/>
      <c r="AG179" s="45"/>
      <c r="AH179" s="45"/>
      <c r="AI179" s="45"/>
      <c r="AK179" s="45"/>
      <c r="AL179" s="45"/>
      <c r="AM179" s="45"/>
      <c r="AN179" s="45"/>
      <c r="AO179" s="45"/>
      <c r="AP179" s="45"/>
      <c r="AQ179" s="45"/>
      <c r="AS179" s="47"/>
    </row>
    <row r="180" spans="1:45" x14ac:dyDescent="0.2">
      <c r="A180" s="17">
        <v>168</v>
      </c>
      <c r="B180" s="104" t="s">
        <v>299</v>
      </c>
      <c r="C180" s="22" t="s">
        <v>300</v>
      </c>
      <c r="D180" s="23" t="s">
        <v>669</v>
      </c>
      <c r="E180" s="18">
        <v>81932</v>
      </c>
      <c r="F180" s="18">
        <v>80719</v>
      </c>
      <c r="G180" s="102">
        <v>98.52</v>
      </c>
      <c r="H180" s="102"/>
      <c r="I180" s="18">
        <v>84580</v>
      </c>
      <c r="J180" s="18">
        <v>83000</v>
      </c>
      <c r="K180" s="102">
        <v>98.13</v>
      </c>
      <c r="M180" s="18">
        <v>41309</v>
      </c>
      <c r="N180" s="18">
        <v>40091</v>
      </c>
      <c r="O180" s="102">
        <v>97.05</v>
      </c>
      <c r="Q180" s="18">
        <v>42299</v>
      </c>
      <c r="R180" s="18">
        <v>41113</v>
      </c>
      <c r="S180" s="102">
        <v>97.2</v>
      </c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F180" s="45"/>
      <c r="AG180" s="45"/>
      <c r="AH180" s="45"/>
      <c r="AI180" s="45"/>
      <c r="AK180" s="45"/>
      <c r="AL180" s="45"/>
      <c r="AM180" s="45"/>
      <c r="AN180" s="45"/>
      <c r="AO180" s="45"/>
      <c r="AP180" s="45"/>
      <c r="AQ180" s="45"/>
      <c r="AS180" s="47"/>
    </row>
    <row r="181" spans="1:45" x14ac:dyDescent="0.2">
      <c r="A181" s="17">
        <v>169</v>
      </c>
      <c r="B181" s="104" t="s">
        <v>621</v>
      </c>
      <c r="C181" s="22" t="s">
        <v>301</v>
      </c>
      <c r="D181" s="23" t="s">
        <v>668</v>
      </c>
      <c r="E181" s="18">
        <v>44919</v>
      </c>
      <c r="F181" s="18">
        <v>43098</v>
      </c>
      <c r="G181" s="102">
        <v>95.95</v>
      </c>
      <c r="H181" s="102"/>
      <c r="I181" s="18">
        <v>50443</v>
      </c>
      <c r="J181" s="18">
        <v>47129</v>
      </c>
      <c r="K181" s="102">
        <v>93.43</v>
      </c>
      <c r="M181" s="18">
        <v>40547</v>
      </c>
      <c r="N181" s="18">
        <v>40072</v>
      </c>
      <c r="O181" s="102">
        <v>98.83</v>
      </c>
      <c r="Q181" s="18">
        <v>41112</v>
      </c>
      <c r="R181" s="18">
        <v>40599</v>
      </c>
      <c r="S181" s="102">
        <v>98.75</v>
      </c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F181" s="45"/>
      <c r="AG181" s="45"/>
      <c r="AH181" s="45"/>
      <c r="AI181" s="45"/>
      <c r="AK181" s="45"/>
      <c r="AL181" s="45"/>
      <c r="AM181" s="45"/>
      <c r="AN181" s="45"/>
      <c r="AO181" s="45"/>
      <c r="AP181" s="45"/>
      <c r="AQ181" s="45"/>
      <c r="AS181" s="47"/>
    </row>
    <row r="182" spans="1:45" x14ac:dyDescent="0.2">
      <c r="A182" s="17">
        <v>170</v>
      </c>
      <c r="B182" s="104" t="s">
        <v>622</v>
      </c>
      <c r="C182" s="22" t="s">
        <v>302</v>
      </c>
      <c r="D182" s="23" t="s">
        <v>668</v>
      </c>
      <c r="E182" s="18">
        <v>102759</v>
      </c>
      <c r="F182" s="18">
        <v>100795</v>
      </c>
      <c r="G182" s="102">
        <v>98.09</v>
      </c>
      <c r="H182" s="102"/>
      <c r="I182" s="18">
        <v>110089</v>
      </c>
      <c r="J182" s="18">
        <v>107371</v>
      </c>
      <c r="K182" s="102">
        <v>97.53</v>
      </c>
      <c r="M182" s="18">
        <v>146936</v>
      </c>
      <c r="N182" s="18">
        <v>142781</v>
      </c>
      <c r="O182" s="102">
        <v>97.17</v>
      </c>
      <c r="Q182" s="18">
        <v>152836</v>
      </c>
      <c r="R182" s="18">
        <v>149605</v>
      </c>
      <c r="S182" s="102">
        <v>97.89</v>
      </c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F182" s="45"/>
      <c r="AG182" s="45"/>
      <c r="AH182" s="45"/>
      <c r="AI182" s="45"/>
      <c r="AK182" s="45"/>
      <c r="AL182" s="45"/>
      <c r="AM182" s="45"/>
      <c r="AN182" s="45"/>
      <c r="AO182" s="45"/>
      <c r="AP182" s="45"/>
      <c r="AQ182" s="45"/>
      <c r="AS182" s="47"/>
    </row>
    <row r="183" spans="1:45" x14ac:dyDescent="0.2">
      <c r="A183" s="17">
        <v>171</v>
      </c>
      <c r="B183" s="104" t="s">
        <v>303</v>
      </c>
      <c r="C183" s="22" t="s">
        <v>304</v>
      </c>
      <c r="D183" s="23" t="s">
        <v>669</v>
      </c>
      <c r="E183" s="18">
        <v>58449</v>
      </c>
      <c r="F183" s="18">
        <v>57861</v>
      </c>
      <c r="G183" s="102">
        <v>98.99</v>
      </c>
      <c r="H183" s="102"/>
      <c r="I183" s="18">
        <v>60778</v>
      </c>
      <c r="J183" s="18">
        <v>60302</v>
      </c>
      <c r="K183" s="102">
        <v>99.22</v>
      </c>
      <c r="M183" s="18">
        <v>36527</v>
      </c>
      <c r="N183" s="18">
        <v>36092</v>
      </c>
      <c r="O183" s="102">
        <v>98.81</v>
      </c>
      <c r="Q183" s="18">
        <v>37240</v>
      </c>
      <c r="R183" s="18">
        <v>36774</v>
      </c>
      <c r="S183" s="102">
        <v>98.75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F183" s="45"/>
      <c r="AG183" s="45"/>
      <c r="AH183" s="45"/>
      <c r="AI183" s="45"/>
      <c r="AK183" s="45"/>
      <c r="AL183" s="45"/>
      <c r="AM183" s="45"/>
      <c r="AN183" s="45"/>
      <c r="AO183" s="45"/>
      <c r="AP183" s="45"/>
      <c r="AQ183" s="45"/>
      <c r="AS183" s="47"/>
    </row>
    <row r="184" spans="1:45" x14ac:dyDescent="0.2">
      <c r="A184" s="17">
        <v>172</v>
      </c>
      <c r="B184" s="104" t="s">
        <v>305</v>
      </c>
      <c r="C184" s="22" t="s">
        <v>306</v>
      </c>
      <c r="D184" s="23" t="s">
        <v>669</v>
      </c>
      <c r="E184" s="18">
        <v>99324</v>
      </c>
      <c r="F184" s="18">
        <v>98708</v>
      </c>
      <c r="G184" s="102">
        <v>99.38</v>
      </c>
      <c r="H184" s="102"/>
      <c r="I184" s="18">
        <v>101792</v>
      </c>
      <c r="J184" s="18">
        <v>100717</v>
      </c>
      <c r="K184" s="102">
        <v>98.94</v>
      </c>
      <c r="M184" s="18">
        <v>59590</v>
      </c>
      <c r="N184" s="18">
        <v>58636</v>
      </c>
      <c r="O184" s="102">
        <v>98.4</v>
      </c>
      <c r="Q184" s="18">
        <v>63100</v>
      </c>
      <c r="R184" s="18">
        <v>62120</v>
      </c>
      <c r="S184" s="102">
        <v>98.45</v>
      </c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F184" s="45"/>
      <c r="AG184" s="45"/>
      <c r="AH184" s="45"/>
      <c r="AI184" s="45"/>
      <c r="AK184" s="45"/>
      <c r="AL184" s="45"/>
      <c r="AM184" s="45"/>
      <c r="AN184" s="45"/>
      <c r="AO184" s="45"/>
      <c r="AP184" s="45"/>
      <c r="AQ184" s="45"/>
      <c r="AS184" s="47"/>
    </row>
    <row r="185" spans="1:45" x14ac:dyDescent="0.2">
      <c r="A185" s="17">
        <v>173</v>
      </c>
      <c r="B185" s="104" t="s">
        <v>623</v>
      </c>
      <c r="C185" s="22" t="s">
        <v>307</v>
      </c>
      <c r="D185" s="23" t="s">
        <v>669</v>
      </c>
      <c r="E185" s="18">
        <v>57614</v>
      </c>
      <c r="F185" s="18">
        <v>56403</v>
      </c>
      <c r="G185" s="102">
        <v>97.9</v>
      </c>
      <c r="H185" s="102"/>
      <c r="I185" s="18">
        <v>60472</v>
      </c>
      <c r="J185" s="18">
        <v>58774</v>
      </c>
      <c r="K185" s="102">
        <v>97.19</v>
      </c>
      <c r="M185" s="18">
        <v>37898</v>
      </c>
      <c r="N185" s="18">
        <v>37213</v>
      </c>
      <c r="O185" s="102">
        <v>98.19</v>
      </c>
      <c r="Q185" s="18">
        <v>38980</v>
      </c>
      <c r="R185" s="18">
        <v>38132</v>
      </c>
      <c r="S185" s="102">
        <v>97.82</v>
      </c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F185" s="45"/>
      <c r="AG185" s="45"/>
      <c r="AH185" s="45"/>
      <c r="AI185" s="45"/>
      <c r="AK185" s="45"/>
      <c r="AL185" s="45"/>
      <c r="AM185" s="45"/>
      <c r="AN185" s="45"/>
      <c r="AO185" s="45"/>
      <c r="AP185" s="45"/>
      <c r="AQ185" s="45"/>
      <c r="AS185" s="47"/>
    </row>
    <row r="186" spans="1:45" x14ac:dyDescent="0.2">
      <c r="A186" s="17">
        <v>174</v>
      </c>
      <c r="B186" s="104" t="s">
        <v>308</v>
      </c>
      <c r="C186" s="22" t="s">
        <v>309</v>
      </c>
      <c r="D186" s="23" t="s">
        <v>670</v>
      </c>
      <c r="E186" s="18">
        <v>89993</v>
      </c>
      <c r="F186" s="18">
        <v>87355</v>
      </c>
      <c r="G186" s="102">
        <v>97.07</v>
      </c>
      <c r="H186" s="102"/>
      <c r="I186" s="18">
        <v>94506</v>
      </c>
      <c r="J186" s="18">
        <v>91583</v>
      </c>
      <c r="K186" s="102">
        <v>96.91</v>
      </c>
      <c r="M186" s="18">
        <v>147493</v>
      </c>
      <c r="N186" s="18">
        <v>146725</v>
      </c>
      <c r="O186" s="102">
        <v>99.48</v>
      </c>
      <c r="Q186" s="18">
        <v>150974</v>
      </c>
      <c r="R186" s="18">
        <v>149877</v>
      </c>
      <c r="S186" s="102">
        <v>99.27</v>
      </c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F186" s="45"/>
      <c r="AG186" s="45"/>
      <c r="AH186" s="45"/>
      <c r="AI186" s="45"/>
      <c r="AK186" s="45"/>
      <c r="AL186" s="45"/>
      <c r="AM186" s="45"/>
      <c r="AN186" s="45"/>
      <c r="AO186" s="45"/>
      <c r="AP186" s="45"/>
      <c r="AQ186" s="45"/>
      <c r="AS186" s="47"/>
    </row>
    <row r="187" spans="1:45" x14ac:dyDescent="0.2">
      <c r="A187" s="17">
        <v>175</v>
      </c>
      <c r="B187" s="104" t="s">
        <v>310</v>
      </c>
      <c r="C187" s="22" t="s">
        <v>311</v>
      </c>
      <c r="D187" s="23" t="s">
        <v>669</v>
      </c>
      <c r="E187" s="18">
        <v>49420</v>
      </c>
      <c r="F187" s="18">
        <v>48083</v>
      </c>
      <c r="G187" s="102">
        <v>97.29</v>
      </c>
      <c r="H187" s="102"/>
      <c r="I187" s="18">
        <v>51583</v>
      </c>
      <c r="J187" s="18">
        <v>49850</v>
      </c>
      <c r="K187" s="102">
        <v>96.64</v>
      </c>
      <c r="M187" s="18">
        <v>33016</v>
      </c>
      <c r="N187" s="18">
        <v>32180</v>
      </c>
      <c r="O187" s="102">
        <v>97.47</v>
      </c>
      <c r="Q187" s="18">
        <v>33855</v>
      </c>
      <c r="R187" s="18">
        <v>32809</v>
      </c>
      <c r="S187" s="102">
        <v>96.91</v>
      </c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F187" s="45"/>
      <c r="AG187" s="45"/>
      <c r="AH187" s="45"/>
      <c r="AI187" s="45"/>
      <c r="AK187" s="45"/>
      <c r="AL187" s="45"/>
      <c r="AM187" s="45"/>
      <c r="AN187" s="45"/>
      <c r="AO187" s="45"/>
      <c r="AP187" s="45"/>
      <c r="AQ187" s="45"/>
      <c r="AS187" s="47"/>
    </row>
    <row r="188" spans="1:45" x14ac:dyDescent="0.2">
      <c r="A188" s="17">
        <v>176</v>
      </c>
      <c r="B188" s="104" t="s">
        <v>312</v>
      </c>
      <c r="C188" s="22" t="s">
        <v>313</v>
      </c>
      <c r="D188" s="23" t="s">
        <v>656</v>
      </c>
      <c r="E188" s="18">
        <v>71412</v>
      </c>
      <c r="F188" s="18">
        <v>66519</v>
      </c>
      <c r="G188" s="102">
        <v>93.15</v>
      </c>
      <c r="H188" s="102"/>
      <c r="I188" s="18">
        <v>80304</v>
      </c>
      <c r="J188" s="18">
        <v>74290</v>
      </c>
      <c r="K188" s="102">
        <v>92.51</v>
      </c>
      <c r="M188" s="18">
        <v>131212</v>
      </c>
      <c r="N188" s="18">
        <v>130876</v>
      </c>
      <c r="O188" s="102">
        <v>99.74</v>
      </c>
      <c r="Q188" s="18">
        <v>133650</v>
      </c>
      <c r="R188" s="18">
        <v>133362</v>
      </c>
      <c r="S188" s="102">
        <v>99.78</v>
      </c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F188" s="45"/>
      <c r="AG188" s="45"/>
      <c r="AH188" s="45"/>
      <c r="AI188" s="45"/>
      <c r="AK188" s="45"/>
      <c r="AL188" s="45"/>
      <c r="AM188" s="45"/>
      <c r="AN188" s="45"/>
      <c r="AO188" s="45"/>
      <c r="AP188" s="45"/>
      <c r="AQ188" s="45"/>
      <c r="AS188" s="47"/>
    </row>
    <row r="189" spans="1:45" x14ac:dyDescent="0.2">
      <c r="A189" s="17">
        <v>177</v>
      </c>
      <c r="B189" s="104" t="s">
        <v>314</v>
      </c>
      <c r="C189" s="22" t="s">
        <v>315</v>
      </c>
      <c r="D189" s="23" t="s">
        <v>669</v>
      </c>
      <c r="E189" s="18">
        <v>47026</v>
      </c>
      <c r="F189" s="18">
        <v>45927</v>
      </c>
      <c r="G189" s="102">
        <v>97.66</v>
      </c>
      <c r="H189" s="102"/>
      <c r="I189" s="18">
        <v>49319</v>
      </c>
      <c r="J189" s="18">
        <v>47746</v>
      </c>
      <c r="K189" s="102">
        <v>96.81</v>
      </c>
      <c r="M189" s="18">
        <v>31261</v>
      </c>
      <c r="N189" s="18">
        <v>30640</v>
      </c>
      <c r="O189" s="102">
        <v>98.01</v>
      </c>
      <c r="Q189" s="18">
        <v>32011</v>
      </c>
      <c r="R189" s="18">
        <v>31178</v>
      </c>
      <c r="S189" s="102">
        <v>97.4</v>
      </c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F189" s="45"/>
      <c r="AG189" s="45"/>
      <c r="AH189" s="45"/>
      <c r="AI189" s="45"/>
      <c r="AK189" s="45"/>
      <c r="AL189" s="45"/>
      <c r="AM189" s="45"/>
      <c r="AN189" s="45"/>
      <c r="AO189" s="45"/>
      <c r="AP189" s="45"/>
      <c r="AQ189" s="45"/>
      <c r="AS189" s="47"/>
    </row>
    <row r="190" spans="1:45" x14ac:dyDescent="0.2">
      <c r="A190" s="17">
        <v>178</v>
      </c>
      <c r="B190" s="104" t="s">
        <v>316</v>
      </c>
      <c r="C190" s="22" t="s">
        <v>317</v>
      </c>
      <c r="D190" s="23" t="s">
        <v>669</v>
      </c>
      <c r="E190" s="18">
        <v>39741</v>
      </c>
      <c r="F190" s="18">
        <v>39108</v>
      </c>
      <c r="G190" s="102">
        <v>98.41</v>
      </c>
      <c r="H190" s="102"/>
      <c r="I190" s="18">
        <v>41368</v>
      </c>
      <c r="J190" s="18">
        <v>40487</v>
      </c>
      <c r="K190" s="102">
        <v>97.87</v>
      </c>
      <c r="M190" s="18">
        <v>13207</v>
      </c>
      <c r="N190" s="18">
        <v>12966</v>
      </c>
      <c r="O190" s="102">
        <v>98.18</v>
      </c>
      <c r="Q190" s="18">
        <v>13511</v>
      </c>
      <c r="R190" s="18">
        <v>13235</v>
      </c>
      <c r="S190" s="102">
        <v>97.96</v>
      </c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F190" s="45"/>
      <c r="AG190" s="45"/>
      <c r="AH190" s="45"/>
      <c r="AI190" s="45"/>
      <c r="AK190" s="45"/>
      <c r="AL190" s="45"/>
      <c r="AM190" s="45"/>
      <c r="AN190" s="45"/>
      <c r="AO190" s="45"/>
      <c r="AP190" s="45"/>
      <c r="AQ190" s="45"/>
      <c r="AS190" s="47"/>
    </row>
    <row r="191" spans="1:45" x14ac:dyDescent="0.2">
      <c r="A191" s="17">
        <v>179</v>
      </c>
      <c r="B191" s="104" t="s">
        <v>318</v>
      </c>
      <c r="C191" s="22" t="s">
        <v>319</v>
      </c>
      <c r="D191" s="23" t="s">
        <v>669</v>
      </c>
      <c r="E191" s="18">
        <v>45429</v>
      </c>
      <c r="F191" s="18">
        <v>44224</v>
      </c>
      <c r="G191" s="102">
        <v>97.35</v>
      </c>
      <c r="H191" s="102"/>
      <c r="I191" s="18">
        <v>46505</v>
      </c>
      <c r="J191" s="18">
        <v>45197</v>
      </c>
      <c r="K191" s="102">
        <v>97.19</v>
      </c>
      <c r="M191" s="18">
        <v>14997</v>
      </c>
      <c r="N191" s="18">
        <v>14559</v>
      </c>
      <c r="O191" s="102">
        <v>97.08</v>
      </c>
      <c r="Q191" s="18">
        <v>15568</v>
      </c>
      <c r="R191" s="18">
        <v>15157</v>
      </c>
      <c r="S191" s="102">
        <v>97.36</v>
      </c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F191" s="45"/>
      <c r="AG191" s="45"/>
      <c r="AH191" s="45"/>
      <c r="AI191" s="45"/>
      <c r="AK191" s="45"/>
      <c r="AL191" s="45"/>
      <c r="AM191" s="45"/>
      <c r="AN191" s="45"/>
      <c r="AO191" s="45"/>
      <c r="AP191" s="45"/>
      <c r="AQ191" s="45"/>
      <c r="AS191" s="47"/>
    </row>
    <row r="192" spans="1:45" x14ac:dyDescent="0.2">
      <c r="A192" s="17">
        <v>180</v>
      </c>
      <c r="B192" s="104" t="s">
        <v>624</v>
      </c>
      <c r="C192" s="22" t="s">
        <v>320</v>
      </c>
      <c r="D192" s="23" t="s">
        <v>668</v>
      </c>
      <c r="E192" s="18">
        <v>57431</v>
      </c>
      <c r="F192" s="18">
        <v>55826</v>
      </c>
      <c r="G192" s="102">
        <v>97.21</v>
      </c>
      <c r="H192" s="102"/>
      <c r="I192" s="18">
        <v>59678</v>
      </c>
      <c r="J192" s="18">
        <v>57567</v>
      </c>
      <c r="K192" s="102">
        <v>96.46</v>
      </c>
      <c r="M192" s="18">
        <v>65317</v>
      </c>
      <c r="N192" s="18">
        <v>63511</v>
      </c>
      <c r="O192" s="102">
        <v>97.24</v>
      </c>
      <c r="Q192" s="18">
        <v>66499</v>
      </c>
      <c r="R192" s="18">
        <v>64097</v>
      </c>
      <c r="S192" s="102">
        <v>96.39</v>
      </c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F192" s="45"/>
      <c r="AG192" s="45"/>
      <c r="AH192" s="45"/>
      <c r="AI192" s="45"/>
      <c r="AK192" s="45"/>
      <c r="AL192" s="45"/>
      <c r="AM192" s="45"/>
      <c r="AN192" s="45"/>
      <c r="AO192" s="45"/>
      <c r="AP192" s="45"/>
      <c r="AQ192" s="45"/>
      <c r="AS192" s="47"/>
    </row>
    <row r="193" spans="1:45" x14ac:dyDescent="0.2">
      <c r="A193" s="17">
        <v>181</v>
      </c>
      <c r="B193" s="104" t="s">
        <v>321</v>
      </c>
      <c r="C193" s="22" t="s">
        <v>322</v>
      </c>
      <c r="D193" s="23" t="s">
        <v>669</v>
      </c>
      <c r="E193" s="18">
        <v>67400</v>
      </c>
      <c r="F193" s="18">
        <v>66170</v>
      </c>
      <c r="G193" s="102">
        <v>98.18</v>
      </c>
      <c r="H193" s="102"/>
      <c r="I193" s="18">
        <v>69986</v>
      </c>
      <c r="J193" s="18">
        <v>68452</v>
      </c>
      <c r="K193" s="102">
        <v>97.81</v>
      </c>
      <c r="M193" s="18">
        <v>38269</v>
      </c>
      <c r="N193" s="18">
        <v>37145</v>
      </c>
      <c r="O193" s="102">
        <v>97.06</v>
      </c>
      <c r="Q193" s="18">
        <v>38641</v>
      </c>
      <c r="R193" s="18">
        <v>37631</v>
      </c>
      <c r="S193" s="102">
        <v>97.39</v>
      </c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F193" s="45"/>
      <c r="AG193" s="45"/>
      <c r="AH193" s="45"/>
      <c r="AI193" s="45"/>
      <c r="AK193" s="45"/>
      <c r="AL193" s="45"/>
      <c r="AM193" s="45"/>
      <c r="AN193" s="45"/>
      <c r="AO193" s="45"/>
      <c r="AP193" s="45"/>
      <c r="AQ193" s="45"/>
      <c r="AS193" s="47"/>
    </row>
    <row r="194" spans="1:45" x14ac:dyDescent="0.2">
      <c r="A194" s="17">
        <v>182</v>
      </c>
      <c r="B194" s="104" t="s">
        <v>323</v>
      </c>
      <c r="C194" s="22" t="s">
        <v>324</v>
      </c>
      <c r="D194" s="23" t="s">
        <v>669</v>
      </c>
      <c r="E194" s="18">
        <v>47104</v>
      </c>
      <c r="F194" s="18">
        <v>46692</v>
      </c>
      <c r="G194" s="102">
        <v>99.13</v>
      </c>
      <c r="H194" s="102"/>
      <c r="I194" s="18">
        <v>48678</v>
      </c>
      <c r="J194" s="18">
        <v>48268</v>
      </c>
      <c r="K194" s="102">
        <v>99.16</v>
      </c>
      <c r="M194" s="18">
        <v>21534</v>
      </c>
      <c r="N194" s="18">
        <v>21519</v>
      </c>
      <c r="O194" s="102">
        <v>99.93</v>
      </c>
      <c r="Q194" s="18">
        <v>22556</v>
      </c>
      <c r="R194" s="18">
        <v>22450</v>
      </c>
      <c r="S194" s="102">
        <v>99.53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F194" s="45"/>
      <c r="AG194" s="45"/>
      <c r="AH194" s="45"/>
      <c r="AI194" s="45"/>
      <c r="AK194" s="45"/>
      <c r="AL194" s="45"/>
      <c r="AM194" s="45"/>
      <c r="AN194" s="45"/>
      <c r="AO194" s="45"/>
      <c r="AP194" s="45"/>
      <c r="AQ194" s="45"/>
      <c r="AS194" s="47"/>
    </row>
    <row r="195" spans="1:45" x14ac:dyDescent="0.2">
      <c r="A195" s="17">
        <v>183</v>
      </c>
      <c r="B195" s="104" t="s">
        <v>625</v>
      </c>
      <c r="C195" s="22" t="s">
        <v>325</v>
      </c>
      <c r="D195" s="23" t="s">
        <v>668</v>
      </c>
      <c r="E195" s="18">
        <v>68321</v>
      </c>
      <c r="F195" s="18">
        <v>66987</v>
      </c>
      <c r="G195" s="102">
        <v>98.05</v>
      </c>
      <c r="H195" s="102"/>
      <c r="I195" s="18">
        <v>70211</v>
      </c>
      <c r="J195" s="18">
        <v>68511</v>
      </c>
      <c r="K195" s="102">
        <v>97.58</v>
      </c>
      <c r="M195" s="18">
        <v>84190</v>
      </c>
      <c r="N195" s="18">
        <v>83443</v>
      </c>
      <c r="O195" s="102">
        <v>99.11</v>
      </c>
      <c r="Q195" s="18">
        <v>88104</v>
      </c>
      <c r="R195" s="18">
        <v>87576</v>
      </c>
      <c r="S195" s="102">
        <v>99.4</v>
      </c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F195" s="45"/>
      <c r="AG195" s="45"/>
      <c r="AH195" s="45"/>
      <c r="AI195" s="45"/>
      <c r="AK195" s="45"/>
      <c r="AL195" s="45"/>
      <c r="AM195" s="45"/>
      <c r="AN195" s="45"/>
      <c r="AO195" s="45"/>
      <c r="AP195" s="45"/>
      <c r="AQ195" s="45"/>
      <c r="AS195" s="47"/>
    </row>
    <row r="196" spans="1:45" x14ac:dyDescent="0.2">
      <c r="A196" s="17">
        <v>184</v>
      </c>
      <c r="B196" s="104" t="s">
        <v>326</v>
      </c>
      <c r="C196" s="22" t="s">
        <v>327</v>
      </c>
      <c r="D196" s="23" t="s">
        <v>669</v>
      </c>
      <c r="E196" s="18">
        <v>55279</v>
      </c>
      <c r="F196" s="18">
        <v>54119</v>
      </c>
      <c r="G196" s="102">
        <v>97.9</v>
      </c>
      <c r="H196" s="102"/>
      <c r="I196" s="18">
        <v>56912</v>
      </c>
      <c r="J196" s="18">
        <v>55821</v>
      </c>
      <c r="K196" s="102">
        <v>98.08</v>
      </c>
      <c r="M196" s="18">
        <v>22850</v>
      </c>
      <c r="N196" s="18">
        <v>22492</v>
      </c>
      <c r="O196" s="102">
        <v>98.43</v>
      </c>
      <c r="Q196" s="18">
        <v>24047</v>
      </c>
      <c r="R196" s="18">
        <v>23836</v>
      </c>
      <c r="S196" s="102">
        <v>99.12</v>
      </c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F196" s="45"/>
      <c r="AG196" s="45"/>
      <c r="AH196" s="45"/>
      <c r="AI196" s="45"/>
      <c r="AK196" s="45"/>
      <c r="AL196" s="45"/>
      <c r="AM196" s="45"/>
      <c r="AN196" s="45"/>
      <c r="AO196" s="45"/>
      <c r="AP196" s="45"/>
      <c r="AQ196" s="45"/>
      <c r="AS196" s="47"/>
    </row>
    <row r="197" spans="1:45" x14ac:dyDescent="0.2">
      <c r="A197" s="17">
        <v>185</v>
      </c>
      <c r="B197" s="104" t="s">
        <v>626</v>
      </c>
      <c r="C197" s="22" t="s">
        <v>328</v>
      </c>
      <c r="D197" s="23" t="s">
        <v>668</v>
      </c>
      <c r="E197" s="18">
        <v>100201</v>
      </c>
      <c r="F197" s="18">
        <v>98066</v>
      </c>
      <c r="G197" s="102">
        <v>97.87</v>
      </c>
      <c r="H197" s="102"/>
      <c r="I197" s="18">
        <v>105427</v>
      </c>
      <c r="J197" s="18">
        <v>102762</v>
      </c>
      <c r="K197" s="102">
        <v>97.47</v>
      </c>
      <c r="M197" s="18">
        <v>56491</v>
      </c>
      <c r="N197" s="18">
        <v>54981</v>
      </c>
      <c r="O197" s="102">
        <v>97.33</v>
      </c>
      <c r="Q197" s="18">
        <v>58606</v>
      </c>
      <c r="R197" s="18">
        <v>57220</v>
      </c>
      <c r="S197" s="102">
        <v>97.64</v>
      </c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F197" s="45"/>
      <c r="AG197" s="45"/>
      <c r="AH197" s="45"/>
      <c r="AI197" s="45"/>
      <c r="AK197" s="45"/>
      <c r="AL197" s="45"/>
      <c r="AM197" s="45"/>
      <c r="AN197" s="45"/>
      <c r="AO197" s="45"/>
      <c r="AP197" s="45"/>
      <c r="AQ197" s="45"/>
      <c r="AS197" s="47"/>
    </row>
    <row r="198" spans="1:45" x14ac:dyDescent="0.2">
      <c r="A198" s="17">
        <v>186</v>
      </c>
      <c r="B198" s="104" t="s">
        <v>329</v>
      </c>
      <c r="C198" s="22" t="s">
        <v>330</v>
      </c>
      <c r="D198" s="23" t="s">
        <v>670</v>
      </c>
      <c r="E198" s="18">
        <v>78233</v>
      </c>
      <c r="F198" s="18">
        <v>75771</v>
      </c>
      <c r="G198" s="102">
        <v>96.85</v>
      </c>
      <c r="H198" s="102"/>
      <c r="I198" s="18">
        <v>81377</v>
      </c>
      <c r="J198" s="18">
        <v>78523</v>
      </c>
      <c r="K198" s="102">
        <v>96.49</v>
      </c>
      <c r="M198" s="18">
        <v>58165</v>
      </c>
      <c r="N198" s="18">
        <v>57041</v>
      </c>
      <c r="O198" s="102">
        <v>98.07</v>
      </c>
      <c r="Q198" s="18">
        <v>59161</v>
      </c>
      <c r="R198" s="18">
        <v>57943</v>
      </c>
      <c r="S198" s="102">
        <v>97.94</v>
      </c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F198" s="45"/>
      <c r="AG198" s="45"/>
      <c r="AH198" s="45"/>
      <c r="AI198" s="45"/>
      <c r="AK198" s="45"/>
      <c r="AL198" s="45"/>
      <c r="AM198" s="45"/>
      <c r="AN198" s="45"/>
      <c r="AO198" s="45"/>
      <c r="AP198" s="45"/>
      <c r="AQ198" s="45"/>
      <c r="AS198" s="47"/>
    </row>
    <row r="199" spans="1:45" x14ac:dyDescent="0.2">
      <c r="A199" s="17">
        <v>187</v>
      </c>
      <c r="B199" s="104" t="s">
        <v>331</v>
      </c>
      <c r="C199" s="22" t="s">
        <v>332</v>
      </c>
      <c r="D199" s="23" t="s">
        <v>669</v>
      </c>
      <c r="E199" s="18">
        <v>30179</v>
      </c>
      <c r="F199" s="18">
        <v>29624</v>
      </c>
      <c r="G199" s="102">
        <v>98.16</v>
      </c>
      <c r="H199" s="102"/>
      <c r="I199" s="18">
        <v>31158</v>
      </c>
      <c r="J199" s="18">
        <v>30523</v>
      </c>
      <c r="K199" s="102">
        <v>97.96</v>
      </c>
      <c r="M199" s="18">
        <v>40737</v>
      </c>
      <c r="N199" s="18">
        <v>40267</v>
      </c>
      <c r="O199" s="102">
        <v>98.85</v>
      </c>
      <c r="Q199" s="18">
        <v>42037</v>
      </c>
      <c r="R199" s="18">
        <v>41592</v>
      </c>
      <c r="S199" s="102">
        <v>98.94</v>
      </c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F199" s="45"/>
      <c r="AG199" s="45"/>
      <c r="AH199" s="45"/>
      <c r="AI199" s="45"/>
      <c r="AK199" s="45"/>
      <c r="AL199" s="45"/>
      <c r="AM199" s="45"/>
      <c r="AN199" s="45"/>
      <c r="AO199" s="45"/>
      <c r="AP199" s="45"/>
      <c r="AQ199" s="45"/>
      <c r="AS199" s="47"/>
    </row>
    <row r="200" spans="1:45" x14ac:dyDescent="0.2">
      <c r="A200" s="17">
        <v>188</v>
      </c>
      <c r="B200" s="104" t="s">
        <v>333</v>
      </c>
      <c r="C200" s="22" t="s">
        <v>334</v>
      </c>
      <c r="D200" s="23" t="s">
        <v>669</v>
      </c>
      <c r="E200" s="18">
        <v>42647</v>
      </c>
      <c r="F200" s="18">
        <v>41690</v>
      </c>
      <c r="G200" s="102">
        <v>97.76</v>
      </c>
      <c r="H200" s="102"/>
      <c r="I200" s="18">
        <v>44427</v>
      </c>
      <c r="J200" s="18">
        <v>43283</v>
      </c>
      <c r="K200" s="102">
        <v>97.42</v>
      </c>
      <c r="M200" s="18">
        <v>46504</v>
      </c>
      <c r="N200" s="18">
        <v>46140</v>
      </c>
      <c r="O200" s="102">
        <v>99.22</v>
      </c>
      <c r="Q200" s="18">
        <v>49532</v>
      </c>
      <c r="R200" s="18">
        <v>48407</v>
      </c>
      <c r="S200" s="102">
        <v>97.73</v>
      </c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F200" s="45"/>
      <c r="AG200" s="45"/>
      <c r="AH200" s="45"/>
      <c r="AI200" s="45"/>
      <c r="AK200" s="45"/>
      <c r="AL200" s="45"/>
      <c r="AM200" s="45"/>
      <c r="AN200" s="45"/>
      <c r="AO200" s="45"/>
      <c r="AP200" s="45"/>
      <c r="AQ200" s="45"/>
      <c r="AS200" s="47"/>
    </row>
    <row r="201" spans="1:45" x14ac:dyDescent="0.2">
      <c r="A201" s="17">
        <v>189</v>
      </c>
      <c r="B201" s="104" t="s">
        <v>335</v>
      </c>
      <c r="C201" s="22" t="s">
        <v>336</v>
      </c>
      <c r="D201" s="23" t="s">
        <v>669</v>
      </c>
      <c r="E201" s="18">
        <v>84702</v>
      </c>
      <c r="F201" s="18">
        <v>82284</v>
      </c>
      <c r="G201" s="102">
        <v>97.15</v>
      </c>
      <c r="H201" s="102"/>
      <c r="I201" s="18">
        <v>88656</v>
      </c>
      <c r="J201" s="18">
        <v>85376</v>
      </c>
      <c r="K201" s="102">
        <v>96.3</v>
      </c>
      <c r="M201" s="18">
        <v>96663</v>
      </c>
      <c r="N201" s="18">
        <v>95749</v>
      </c>
      <c r="O201" s="102">
        <v>99.05</v>
      </c>
      <c r="Q201" s="18">
        <v>97544</v>
      </c>
      <c r="R201" s="18">
        <v>96805</v>
      </c>
      <c r="S201" s="102">
        <v>99.24</v>
      </c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F201" s="45"/>
      <c r="AG201" s="45"/>
      <c r="AH201" s="45"/>
      <c r="AI201" s="45"/>
      <c r="AK201" s="45"/>
      <c r="AL201" s="45"/>
      <c r="AM201" s="45"/>
      <c r="AN201" s="45"/>
      <c r="AO201" s="45"/>
      <c r="AP201" s="45"/>
      <c r="AQ201" s="45"/>
      <c r="AS201" s="47"/>
    </row>
    <row r="202" spans="1:45" x14ac:dyDescent="0.2">
      <c r="A202" s="17">
        <v>190</v>
      </c>
      <c r="B202" s="104" t="s">
        <v>581</v>
      </c>
      <c r="C202" s="22" t="s">
        <v>590</v>
      </c>
      <c r="D202" s="23" t="s">
        <v>668</v>
      </c>
      <c r="E202" s="18">
        <v>142959</v>
      </c>
      <c r="F202" s="18">
        <v>139721</v>
      </c>
      <c r="G202" s="102">
        <v>97.74</v>
      </c>
      <c r="H202" s="102"/>
      <c r="I202" s="18">
        <v>148686</v>
      </c>
      <c r="J202" s="18">
        <v>144905</v>
      </c>
      <c r="K202" s="102">
        <v>97.46</v>
      </c>
      <c r="M202" s="18">
        <v>72482</v>
      </c>
      <c r="N202" s="18">
        <v>70732</v>
      </c>
      <c r="O202" s="102">
        <v>97.59</v>
      </c>
      <c r="Q202" s="18">
        <v>76311</v>
      </c>
      <c r="R202" s="18">
        <v>74238</v>
      </c>
      <c r="S202" s="102">
        <v>97.28</v>
      </c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F202" s="45"/>
      <c r="AG202" s="45"/>
      <c r="AH202" s="45"/>
      <c r="AI202" s="45"/>
      <c r="AK202" s="45"/>
      <c r="AL202" s="45"/>
      <c r="AM202" s="45"/>
      <c r="AN202" s="45"/>
      <c r="AO202" s="45"/>
      <c r="AP202" s="45"/>
      <c r="AQ202" s="45"/>
      <c r="AS202" s="47"/>
    </row>
    <row r="203" spans="1:45" x14ac:dyDescent="0.2">
      <c r="A203" s="17">
        <v>191</v>
      </c>
      <c r="B203" s="104" t="s">
        <v>337</v>
      </c>
      <c r="C203" s="22" t="s">
        <v>338</v>
      </c>
      <c r="D203" s="23" t="s">
        <v>669</v>
      </c>
      <c r="E203" s="18">
        <v>51357</v>
      </c>
      <c r="F203" s="18">
        <v>48864</v>
      </c>
      <c r="G203" s="102">
        <v>95.15</v>
      </c>
      <c r="H203" s="102"/>
      <c r="I203" s="18">
        <v>53380</v>
      </c>
      <c r="J203" s="18">
        <v>50700</v>
      </c>
      <c r="K203" s="102">
        <v>94.98</v>
      </c>
      <c r="M203" s="18">
        <v>77899</v>
      </c>
      <c r="N203" s="18">
        <v>76720</v>
      </c>
      <c r="O203" s="102">
        <v>98.49</v>
      </c>
      <c r="Q203" s="18">
        <v>79398</v>
      </c>
      <c r="R203" s="18">
        <v>77184</v>
      </c>
      <c r="S203" s="102">
        <v>97.21</v>
      </c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F203" s="45"/>
      <c r="AG203" s="45"/>
      <c r="AH203" s="45"/>
      <c r="AI203" s="45"/>
      <c r="AK203" s="45"/>
      <c r="AL203" s="45"/>
      <c r="AM203" s="45"/>
      <c r="AN203" s="45"/>
      <c r="AO203" s="45"/>
      <c r="AP203" s="45"/>
      <c r="AQ203" s="45"/>
      <c r="AS203" s="47"/>
    </row>
    <row r="204" spans="1:45" x14ac:dyDescent="0.2">
      <c r="A204" s="17">
        <v>192</v>
      </c>
      <c r="B204" s="104" t="s">
        <v>627</v>
      </c>
      <c r="C204" s="22" t="s">
        <v>339</v>
      </c>
      <c r="D204" s="23" t="s">
        <v>668</v>
      </c>
      <c r="E204" s="18">
        <v>91277</v>
      </c>
      <c r="F204" s="18">
        <v>85334</v>
      </c>
      <c r="G204" s="102">
        <v>93.49</v>
      </c>
      <c r="H204" s="102"/>
      <c r="I204" s="18">
        <v>99786</v>
      </c>
      <c r="J204" s="18">
        <v>92967</v>
      </c>
      <c r="K204" s="102">
        <v>93.17</v>
      </c>
      <c r="M204" s="18">
        <v>127835</v>
      </c>
      <c r="N204" s="18">
        <v>124584</v>
      </c>
      <c r="O204" s="102">
        <v>97.46</v>
      </c>
      <c r="Q204" s="18">
        <v>129022</v>
      </c>
      <c r="R204" s="18">
        <v>125620</v>
      </c>
      <c r="S204" s="102">
        <v>97.36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F204" s="45"/>
      <c r="AG204" s="45"/>
      <c r="AH204" s="45"/>
      <c r="AI204" s="45"/>
      <c r="AK204" s="45"/>
      <c r="AL204" s="45"/>
      <c r="AM204" s="45"/>
      <c r="AN204" s="45"/>
      <c r="AO204" s="45"/>
      <c r="AP204" s="45"/>
      <c r="AQ204" s="45"/>
      <c r="AS204" s="47"/>
    </row>
    <row r="205" spans="1:45" x14ac:dyDescent="0.2">
      <c r="A205" s="17">
        <v>193</v>
      </c>
      <c r="B205" s="104" t="s">
        <v>628</v>
      </c>
      <c r="C205" s="22" t="s">
        <v>340</v>
      </c>
      <c r="D205" s="23" t="s">
        <v>669</v>
      </c>
      <c r="E205" s="18">
        <v>50962</v>
      </c>
      <c r="F205" s="18">
        <v>49697</v>
      </c>
      <c r="G205" s="102">
        <v>97.5</v>
      </c>
      <c r="H205" s="102"/>
      <c r="I205" s="18">
        <v>53410</v>
      </c>
      <c r="J205" s="18">
        <v>51833</v>
      </c>
      <c r="K205" s="102">
        <v>97.05</v>
      </c>
      <c r="M205" s="18">
        <v>33776</v>
      </c>
      <c r="N205" s="18">
        <v>32976</v>
      </c>
      <c r="O205" s="102">
        <v>97.6</v>
      </c>
      <c r="Q205" s="18">
        <v>34504</v>
      </c>
      <c r="R205" s="18">
        <v>33852</v>
      </c>
      <c r="S205" s="102">
        <v>98.11</v>
      </c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F205" s="45"/>
      <c r="AG205" s="45"/>
      <c r="AH205" s="45"/>
      <c r="AI205" s="45"/>
      <c r="AK205" s="45"/>
      <c r="AL205" s="45"/>
      <c r="AM205" s="45"/>
      <c r="AN205" s="45"/>
      <c r="AO205" s="45"/>
      <c r="AP205" s="45"/>
      <c r="AQ205" s="45"/>
      <c r="AS205" s="47"/>
    </row>
    <row r="206" spans="1:45" x14ac:dyDescent="0.2">
      <c r="A206" s="17">
        <v>194</v>
      </c>
      <c r="B206" s="104" t="s">
        <v>629</v>
      </c>
      <c r="C206" s="22" t="s">
        <v>341</v>
      </c>
      <c r="D206" s="23" t="s">
        <v>669</v>
      </c>
      <c r="E206" s="18">
        <v>24093</v>
      </c>
      <c r="F206" s="18">
        <v>23814</v>
      </c>
      <c r="G206" s="102">
        <v>98.84</v>
      </c>
      <c r="H206" s="102"/>
      <c r="I206" s="18">
        <v>24783</v>
      </c>
      <c r="J206" s="18">
        <v>24418</v>
      </c>
      <c r="K206" s="102">
        <v>98.53</v>
      </c>
      <c r="M206" s="18">
        <v>12140</v>
      </c>
      <c r="N206" s="18">
        <v>11918</v>
      </c>
      <c r="O206" s="102">
        <v>98.17</v>
      </c>
      <c r="Q206" s="18">
        <v>11797</v>
      </c>
      <c r="R206" s="18">
        <v>11596</v>
      </c>
      <c r="S206" s="102">
        <v>98.3</v>
      </c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F206" s="45"/>
      <c r="AG206" s="45"/>
      <c r="AH206" s="45"/>
      <c r="AI206" s="45"/>
      <c r="AK206" s="45"/>
      <c r="AL206" s="45"/>
      <c r="AM206" s="45"/>
      <c r="AN206" s="45"/>
      <c r="AO206" s="45"/>
      <c r="AP206" s="45"/>
      <c r="AQ206" s="45"/>
      <c r="AS206" s="47"/>
    </row>
    <row r="207" spans="1:45" x14ac:dyDescent="0.2">
      <c r="A207" s="17">
        <v>195</v>
      </c>
      <c r="B207" s="104" t="s">
        <v>342</v>
      </c>
      <c r="C207" s="22" t="s">
        <v>343</v>
      </c>
      <c r="D207" s="23" t="s">
        <v>670</v>
      </c>
      <c r="E207" s="18">
        <v>77723</v>
      </c>
      <c r="F207" s="18">
        <v>74407</v>
      </c>
      <c r="G207" s="102">
        <v>95.73</v>
      </c>
      <c r="H207" s="102"/>
      <c r="I207" s="18">
        <v>87081</v>
      </c>
      <c r="J207" s="18">
        <v>81654</v>
      </c>
      <c r="K207" s="102">
        <v>93.77</v>
      </c>
      <c r="M207" s="18">
        <v>57581</v>
      </c>
      <c r="N207" s="18">
        <v>54964</v>
      </c>
      <c r="O207" s="102">
        <v>95.46</v>
      </c>
      <c r="Q207" s="18">
        <v>58859</v>
      </c>
      <c r="R207" s="18">
        <v>56375</v>
      </c>
      <c r="S207" s="102">
        <v>95.78</v>
      </c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F207" s="45"/>
      <c r="AG207" s="45"/>
      <c r="AH207" s="45"/>
      <c r="AI207" s="45"/>
      <c r="AK207" s="45"/>
      <c r="AL207" s="45"/>
      <c r="AM207" s="45"/>
      <c r="AN207" s="45"/>
      <c r="AO207" s="45"/>
      <c r="AP207" s="45"/>
      <c r="AQ207" s="45"/>
      <c r="AS207" s="47"/>
    </row>
    <row r="208" spans="1:45" x14ac:dyDescent="0.2">
      <c r="A208" s="17">
        <v>196</v>
      </c>
      <c r="B208" s="104" t="s">
        <v>344</v>
      </c>
      <c r="C208" s="22" t="s">
        <v>345</v>
      </c>
      <c r="D208" s="23" t="s">
        <v>669</v>
      </c>
      <c r="E208" s="18">
        <v>65811</v>
      </c>
      <c r="F208" s="18">
        <v>63846</v>
      </c>
      <c r="G208" s="102">
        <v>97.01</v>
      </c>
      <c r="H208" s="102"/>
      <c r="I208" s="18">
        <v>69059</v>
      </c>
      <c r="J208" s="18">
        <v>66875</v>
      </c>
      <c r="K208" s="102">
        <v>96.84</v>
      </c>
      <c r="M208" s="18">
        <v>83445</v>
      </c>
      <c r="N208" s="18">
        <v>81255</v>
      </c>
      <c r="O208" s="102">
        <v>97.38</v>
      </c>
      <c r="Q208" s="18">
        <v>85582</v>
      </c>
      <c r="R208" s="18">
        <v>83791</v>
      </c>
      <c r="S208" s="102">
        <v>97.91</v>
      </c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F208" s="45"/>
      <c r="AG208" s="45"/>
      <c r="AH208" s="45"/>
      <c r="AI208" s="45"/>
      <c r="AK208" s="45"/>
      <c r="AL208" s="45"/>
      <c r="AM208" s="45"/>
      <c r="AN208" s="45"/>
      <c r="AO208" s="45"/>
      <c r="AP208" s="45"/>
      <c r="AQ208" s="45"/>
      <c r="AS208" s="47"/>
    </row>
    <row r="209" spans="1:45" x14ac:dyDescent="0.2">
      <c r="A209" s="17">
        <v>197</v>
      </c>
      <c r="B209" s="104" t="s">
        <v>346</v>
      </c>
      <c r="C209" s="22" t="s">
        <v>347</v>
      </c>
      <c r="D209" s="23" t="s">
        <v>669</v>
      </c>
      <c r="E209" s="18">
        <v>34034</v>
      </c>
      <c r="F209" s="18">
        <v>32932</v>
      </c>
      <c r="G209" s="102">
        <v>96.76</v>
      </c>
      <c r="H209" s="102"/>
      <c r="I209" s="18">
        <v>36208</v>
      </c>
      <c r="J209" s="18">
        <v>34722</v>
      </c>
      <c r="K209" s="102">
        <v>95.9</v>
      </c>
      <c r="M209" s="18">
        <v>19086</v>
      </c>
      <c r="N209" s="18">
        <v>18447</v>
      </c>
      <c r="O209" s="102">
        <v>96.65</v>
      </c>
      <c r="Q209" s="18">
        <v>19403</v>
      </c>
      <c r="R209" s="18">
        <v>19007</v>
      </c>
      <c r="S209" s="102">
        <v>97.96</v>
      </c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F209" s="45"/>
      <c r="AG209" s="45"/>
      <c r="AH209" s="45"/>
      <c r="AI209" s="45"/>
      <c r="AK209" s="45"/>
      <c r="AL209" s="45"/>
      <c r="AM209" s="45"/>
      <c r="AN209" s="45"/>
      <c r="AO209" s="45"/>
      <c r="AP209" s="45"/>
      <c r="AQ209" s="45"/>
      <c r="AS209" s="47"/>
    </row>
    <row r="210" spans="1:45" x14ac:dyDescent="0.2">
      <c r="A210" s="17">
        <v>198</v>
      </c>
      <c r="B210" s="104" t="s">
        <v>630</v>
      </c>
      <c r="C210" s="22" t="s">
        <v>348</v>
      </c>
      <c r="D210" s="23" t="s">
        <v>668</v>
      </c>
      <c r="E210" s="18">
        <v>65374</v>
      </c>
      <c r="F210" s="18">
        <v>62854</v>
      </c>
      <c r="G210" s="102">
        <v>96.15</v>
      </c>
      <c r="H210" s="102"/>
      <c r="I210" s="18">
        <v>70490</v>
      </c>
      <c r="J210" s="18">
        <v>67151</v>
      </c>
      <c r="K210" s="102">
        <v>95.26</v>
      </c>
      <c r="M210" s="18">
        <v>92290</v>
      </c>
      <c r="N210" s="18">
        <v>89724</v>
      </c>
      <c r="O210" s="102">
        <v>97.22</v>
      </c>
      <c r="Q210" s="18">
        <v>94532</v>
      </c>
      <c r="R210" s="18">
        <v>91621</v>
      </c>
      <c r="S210" s="102">
        <v>96.92</v>
      </c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F210" s="45"/>
      <c r="AG210" s="45"/>
      <c r="AH210" s="45"/>
      <c r="AI210" s="45"/>
      <c r="AK210" s="45"/>
      <c r="AL210" s="45"/>
      <c r="AM210" s="45"/>
      <c r="AN210" s="45"/>
      <c r="AO210" s="45"/>
      <c r="AP210" s="45"/>
      <c r="AQ210" s="45"/>
      <c r="AS210" s="47"/>
    </row>
    <row r="211" spans="1:45" x14ac:dyDescent="0.2">
      <c r="A211" s="17">
        <v>199</v>
      </c>
      <c r="B211" s="104" t="s">
        <v>631</v>
      </c>
      <c r="C211" s="22" t="s">
        <v>349</v>
      </c>
      <c r="D211" s="23" t="s">
        <v>668</v>
      </c>
      <c r="E211" s="18">
        <v>93418</v>
      </c>
      <c r="F211" s="18">
        <v>90104</v>
      </c>
      <c r="G211" s="102">
        <v>96.45</v>
      </c>
      <c r="H211" s="102"/>
      <c r="I211" s="18">
        <v>101514</v>
      </c>
      <c r="J211" s="18">
        <v>97282</v>
      </c>
      <c r="K211" s="102">
        <v>95.83</v>
      </c>
      <c r="M211" s="18">
        <v>86710</v>
      </c>
      <c r="N211" s="18">
        <v>83874</v>
      </c>
      <c r="O211" s="102">
        <v>96.73</v>
      </c>
      <c r="Q211" s="18">
        <v>89066</v>
      </c>
      <c r="R211" s="18">
        <v>86951</v>
      </c>
      <c r="S211" s="102">
        <v>97.63</v>
      </c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F211" s="45"/>
      <c r="AG211" s="45"/>
      <c r="AH211" s="45"/>
      <c r="AI211" s="45"/>
      <c r="AK211" s="45"/>
      <c r="AL211" s="45"/>
      <c r="AM211" s="45"/>
      <c r="AN211" s="45"/>
      <c r="AO211" s="45"/>
      <c r="AP211" s="45"/>
      <c r="AQ211" s="45"/>
      <c r="AS211" s="47"/>
    </row>
    <row r="212" spans="1:45" x14ac:dyDescent="0.2">
      <c r="A212" s="17">
        <v>200</v>
      </c>
      <c r="B212" s="104" t="s">
        <v>632</v>
      </c>
      <c r="C212" s="22" t="s">
        <v>350</v>
      </c>
      <c r="D212" s="23" t="s">
        <v>668</v>
      </c>
      <c r="E212" s="18">
        <v>75799</v>
      </c>
      <c r="F212" s="18">
        <v>74568</v>
      </c>
      <c r="G212" s="102">
        <v>98.38</v>
      </c>
      <c r="H212" s="102"/>
      <c r="I212" s="18">
        <v>78981</v>
      </c>
      <c r="J212" s="18">
        <v>77499</v>
      </c>
      <c r="K212" s="102">
        <v>98.12</v>
      </c>
      <c r="M212" s="18">
        <v>61562</v>
      </c>
      <c r="N212" s="18">
        <v>60321</v>
      </c>
      <c r="O212" s="102">
        <v>97.98</v>
      </c>
      <c r="Q212" s="18">
        <v>62796</v>
      </c>
      <c r="R212" s="18">
        <v>61907</v>
      </c>
      <c r="S212" s="102">
        <v>98.58</v>
      </c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F212" s="45"/>
      <c r="AG212" s="45"/>
      <c r="AH212" s="45"/>
      <c r="AI212" s="45"/>
      <c r="AK212" s="45"/>
      <c r="AL212" s="45"/>
      <c r="AM212" s="45"/>
      <c r="AN212" s="45"/>
      <c r="AO212" s="45"/>
      <c r="AP212" s="45"/>
      <c r="AQ212" s="45"/>
      <c r="AS212" s="47"/>
    </row>
    <row r="213" spans="1:45" x14ac:dyDescent="0.2">
      <c r="A213" s="17">
        <v>201</v>
      </c>
      <c r="B213" s="104" t="s">
        <v>633</v>
      </c>
      <c r="C213" s="22" t="s">
        <v>351</v>
      </c>
      <c r="D213" s="23" t="s">
        <v>668</v>
      </c>
      <c r="E213" s="18">
        <v>68666</v>
      </c>
      <c r="F213" s="18">
        <v>65266</v>
      </c>
      <c r="G213" s="102">
        <v>95.05</v>
      </c>
      <c r="H213" s="102"/>
      <c r="I213" s="18">
        <v>73349</v>
      </c>
      <c r="J213" s="18">
        <v>68912</v>
      </c>
      <c r="K213" s="102">
        <v>93.95</v>
      </c>
      <c r="M213" s="18">
        <v>81690</v>
      </c>
      <c r="N213" s="18">
        <v>80061</v>
      </c>
      <c r="O213" s="102">
        <v>98.01</v>
      </c>
      <c r="Q213" s="18">
        <v>84227</v>
      </c>
      <c r="R213" s="18">
        <v>82402</v>
      </c>
      <c r="S213" s="102">
        <v>97.83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F213" s="45"/>
      <c r="AG213" s="45"/>
      <c r="AH213" s="45"/>
      <c r="AI213" s="45"/>
      <c r="AK213" s="45"/>
      <c r="AL213" s="45"/>
      <c r="AM213" s="45"/>
      <c r="AN213" s="45"/>
      <c r="AO213" s="45"/>
      <c r="AP213" s="45"/>
      <c r="AQ213" s="45"/>
      <c r="AS213" s="47"/>
    </row>
    <row r="214" spans="1:45" x14ac:dyDescent="0.2">
      <c r="A214" s="17">
        <v>202</v>
      </c>
      <c r="B214" s="104" t="s">
        <v>352</v>
      </c>
      <c r="C214" s="22" t="s">
        <v>353</v>
      </c>
      <c r="D214" s="23" t="s">
        <v>669</v>
      </c>
      <c r="E214" s="18">
        <v>53144</v>
      </c>
      <c r="F214" s="18">
        <v>51175</v>
      </c>
      <c r="G214" s="102">
        <v>96.29</v>
      </c>
      <c r="H214" s="102"/>
      <c r="I214" s="18">
        <v>55967</v>
      </c>
      <c r="J214" s="18">
        <v>52915</v>
      </c>
      <c r="K214" s="102">
        <v>94.55</v>
      </c>
      <c r="M214" s="18">
        <v>65805</v>
      </c>
      <c r="N214" s="18">
        <v>63479</v>
      </c>
      <c r="O214" s="102">
        <v>96.47</v>
      </c>
      <c r="Q214" s="18">
        <v>67804</v>
      </c>
      <c r="R214" s="18">
        <v>65653</v>
      </c>
      <c r="S214" s="102">
        <v>96.83</v>
      </c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F214" s="45"/>
      <c r="AG214" s="45"/>
      <c r="AH214" s="45"/>
      <c r="AI214" s="45"/>
      <c r="AK214" s="45"/>
      <c r="AL214" s="45"/>
      <c r="AM214" s="45"/>
      <c r="AN214" s="45"/>
      <c r="AO214" s="45"/>
      <c r="AP214" s="45"/>
      <c r="AQ214" s="45"/>
      <c r="AS214" s="47"/>
    </row>
    <row r="215" spans="1:45" x14ac:dyDescent="0.2">
      <c r="A215" s="17">
        <v>203</v>
      </c>
      <c r="B215" s="104" t="s">
        <v>354</v>
      </c>
      <c r="C215" s="22" t="s">
        <v>355</v>
      </c>
      <c r="D215" s="23" t="s">
        <v>669</v>
      </c>
      <c r="E215" s="18">
        <v>29223</v>
      </c>
      <c r="F215" s="18">
        <v>28687</v>
      </c>
      <c r="G215" s="102">
        <v>98.17</v>
      </c>
      <c r="H215" s="102"/>
      <c r="I215" s="18">
        <v>30237</v>
      </c>
      <c r="J215" s="18">
        <v>29603</v>
      </c>
      <c r="K215" s="102">
        <v>97.9</v>
      </c>
      <c r="M215" s="18">
        <v>15308</v>
      </c>
      <c r="N215" s="18">
        <v>15032</v>
      </c>
      <c r="O215" s="102">
        <v>98.2</v>
      </c>
      <c r="Q215" s="18">
        <v>17000</v>
      </c>
      <c r="R215" s="18">
        <v>16769</v>
      </c>
      <c r="S215" s="102">
        <v>98.64</v>
      </c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F215" s="45"/>
      <c r="AG215" s="45"/>
      <c r="AH215" s="45"/>
      <c r="AI215" s="45"/>
      <c r="AK215" s="45"/>
      <c r="AL215" s="45"/>
      <c r="AM215" s="45"/>
      <c r="AN215" s="45"/>
      <c r="AO215" s="45"/>
      <c r="AP215" s="45"/>
      <c r="AQ215" s="45"/>
      <c r="AS215" s="47"/>
    </row>
    <row r="216" spans="1:45" x14ac:dyDescent="0.2">
      <c r="A216" s="17">
        <v>204</v>
      </c>
      <c r="B216" s="104" t="s">
        <v>634</v>
      </c>
      <c r="C216" s="22" t="s">
        <v>356</v>
      </c>
      <c r="D216" s="23" t="s">
        <v>668</v>
      </c>
      <c r="E216" s="18">
        <v>70147</v>
      </c>
      <c r="F216" s="18">
        <v>68424</v>
      </c>
      <c r="G216" s="102">
        <v>97.54</v>
      </c>
      <c r="H216" s="102"/>
      <c r="I216" s="18">
        <v>75250</v>
      </c>
      <c r="J216" s="18">
        <v>72943</v>
      </c>
      <c r="K216" s="102">
        <v>96.93</v>
      </c>
      <c r="M216" s="18">
        <v>99439</v>
      </c>
      <c r="N216" s="18">
        <v>97616</v>
      </c>
      <c r="O216" s="102">
        <v>98.17</v>
      </c>
      <c r="Q216" s="18">
        <v>105793</v>
      </c>
      <c r="R216" s="18">
        <v>102912</v>
      </c>
      <c r="S216" s="102">
        <v>97.28</v>
      </c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F216" s="45"/>
      <c r="AG216" s="45"/>
      <c r="AH216" s="45"/>
      <c r="AI216" s="45"/>
      <c r="AK216" s="45"/>
      <c r="AL216" s="45"/>
      <c r="AM216" s="45"/>
      <c r="AN216" s="45"/>
      <c r="AO216" s="45"/>
      <c r="AP216" s="45"/>
      <c r="AQ216" s="45"/>
      <c r="AS216" s="47"/>
    </row>
    <row r="217" spans="1:45" x14ac:dyDescent="0.2">
      <c r="A217" s="17">
        <v>205</v>
      </c>
      <c r="B217" s="104" t="s">
        <v>357</v>
      </c>
      <c r="C217" s="22" t="s">
        <v>358</v>
      </c>
      <c r="D217" s="23" t="s">
        <v>656</v>
      </c>
      <c r="E217" s="18">
        <v>110249</v>
      </c>
      <c r="F217" s="18">
        <v>106151</v>
      </c>
      <c r="G217" s="102">
        <v>96.28</v>
      </c>
      <c r="H217" s="102"/>
      <c r="I217" s="18">
        <v>114315</v>
      </c>
      <c r="J217" s="18">
        <v>110444</v>
      </c>
      <c r="K217" s="102">
        <v>96.61</v>
      </c>
      <c r="M217" s="18">
        <v>52221</v>
      </c>
      <c r="N217" s="18">
        <v>50581</v>
      </c>
      <c r="O217" s="102">
        <v>96.86</v>
      </c>
      <c r="Q217" s="18">
        <v>54973</v>
      </c>
      <c r="R217" s="18">
        <v>53377</v>
      </c>
      <c r="S217" s="102">
        <v>97.1</v>
      </c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F217" s="45"/>
      <c r="AG217" s="45"/>
      <c r="AH217" s="45"/>
      <c r="AI217" s="45"/>
      <c r="AK217" s="45"/>
      <c r="AL217" s="45"/>
      <c r="AM217" s="45"/>
      <c r="AN217" s="45"/>
      <c r="AO217" s="45"/>
      <c r="AP217" s="45"/>
      <c r="AQ217" s="45"/>
      <c r="AS217" s="47"/>
    </row>
    <row r="218" spans="1:45" x14ac:dyDescent="0.2">
      <c r="A218" s="17">
        <v>206</v>
      </c>
      <c r="B218" s="104" t="s">
        <v>635</v>
      </c>
      <c r="C218" s="22" t="s">
        <v>359</v>
      </c>
      <c r="D218" s="23" t="s">
        <v>668</v>
      </c>
      <c r="E218" s="18">
        <v>56122</v>
      </c>
      <c r="F218" s="18">
        <v>54332</v>
      </c>
      <c r="G218" s="102">
        <v>96.81</v>
      </c>
      <c r="H218" s="102"/>
      <c r="I218" s="18">
        <v>61008</v>
      </c>
      <c r="J218" s="18">
        <v>58175</v>
      </c>
      <c r="K218" s="102">
        <v>95.36</v>
      </c>
      <c r="M218" s="18">
        <v>50385</v>
      </c>
      <c r="N218" s="18">
        <v>41190</v>
      </c>
      <c r="O218" s="102">
        <v>81.75</v>
      </c>
      <c r="Q218" s="18">
        <v>54136</v>
      </c>
      <c r="R218" s="18">
        <v>53500</v>
      </c>
      <c r="S218" s="102">
        <v>98.83</v>
      </c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F218" s="45"/>
      <c r="AG218" s="45"/>
      <c r="AH218" s="45"/>
      <c r="AI218" s="45"/>
      <c r="AK218" s="45"/>
      <c r="AL218" s="45"/>
      <c r="AM218" s="45"/>
      <c r="AN218" s="45"/>
      <c r="AO218" s="45"/>
      <c r="AP218" s="45"/>
      <c r="AQ218" s="45"/>
      <c r="AS218" s="47"/>
    </row>
    <row r="219" spans="1:45" x14ac:dyDescent="0.2">
      <c r="A219" s="17">
        <v>207</v>
      </c>
      <c r="B219" s="104" t="s">
        <v>360</v>
      </c>
      <c r="C219" s="22" t="s">
        <v>361</v>
      </c>
      <c r="D219" s="23" t="s">
        <v>669</v>
      </c>
      <c r="E219" s="18">
        <v>35343</v>
      </c>
      <c r="F219" s="18">
        <v>34408</v>
      </c>
      <c r="G219" s="102">
        <v>97.35</v>
      </c>
      <c r="H219" s="102"/>
      <c r="I219" s="18">
        <v>36157</v>
      </c>
      <c r="J219" s="18">
        <v>35141</v>
      </c>
      <c r="K219" s="102">
        <v>97.19</v>
      </c>
      <c r="M219" s="18">
        <v>35512</v>
      </c>
      <c r="N219" s="18">
        <v>34747</v>
      </c>
      <c r="O219" s="102">
        <v>97.85</v>
      </c>
      <c r="Q219" s="18">
        <v>35710</v>
      </c>
      <c r="R219" s="18">
        <v>35095</v>
      </c>
      <c r="S219" s="102">
        <v>98.28</v>
      </c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F219" s="45"/>
      <c r="AG219" s="45"/>
      <c r="AH219" s="45"/>
      <c r="AI219" s="45"/>
      <c r="AK219" s="45"/>
      <c r="AL219" s="45"/>
      <c r="AM219" s="45"/>
      <c r="AN219" s="45"/>
      <c r="AO219" s="45"/>
      <c r="AP219" s="45"/>
      <c r="AQ219" s="45"/>
      <c r="AS219" s="47"/>
    </row>
    <row r="220" spans="1:45" x14ac:dyDescent="0.2">
      <c r="A220" s="17">
        <v>208</v>
      </c>
      <c r="B220" s="104" t="s">
        <v>636</v>
      </c>
      <c r="C220" s="22" t="s">
        <v>362</v>
      </c>
      <c r="D220" s="23" t="s">
        <v>669</v>
      </c>
      <c r="E220" s="18">
        <v>86504</v>
      </c>
      <c r="F220" s="18">
        <v>85230</v>
      </c>
      <c r="G220" s="102">
        <v>98.53</v>
      </c>
      <c r="H220" s="102"/>
      <c r="I220" s="18">
        <v>90462</v>
      </c>
      <c r="J220" s="18">
        <v>88974</v>
      </c>
      <c r="K220" s="102">
        <v>98.36</v>
      </c>
      <c r="M220" s="18">
        <v>48966</v>
      </c>
      <c r="N220" s="18">
        <v>48656</v>
      </c>
      <c r="O220" s="102">
        <v>99.37</v>
      </c>
      <c r="Q220" s="18">
        <v>49675</v>
      </c>
      <c r="R220" s="18">
        <v>49346</v>
      </c>
      <c r="S220" s="102">
        <v>99.34</v>
      </c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F220" s="45"/>
      <c r="AG220" s="45"/>
      <c r="AH220" s="45"/>
      <c r="AI220" s="45"/>
      <c r="AK220" s="45"/>
      <c r="AL220" s="45"/>
      <c r="AM220" s="45"/>
      <c r="AN220" s="45"/>
      <c r="AO220" s="45"/>
      <c r="AP220" s="45"/>
      <c r="AQ220" s="45"/>
      <c r="AS220" s="47"/>
    </row>
    <row r="221" spans="1:45" x14ac:dyDescent="0.2">
      <c r="A221" s="17">
        <v>209</v>
      </c>
      <c r="B221" s="104" t="s">
        <v>363</v>
      </c>
      <c r="C221" s="22" t="s">
        <v>364</v>
      </c>
      <c r="D221" s="23" t="s">
        <v>669</v>
      </c>
      <c r="E221" s="18">
        <v>31162</v>
      </c>
      <c r="F221" s="18">
        <v>30853</v>
      </c>
      <c r="G221" s="102">
        <v>99.01</v>
      </c>
      <c r="H221" s="102"/>
      <c r="I221" s="18">
        <v>31098</v>
      </c>
      <c r="J221" s="18">
        <v>30783</v>
      </c>
      <c r="K221" s="102">
        <v>98.99</v>
      </c>
      <c r="M221" s="18">
        <v>13574</v>
      </c>
      <c r="N221" s="18">
        <v>13312</v>
      </c>
      <c r="O221" s="102">
        <v>98.07</v>
      </c>
      <c r="Q221" s="18">
        <v>14162</v>
      </c>
      <c r="R221" s="18">
        <v>13848</v>
      </c>
      <c r="S221" s="102">
        <v>97.78</v>
      </c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F221" s="45"/>
      <c r="AG221" s="45"/>
      <c r="AH221" s="45"/>
      <c r="AI221" s="45"/>
      <c r="AK221" s="45"/>
      <c r="AL221" s="45"/>
      <c r="AM221" s="45"/>
      <c r="AN221" s="45"/>
      <c r="AO221" s="45"/>
      <c r="AP221" s="45"/>
      <c r="AQ221" s="45"/>
      <c r="AS221" s="47"/>
    </row>
    <row r="222" spans="1:45" x14ac:dyDescent="0.2">
      <c r="A222" s="17">
        <v>210</v>
      </c>
      <c r="B222" s="104" t="s">
        <v>365</v>
      </c>
      <c r="C222" s="22" t="s">
        <v>366</v>
      </c>
      <c r="D222" s="23" t="s">
        <v>656</v>
      </c>
      <c r="E222" s="18">
        <v>133094</v>
      </c>
      <c r="F222" s="18">
        <v>131248</v>
      </c>
      <c r="G222" s="102">
        <v>98.61</v>
      </c>
      <c r="H222" s="102"/>
      <c r="I222" s="18">
        <v>135144</v>
      </c>
      <c r="J222" s="18">
        <v>133459</v>
      </c>
      <c r="K222" s="102">
        <v>98.75</v>
      </c>
      <c r="M222" s="18">
        <v>81671</v>
      </c>
      <c r="N222" s="18">
        <v>79866</v>
      </c>
      <c r="O222" s="102">
        <v>97.79</v>
      </c>
      <c r="Q222" s="18">
        <v>84074</v>
      </c>
      <c r="R222" s="18">
        <v>81743</v>
      </c>
      <c r="S222" s="102">
        <v>97.23</v>
      </c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F222" s="45"/>
      <c r="AG222" s="45"/>
      <c r="AH222" s="45"/>
      <c r="AI222" s="45"/>
      <c r="AK222" s="45"/>
      <c r="AL222" s="45"/>
      <c r="AM222" s="45"/>
      <c r="AN222" s="45"/>
      <c r="AO222" s="45"/>
      <c r="AP222" s="45"/>
      <c r="AQ222" s="45"/>
      <c r="AS222" s="47"/>
    </row>
    <row r="223" spans="1:45" x14ac:dyDescent="0.2">
      <c r="A223" s="17">
        <v>211</v>
      </c>
      <c r="B223" s="104" t="s">
        <v>367</v>
      </c>
      <c r="C223" s="22" t="s">
        <v>368</v>
      </c>
      <c r="D223" s="23" t="s">
        <v>669</v>
      </c>
      <c r="E223" s="18">
        <v>27885</v>
      </c>
      <c r="F223" s="18">
        <v>27468</v>
      </c>
      <c r="G223" s="102">
        <v>98.5</v>
      </c>
      <c r="H223" s="102"/>
      <c r="I223" s="18">
        <v>28619</v>
      </c>
      <c r="J223" s="18">
        <v>28297</v>
      </c>
      <c r="K223" s="102">
        <v>98.87</v>
      </c>
      <c r="M223" s="18">
        <v>12673</v>
      </c>
      <c r="N223" s="18">
        <v>12404</v>
      </c>
      <c r="O223" s="102">
        <v>97.88</v>
      </c>
      <c r="Q223" s="18">
        <v>13007</v>
      </c>
      <c r="R223" s="18">
        <v>12683</v>
      </c>
      <c r="S223" s="102">
        <v>97.51</v>
      </c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F223" s="45"/>
      <c r="AG223" s="45"/>
      <c r="AH223" s="45"/>
      <c r="AI223" s="45"/>
      <c r="AK223" s="45"/>
      <c r="AL223" s="45"/>
      <c r="AM223" s="45"/>
      <c r="AN223" s="45"/>
      <c r="AO223" s="45"/>
      <c r="AP223" s="45"/>
      <c r="AQ223" s="45"/>
      <c r="AS223" s="47"/>
    </row>
    <row r="224" spans="1:45" x14ac:dyDescent="0.2">
      <c r="A224" s="17">
        <v>212</v>
      </c>
      <c r="B224" s="104" t="s">
        <v>369</v>
      </c>
      <c r="C224" s="22" t="s">
        <v>370</v>
      </c>
      <c r="D224" s="23" t="s">
        <v>670</v>
      </c>
      <c r="E224" s="18">
        <v>71317</v>
      </c>
      <c r="F224" s="18">
        <v>67869</v>
      </c>
      <c r="G224" s="102">
        <v>95.17</v>
      </c>
      <c r="H224" s="102"/>
      <c r="I224" s="18">
        <v>81531</v>
      </c>
      <c r="J224" s="18">
        <v>75813</v>
      </c>
      <c r="K224" s="102">
        <v>92.99</v>
      </c>
      <c r="M224" s="18">
        <v>62188</v>
      </c>
      <c r="N224" s="18">
        <v>60041</v>
      </c>
      <c r="O224" s="102">
        <v>96.55</v>
      </c>
      <c r="Q224" s="18">
        <v>64267</v>
      </c>
      <c r="R224" s="18">
        <v>62535</v>
      </c>
      <c r="S224" s="102">
        <v>97.3</v>
      </c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F224" s="45"/>
      <c r="AG224" s="45"/>
      <c r="AH224" s="45"/>
      <c r="AI224" s="45"/>
      <c r="AK224" s="45"/>
      <c r="AL224" s="45"/>
      <c r="AM224" s="45"/>
      <c r="AN224" s="45"/>
      <c r="AO224" s="45"/>
      <c r="AP224" s="45"/>
      <c r="AQ224" s="45"/>
      <c r="AS224" s="47"/>
    </row>
    <row r="225" spans="1:45" x14ac:dyDescent="0.2">
      <c r="A225" s="17">
        <v>213</v>
      </c>
      <c r="B225" s="104" t="s">
        <v>371</v>
      </c>
      <c r="C225" s="22" t="s">
        <v>372</v>
      </c>
      <c r="D225" s="23" t="s">
        <v>669</v>
      </c>
      <c r="E225" s="18">
        <v>43700</v>
      </c>
      <c r="F225" s="18">
        <v>43054</v>
      </c>
      <c r="G225" s="102">
        <v>98.52</v>
      </c>
      <c r="H225" s="102"/>
      <c r="I225" s="18">
        <v>44935</v>
      </c>
      <c r="J225" s="18">
        <v>44174</v>
      </c>
      <c r="K225" s="102">
        <v>98.31</v>
      </c>
      <c r="M225" s="18">
        <v>15911</v>
      </c>
      <c r="N225" s="18">
        <v>15421</v>
      </c>
      <c r="O225" s="102">
        <v>96.92</v>
      </c>
      <c r="Q225" s="18">
        <v>16216</v>
      </c>
      <c r="R225" s="18">
        <v>15852</v>
      </c>
      <c r="S225" s="102">
        <v>97.76</v>
      </c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F225" s="45"/>
      <c r="AG225" s="45"/>
      <c r="AH225" s="45"/>
      <c r="AI225" s="45"/>
      <c r="AK225" s="45"/>
      <c r="AL225" s="45"/>
      <c r="AM225" s="45"/>
      <c r="AN225" s="45"/>
      <c r="AO225" s="45"/>
      <c r="AP225" s="45"/>
      <c r="AQ225" s="45"/>
      <c r="AS225" s="47"/>
    </row>
    <row r="226" spans="1:45" x14ac:dyDescent="0.2">
      <c r="A226" s="17">
        <v>214</v>
      </c>
      <c r="B226" s="104" t="s">
        <v>373</v>
      </c>
      <c r="C226" s="22" t="s">
        <v>374</v>
      </c>
      <c r="D226" s="23" t="s">
        <v>669</v>
      </c>
      <c r="E226" s="18">
        <v>28893</v>
      </c>
      <c r="F226" s="18">
        <v>28155</v>
      </c>
      <c r="G226" s="102">
        <v>97.45</v>
      </c>
      <c r="H226" s="102"/>
      <c r="I226" s="18">
        <v>29238</v>
      </c>
      <c r="J226" s="18">
        <v>28381</v>
      </c>
      <c r="K226" s="102">
        <v>97.07</v>
      </c>
      <c r="M226" s="18">
        <v>13273</v>
      </c>
      <c r="N226" s="18">
        <v>12832</v>
      </c>
      <c r="O226" s="102">
        <v>96.68</v>
      </c>
      <c r="Q226" s="18">
        <v>13695</v>
      </c>
      <c r="R226" s="18">
        <v>13312</v>
      </c>
      <c r="S226" s="102">
        <v>97.2</v>
      </c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F226" s="45"/>
      <c r="AG226" s="45"/>
      <c r="AH226" s="45"/>
      <c r="AI226" s="45"/>
      <c r="AK226" s="45"/>
      <c r="AL226" s="45"/>
      <c r="AM226" s="45"/>
      <c r="AN226" s="45"/>
      <c r="AO226" s="45"/>
      <c r="AP226" s="45"/>
      <c r="AQ226" s="45"/>
      <c r="AS226" s="47"/>
    </row>
    <row r="227" spans="1:45" x14ac:dyDescent="0.2">
      <c r="A227" s="17">
        <v>215</v>
      </c>
      <c r="B227" s="104" t="s">
        <v>375</v>
      </c>
      <c r="C227" s="22" t="s">
        <v>376</v>
      </c>
      <c r="D227" s="23" t="s">
        <v>669</v>
      </c>
      <c r="E227" s="18">
        <v>54763</v>
      </c>
      <c r="F227" s="18">
        <v>53952</v>
      </c>
      <c r="G227" s="102">
        <v>98.52</v>
      </c>
      <c r="H227" s="102"/>
      <c r="I227" s="18">
        <v>56490</v>
      </c>
      <c r="J227" s="18">
        <v>55664</v>
      </c>
      <c r="K227" s="102">
        <v>98.54</v>
      </c>
      <c r="M227" s="18">
        <v>16483</v>
      </c>
      <c r="N227" s="18">
        <v>16130</v>
      </c>
      <c r="O227" s="102">
        <v>97.86</v>
      </c>
      <c r="Q227" s="18">
        <v>16696</v>
      </c>
      <c r="R227" s="18">
        <v>16411</v>
      </c>
      <c r="S227" s="102">
        <v>98.29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F227" s="45"/>
      <c r="AG227" s="45"/>
      <c r="AH227" s="45"/>
      <c r="AI227" s="45"/>
      <c r="AK227" s="45"/>
      <c r="AL227" s="45"/>
      <c r="AM227" s="45"/>
      <c r="AN227" s="45"/>
      <c r="AO227" s="45"/>
      <c r="AP227" s="45"/>
      <c r="AQ227" s="45"/>
      <c r="AS227" s="47"/>
    </row>
    <row r="228" spans="1:45" x14ac:dyDescent="0.2">
      <c r="A228" s="17">
        <v>216</v>
      </c>
      <c r="B228" s="104" t="s">
        <v>377</v>
      </c>
      <c r="C228" s="22" t="s">
        <v>378</v>
      </c>
      <c r="D228" s="23" t="s">
        <v>670</v>
      </c>
      <c r="E228" s="18">
        <v>91015</v>
      </c>
      <c r="F228" s="18">
        <v>88744</v>
      </c>
      <c r="G228" s="102">
        <v>97.5</v>
      </c>
      <c r="H228" s="102"/>
      <c r="I228" s="18">
        <v>96713</v>
      </c>
      <c r="J228" s="18">
        <v>93894</v>
      </c>
      <c r="K228" s="102">
        <v>97.09</v>
      </c>
      <c r="M228" s="18">
        <v>72911</v>
      </c>
      <c r="N228" s="18">
        <v>71516</v>
      </c>
      <c r="O228" s="102">
        <v>98.09</v>
      </c>
      <c r="Q228" s="18">
        <v>74883</v>
      </c>
      <c r="R228" s="18">
        <v>73532</v>
      </c>
      <c r="S228" s="102">
        <v>98.2</v>
      </c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F228" s="45"/>
      <c r="AG228" s="45"/>
      <c r="AH228" s="45"/>
      <c r="AI228" s="45"/>
      <c r="AK228" s="45"/>
      <c r="AL228" s="45"/>
      <c r="AM228" s="45"/>
      <c r="AN228" s="45"/>
      <c r="AO228" s="45"/>
      <c r="AP228" s="45"/>
      <c r="AQ228" s="45"/>
      <c r="AS228" s="47"/>
    </row>
    <row r="229" spans="1:45" x14ac:dyDescent="0.2">
      <c r="A229" s="17">
        <v>217</v>
      </c>
      <c r="B229" s="104" t="s">
        <v>379</v>
      </c>
      <c r="C229" s="22" t="s">
        <v>380</v>
      </c>
      <c r="D229" s="23" t="s">
        <v>669</v>
      </c>
      <c r="E229" s="18">
        <v>49010</v>
      </c>
      <c r="F229" s="18">
        <v>48029</v>
      </c>
      <c r="G229" s="102">
        <v>98</v>
      </c>
      <c r="H229" s="102"/>
      <c r="I229" s="18">
        <v>50748</v>
      </c>
      <c r="J229" s="18">
        <v>49515</v>
      </c>
      <c r="K229" s="102">
        <v>97.57</v>
      </c>
      <c r="M229" s="18">
        <v>39943</v>
      </c>
      <c r="N229" s="18">
        <v>39597</v>
      </c>
      <c r="O229" s="102">
        <v>99.13</v>
      </c>
      <c r="Q229" s="18">
        <v>41161</v>
      </c>
      <c r="R229" s="18">
        <v>40841</v>
      </c>
      <c r="S229" s="102">
        <v>99.22</v>
      </c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F229" s="45"/>
      <c r="AG229" s="45"/>
      <c r="AH229" s="45"/>
      <c r="AI229" s="45"/>
      <c r="AK229" s="45"/>
      <c r="AL229" s="45"/>
      <c r="AM229" s="45"/>
      <c r="AN229" s="45"/>
      <c r="AO229" s="45"/>
      <c r="AP229" s="45"/>
      <c r="AQ229" s="45"/>
      <c r="AS229" s="47"/>
    </row>
    <row r="230" spans="1:45" x14ac:dyDescent="0.2">
      <c r="A230" s="17">
        <v>218</v>
      </c>
      <c r="B230" s="104" t="s">
        <v>381</v>
      </c>
      <c r="C230" s="22" t="s">
        <v>382</v>
      </c>
      <c r="D230" s="23" t="s">
        <v>669</v>
      </c>
      <c r="E230" s="18">
        <v>46501</v>
      </c>
      <c r="F230" s="18">
        <v>45854</v>
      </c>
      <c r="G230" s="102">
        <v>98.61</v>
      </c>
      <c r="H230" s="102"/>
      <c r="I230" s="18">
        <v>48750</v>
      </c>
      <c r="J230" s="18">
        <v>48079</v>
      </c>
      <c r="K230" s="102">
        <v>98.62</v>
      </c>
      <c r="M230" s="18">
        <v>43312</v>
      </c>
      <c r="N230" s="18">
        <v>42785</v>
      </c>
      <c r="O230" s="102">
        <v>98.78</v>
      </c>
      <c r="Q230" s="18">
        <v>44057</v>
      </c>
      <c r="R230" s="18">
        <v>43267</v>
      </c>
      <c r="S230" s="102">
        <v>98.21</v>
      </c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F230" s="45"/>
      <c r="AG230" s="45"/>
      <c r="AH230" s="45"/>
      <c r="AI230" s="45"/>
      <c r="AK230" s="45"/>
      <c r="AL230" s="45"/>
      <c r="AM230" s="45"/>
      <c r="AN230" s="45"/>
      <c r="AO230" s="45"/>
      <c r="AP230" s="45"/>
      <c r="AQ230" s="45"/>
      <c r="AS230" s="47"/>
    </row>
    <row r="231" spans="1:45" x14ac:dyDescent="0.2">
      <c r="A231" s="17">
        <v>219</v>
      </c>
      <c r="B231" s="104" t="s">
        <v>383</v>
      </c>
      <c r="C231" s="22" t="s">
        <v>384</v>
      </c>
      <c r="D231" s="23" t="s">
        <v>669</v>
      </c>
      <c r="E231" s="18">
        <v>62129</v>
      </c>
      <c r="F231" s="18">
        <v>61593</v>
      </c>
      <c r="G231" s="102">
        <v>99.14</v>
      </c>
      <c r="H231" s="102"/>
      <c r="I231" s="18">
        <v>63806</v>
      </c>
      <c r="J231" s="18">
        <v>63235</v>
      </c>
      <c r="K231" s="102">
        <v>99.11</v>
      </c>
      <c r="M231" s="18">
        <v>24205</v>
      </c>
      <c r="N231" s="18">
        <v>23951</v>
      </c>
      <c r="O231" s="102">
        <v>98.95</v>
      </c>
      <c r="Q231" s="18">
        <v>24930</v>
      </c>
      <c r="R231" s="18">
        <v>24619</v>
      </c>
      <c r="S231" s="102">
        <v>98.75</v>
      </c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F231" s="45"/>
      <c r="AG231" s="45"/>
      <c r="AH231" s="45"/>
      <c r="AI231" s="45"/>
      <c r="AK231" s="45"/>
      <c r="AL231" s="45"/>
      <c r="AM231" s="45"/>
      <c r="AN231" s="45"/>
      <c r="AO231" s="45"/>
      <c r="AP231" s="45"/>
      <c r="AQ231" s="45"/>
      <c r="AS231" s="47"/>
    </row>
    <row r="232" spans="1:45" x14ac:dyDescent="0.2">
      <c r="A232" s="17">
        <v>220</v>
      </c>
      <c r="B232" s="104" t="s">
        <v>385</v>
      </c>
      <c r="C232" s="22" t="s">
        <v>386</v>
      </c>
      <c r="D232" s="23" t="s">
        <v>669</v>
      </c>
      <c r="E232" s="18">
        <v>41123</v>
      </c>
      <c r="F232" s="18">
        <v>40424</v>
      </c>
      <c r="G232" s="102">
        <v>98.3</v>
      </c>
      <c r="H232" s="102"/>
      <c r="I232" s="18">
        <v>42705</v>
      </c>
      <c r="J232" s="18">
        <v>41973</v>
      </c>
      <c r="K232" s="102">
        <v>98.29</v>
      </c>
      <c r="M232" s="18">
        <v>44577</v>
      </c>
      <c r="N232" s="18">
        <v>44034</v>
      </c>
      <c r="O232" s="102">
        <v>98.78</v>
      </c>
      <c r="Q232" s="18">
        <v>45600</v>
      </c>
      <c r="R232" s="18">
        <v>45058</v>
      </c>
      <c r="S232" s="102">
        <v>98.81</v>
      </c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F232" s="45"/>
      <c r="AG232" s="45"/>
      <c r="AH232" s="45"/>
      <c r="AI232" s="45"/>
      <c r="AK232" s="45"/>
      <c r="AL232" s="45"/>
      <c r="AM232" s="45"/>
      <c r="AN232" s="45"/>
      <c r="AO232" s="45"/>
      <c r="AP232" s="45"/>
      <c r="AQ232" s="45"/>
      <c r="AS232" s="47"/>
    </row>
    <row r="233" spans="1:45" x14ac:dyDescent="0.2">
      <c r="A233" s="17">
        <v>221</v>
      </c>
      <c r="B233" s="104" t="s">
        <v>637</v>
      </c>
      <c r="C233" s="22" t="s">
        <v>387</v>
      </c>
      <c r="D233" s="23" t="s">
        <v>668</v>
      </c>
      <c r="E233" s="18">
        <v>23119</v>
      </c>
      <c r="F233" s="18">
        <v>22862</v>
      </c>
      <c r="G233" s="102">
        <v>98.89</v>
      </c>
      <c r="H233" s="102"/>
      <c r="I233" s="18">
        <v>24029</v>
      </c>
      <c r="J233" s="18">
        <v>23752</v>
      </c>
      <c r="K233" s="102">
        <v>98.85</v>
      </c>
      <c r="M233" s="18">
        <v>9414</v>
      </c>
      <c r="N233" s="18">
        <v>9294</v>
      </c>
      <c r="O233" s="102">
        <v>98.73</v>
      </c>
      <c r="Q233" s="18">
        <v>9920</v>
      </c>
      <c r="R233" s="18">
        <v>9800</v>
      </c>
      <c r="S233" s="102">
        <v>98.79</v>
      </c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F233" s="45"/>
      <c r="AG233" s="45"/>
      <c r="AH233" s="45"/>
      <c r="AI233" s="45"/>
      <c r="AK233" s="45"/>
      <c r="AL233" s="45"/>
      <c r="AM233" s="45"/>
      <c r="AN233" s="45"/>
      <c r="AO233" s="45"/>
      <c r="AP233" s="45"/>
      <c r="AQ233" s="45"/>
      <c r="AS233" s="47"/>
    </row>
    <row r="234" spans="1:45" x14ac:dyDescent="0.2">
      <c r="A234" s="17">
        <v>222</v>
      </c>
      <c r="B234" s="104" t="s">
        <v>388</v>
      </c>
      <c r="C234" s="22" t="s">
        <v>389</v>
      </c>
      <c r="D234" s="23" t="s">
        <v>669</v>
      </c>
      <c r="E234" s="18">
        <v>30055</v>
      </c>
      <c r="F234" s="18">
        <v>29517</v>
      </c>
      <c r="G234" s="102">
        <v>98.21</v>
      </c>
      <c r="H234" s="102"/>
      <c r="I234" s="18">
        <v>31035</v>
      </c>
      <c r="J234" s="18">
        <v>30580</v>
      </c>
      <c r="K234" s="102">
        <v>98.53</v>
      </c>
      <c r="M234" s="18">
        <v>15751</v>
      </c>
      <c r="N234" s="18">
        <v>15552</v>
      </c>
      <c r="O234" s="102">
        <v>98.74</v>
      </c>
      <c r="Q234" s="18">
        <v>16142</v>
      </c>
      <c r="R234" s="18">
        <v>16001</v>
      </c>
      <c r="S234" s="102">
        <v>99.13</v>
      </c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F234" s="45"/>
      <c r="AG234" s="45"/>
      <c r="AH234" s="45"/>
      <c r="AI234" s="45"/>
      <c r="AK234" s="45"/>
      <c r="AL234" s="45"/>
      <c r="AM234" s="45"/>
      <c r="AN234" s="45"/>
      <c r="AO234" s="45"/>
      <c r="AP234" s="45"/>
      <c r="AQ234" s="45"/>
      <c r="AS234" s="47"/>
    </row>
    <row r="235" spans="1:45" x14ac:dyDescent="0.2">
      <c r="A235" s="17">
        <v>223</v>
      </c>
      <c r="B235" s="104" t="s">
        <v>390</v>
      </c>
      <c r="C235" s="22" t="s">
        <v>391</v>
      </c>
      <c r="D235" s="23" t="s">
        <v>670</v>
      </c>
      <c r="E235" s="18">
        <v>83963</v>
      </c>
      <c r="F235" s="18">
        <v>77285</v>
      </c>
      <c r="G235" s="102">
        <v>92.05</v>
      </c>
      <c r="H235" s="102"/>
      <c r="I235" s="18">
        <v>89917</v>
      </c>
      <c r="J235" s="18">
        <v>82875</v>
      </c>
      <c r="K235" s="102">
        <v>92.17</v>
      </c>
      <c r="M235" s="18">
        <v>91833</v>
      </c>
      <c r="N235" s="18">
        <v>85575</v>
      </c>
      <c r="O235" s="102">
        <v>93.19</v>
      </c>
      <c r="Q235" s="18">
        <v>96680</v>
      </c>
      <c r="R235" s="18">
        <v>90915</v>
      </c>
      <c r="S235" s="102">
        <v>94.04</v>
      </c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F235" s="45"/>
      <c r="AG235" s="45"/>
      <c r="AH235" s="45"/>
      <c r="AI235" s="45"/>
      <c r="AK235" s="45"/>
      <c r="AL235" s="45"/>
      <c r="AM235" s="45"/>
      <c r="AN235" s="45"/>
      <c r="AO235" s="45"/>
      <c r="AP235" s="45"/>
      <c r="AQ235" s="45"/>
      <c r="AS235" s="47"/>
    </row>
    <row r="236" spans="1:45" x14ac:dyDescent="0.2">
      <c r="A236" s="17">
        <v>224</v>
      </c>
      <c r="B236" s="104" t="s">
        <v>392</v>
      </c>
      <c r="C236" s="22" t="s">
        <v>393</v>
      </c>
      <c r="D236" s="23" t="s">
        <v>670</v>
      </c>
      <c r="E236" s="18">
        <v>84314</v>
      </c>
      <c r="F236" s="18">
        <v>82788</v>
      </c>
      <c r="G236" s="102">
        <v>98.19</v>
      </c>
      <c r="H236" s="102"/>
      <c r="I236" s="18">
        <v>89939</v>
      </c>
      <c r="J236" s="18">
        <v>88159</v>
      </c>
      <c r="K236" s="102">
        <v>98.02</v>
      </c>
      <c r="M236" s="18">
        <v>96507</v>
      </c>
      <c r="N236" s="18">
        <v>93170</v>
      </c>
      <c r="O236" s="102">
        <v>96.54</v>
      </c>
      <c r="Q236" s="18">
        <v>99627</v>
      </c>
      <c r="R236" s="18">
        <v>96928</v>
      </c>
      <c r="S236" s="102">
        <v>97.29</v>
      </c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F236" s="45"/>
      <c r="AG236" s="45"/>
      <c r="AH236" s="45"/>
      <c r="AI236" s="45"/>
      <c r="AK236" s="45"/>
      <c r="AL236" s="45"/>
      <c r="AM236" s="45"/>
      <c r="AN236" s="45"/>
      <c r="AO236" s="45"/>
      <c r="AP236" s="45"/>
      <c r="AQ236" s="45"/>
      <c r="AS236" s="47"/>
    </row>
    <row r="237" spans="1:45" x14ac:dyDescent="0.2">
      <c r="A237" s="17">
        <v>225</v>
      </c>
      <c r="B237" s="104" t="s">
        <v>394</v>
      </c>
      <c r="C237" s="22" t="s">
        <v>395</v>
      </c>
      <c r="D237" s="23" t="s">
        <v>669</v>
      </c>
      <c r="E237" s="18">
        <v>54429</v>
      </c>
      <c r="F237" s="18">
        <v>53164</v>
      </c>
      <c r="G237" s="102">
        <v>97.68</v>
      </c>
      <c r="H237" s="102"/>
      <c r="I237" s="18">
        <v>57331</v>
      </c>
      <c r="J237" s="18">
        <v>55841</v>
      </c>
      <c r="K237" s="102">
        <v>97.4</v>
      </c>
      <c r="M237" s="18">
        <v>31192</v>
      </c>
      <c r="N237" s="18">
        <v>30419</v>
      </c>
      <c r="O237" s="102">
        <v>97.52</v>
      </c>
      <c r="Q237" s="18">
        <v>32800</v>
      </c>
      <c r="R237" s="18">
        <v>32259</v>
      </c>
      <c r="S237" s="102">
        <v>98.35</v>
      </c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F237" s="45"/>
      <c r="AG237" s="45"/>
      <c r="AH237" s="45"/>
      <c r="AI237" s="45"/>
      <c r="AK237" s="45"/>
      <c r="AL237" s="45"/>
      <c r="AM237" s="45"/>
      <c r="AN237" s="45"/>
      <c r="AO237" s="45"/>
      <c r="AP237" s="45"/>
      <c r="AQ237" s="45"/>
      <c r="AS237" s="47"/>
    </row>
    <row r="238" spans="1:45" x14ac:dyDescent="0.2">
      <c r="A238" s="17">
        <v>226</v>
      </c>
      <c r="B238" s="104" t="s">
        <v>396</v>
      </c>
      <c r="C238" s="22" t="s">
        <v>397</v>
      </c>
      <c r="D238" s="23" t="s">
        <v>669</v>
      </c>
      <c r="E238" s="18">
        <v>52622</v>
      </c>
      <c r="F238" s="18">
        <v>51617</v>
      </c>
      <c r="G238" s="102">
        <v>98.09</v>
      </c>
      <c r="H238" s="102"/>
      <c r="I238" s="18">
        <v>55020</v>
      </c>
      <c r="J238" s="18">
        <v>53897</v>
      </c>
      <c r="K238" s="102">
        <v>97.96</v>
      </c>
      <c r="M238" s="18">
        <v>34995</v>
      </c>
      <c r="N238" s="18">
        <v>34136</v>
      </c>
      <c r="O238" s="102">
        <v>97.55</v>
      </c>
      <c r="Q238" s="18">
        <v>36360</v>
      </c>
      <c r="R238" s="18">
        <v>35745</v>
      </c>
      <c r="S238" s="102">
        <v>98.31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F238" s="45"/>
      <c r="AG238" s="45"/>
      <c r="AH238" s="45"/>
      <c r="AI238" s="45"/>
      <c r="AK238" s="45"/>
      <c r="AL238" s="45"/>
      <c r="AM238" s="45"/>
      <c r="AN238" s="45"/>
      <c r="AO238" s="45"/>
      <c r="AP238" s="45"/>
      <c r="AQ238" s="45"/>
      <c r="AS238" s="47"/>
    </row>
    <row r="239" spans="1:45" x14ac:dyDescent="0.2">
      <c r="A239" s="17">
        <v>227</v>
      </c>
      <c r="B239" s="104" t="s">
        <v>398</v>
      </c>
      <c r="C239" s="22" t="s">
        <v>399</v>
      </c>
      <c r="D239" s="23" t="s">
        <v>670</v>
      </c>
      <c r="E239" s="18">
        <v>114529</v>
      </c>
      <c r="F239" s="18">
        <v>111395</v>
      </c>
      <c r="G239" s="102">
        <v>97.26</v>
      </c>
      <c r="H239" s="102"/>
      <c r="I239" s="18">
        <v>120296</v>
      </c>
      <c r="J239" s="18">
        <v>115695</v>
      </c>
      <c r="K239" s="102">
        <v>96.18</v>
      </c>
      <c r="M239" s="18">
        <v>68914</v>
      </c>
      <c r="N239" s="18">
        <v>67507</v>
      </c>
      <c r="O239" s="102">
        <v>97.96</v>
      </c>
      <c r="Q239" s="18">
        <v>68955</v>
      </c>
      <c r="R239" s="18">
        <v>67421</v>
      </c>
      <c r="S239" s="102">
        <v>97.78</v>
      </c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F239" s="45"/>
      <c r="AG239" s="45"/>
      <c r="AH239" s="45"/>
      <c r="AI239" s="45"/>
      <c r="AK239" s="45"/>
      <c r="AL239" s="45"/>
      <c r="AM239" s="45"/>
      <c r="AN239" s="45"/>
      <c r="AO239" s="45"/>
      <c r="AP239" s="45"/>
      <c r="AQ239" s="45"/>
      <c r="AS239" s="47"/>
    </row>
    <row r="240" spans="1:45" x14ac:dyDescent="0.2">
      <c r="A240" s="17">
        <v>228</v>
      </c>
      <c r="B240" s="104" t="s">
        <v>400</v>
      </c>
      <c r="C240" s="22" t="s">
        <v>401</v>
      </c>
      <c r="D240" s="23" t="s">
        <v>669</v>
      </c>
      <c r="E240" s="18">
        <v>42362</v>
      </c>
      <c r="F240" s="18">
        <v>41594</v>
      </c>
      <c r="G240" s="102">
        <v>98.19</v>
      </c>
      <c r="H240" s="102"/>
      <c r="I240" s="18">
        <v>43688</v>
      </c>
      <c r="J240" s="18">
        <v>42575</v>
      </c>
      <c r="K240" s="102">
        <v>97.45</v>
      </c>
      <c r="M240" s="18">
        <v>38038</v>
      </c>
      <c r="N240" s="18">
        <v>37497</v>
      </c>
      <c r="O240" s="102">
        <v>98.58</v>
      </c>
      <c r="Q240" s="18">
        <v>42321</v>
      </c>
      <c r="R240" s="18">
        <v>41515</v>
      </c>
      <c r="S240" s="102">
        <v>98.1</v>
      </c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F240" s="45"/>
      <c r="AG240" s="45"/>
      <c r="AH240" s="45"/>
      <c r="AI240" s="45"/>
      <c r="AK240" s="45"/>
      <c r="AL240" s="45"/>
      <c r="AM240" s="45"/>
      <c r="AN240" s="45"/>
      <c r="AO240" s="45"/>
      <c r="AP240" s="45"/>
      <c r="AQ240" s="45"/>
      <c r="AS240" s="47"/>
    </row>
    <row r="241" spans="1:45" x14ac:dyDescent="0.2">
      <c r="A241" s="17">
        <v>229</v>
      </c>
      <c r="B241" s="104" t="s">
        <v>402</v>
      </c>
      <c r="C241" s="22" t="s">
        <v>403</v>
      </c>
      <c r="D241" s="23" t="s">
        <v>669</v>
      </c>
      <c r="E241" s="18">
        <v>70322</v>
      </c>
      <c r="F241" s="18">
        <v>69248</v>
      </c>
      <c r="G241" s="102">
        <v>98.47</v>
      </c>
      <c r="H241" s="102"/>
      <c r="I241" s="18">
        <v>72098</v>
      </c>
      <c r="J241" s="18">
        <v>71007</v>
      </c>
      <c r="K241" s="102">
        <v>98.49</v>
      </c>
      <c r="M241" s="18">
        <v>35377</v>
      </c>
      <c r="N241" s="18">
        <v>34479</v>
      </c>
      <c r="O241" s="102">
        <v>97.46</v>
      </c>
      <c r="Q241" s="18">
        <v>35626</v>
      </c>
      <c r="R241" s="18">
        <v>34630</v>
      </c>
      <c r="S241" s="102">
        <v>97.2</v>
      </c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F241" s="45"/>
      <c r="AG241" s="45"/>
      <c r="AH241" s="45"/>
      <c r="AI241" s="45"/>
      <c r="AK241" s="45"/>
      <c r="AL241" s="45"/>
      <c r="AM241" s="45"/>
      <c r="AN241" s="45"/>
      <c r="AO241" s="45"/>
      <c r="AP241" s="45"/>
      <c r="AQ241" s="45"/>
      <c r="AS241" s="47"/>
    </row>
    <row r="242" spans="1:45" x14ac:dyDescent="0.2">
      <c r="A242" s="17">
        <v>230</v>
      </c>
      <c r="B242" s="104" t="s">
        <v>404</v>
      </c>
      <c r="C242" s="22" t="s">
        <v>405</v>
      </c>
      <c r="D242" s="23" t="s">
        <v>670</v>
      </c>
      <c r="E242" s="18">
        <v>187300</v>
      </c>
      <c r="F242" s="18">
        <v>178509</v>
      </c>
      <c r="G242" s="102">
        <v>95.31</v>
      </c>
      <c r="H242" s="102"/>
      <c r="I242" s="18">
        <v>200065</v>
      </c>
      <c r="J242" s="18">
        <v>187484</v>
      </c>
      <c r="K242" s="102">
        <v>93.71</v>
      </c>
      <c r="M242" s="18">
        <v>207259</v>
      </c>
      <c r="N242" s="18">
        <v>201304</v>
      </c>
      <c r="O242" s="102">
        <v>97.13</v>
      </c>
      <c r="Q242" s="18">
        <v>212148</v>
      </c>
      <c r="R242" s="18">
        <v>207093</v>
      </c>
      <c r="S242" s="102">
        <v>97.62</v>
      </c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F242" s="45"/>
      <c r="AG242" s="45"/>
      <c r="AH242" s="45"/>
      <c r="AI242" s="45"/>
      <c r="AK242" s="45"/>
      <c r="AL242" s="45"/>
      <c r="AM242" s="45"/>
      <c r="AN242" s="45"/>
      <c r="AO242" s="45"/>
      <c r="AP242" s="45"/>
      <c r="AQ242" s="45"/>
      <c r="AS242" s="47"/>
    </row>
    <row r="243" spans="1:45" x14ac:dyDescent="0.2">
      <c r="A243" s="17">
        <v>231</v>
      </c>
      <c r="B243" s="104" t="s">
        <v>406</v>
      </c>
      <c r="C243" s="22" t="s">
        <v>407</v>
      </c>
      <c r="D243" s="23" t="s">
        <v>669</v>
      </c>
      <c r="E243" s="18">
        <v>51938</v>
      </c>
      <c r="F243" s="18">
        <v>50702</v>
      </c>
      <c r="G243" s="102">
        <v>97.62</v>
      </c>
      <c r="H243" s="102"/>
      <c r="I243" s="18">
        <v>53889</v>
      </c>
      <c r="J243" s="18">
        <v>52497</v>
      </c>
      <c r="K243" s="102">
        <v>97.42</v>
      </c>
      <c r="M243" s="18">
        <v>28598</v>
      </c>
      <c r="N243" s="18">
        <v>27979</v>
      </c>
      <c r="O243" s="102">
        <v>97.84</v>
      </c>
      <c r="Q243" s="18">
        <v>28476</v>
      </c>
      <c r="R243" s="18">
        <v>27902</v>
      </c>
      <c r="S243" s="102">
        <v>97.98</v>
      </c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F243" s="45"/>
      <c r="AG243" s="45"/>
      <c r="AH243" s="45"/>
      <c r="AI243" s="45"/>
      <c r="AK243" s="45"/>
      <c r="AL243" s="45"/>
      <c r="AM243" s="45"/>
      <c r="AN243" s="45"/>
      <c r="AO243" s="45"/>
      <c r="AP243" s="45"/>
      <c r="AQ243" s="45"/>
      <c r="AS243" s="47"/>
    </row>
    <row r="244" spans="1:45" x14ac:dyDescent="0.2">
      <c r="A244" s="17">
        <v>232</v>
      </c>
      <c r="B244" s="104" t="s">
        <v>582</v>
      </c>
      <c r="C244" s="22" t="s">
        <v>591</v>
      </c>
      <c r="D244" s="23" t="s">
        <v>668</v>
      </c>
      <c r="E244" s="18">
        <v>147518</v>
      </c>
      <c r="F244" s="18">
        <v>144971</v>
      </c>
      <c r="G244" s="102">
        <v>98.27</v>
      </c>
      <c r="H244" s="102"/>
      <c r="I244" s="18">
        <v>151987</v>
      </c>
      <c r="J244" s="18">
        <v>149103</v>
      </c>
      <c r="K244" s="102">
        <v>98.1</v>
      </c>
      <c r="M244" s="18">
        <v>73372</v>
      </c>
      <c r="N244" s="18">
        <v>72216</v>
      </c>
      <c r="O244" s="102">
        <v>98.42</v>
      </c>
      <c r="Q244" s="18">
        <v>76327</v>
      </c>
      <c r="R244" s="18">
        <v>75054</v>
      </c>
      <c r="S244" s="102">
        <v>98.33</v>
      </c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F244" s="45"/>
      <c r="AG244" s="45"/>
      <c r="AH244" s="45"/>
      <c r="AI244" s="45"/>
      <c r="AK244" s="45"/>
      <c r="AL244" s="45"/>
      <c r="AM244" s="45"/>
      <c r="AN244" s="45"/>
      <c r="AO244" s="45"/>
      <c r="AP244" s="45"/>
      <c r="AQ244" s="45"/>
      <c r="AS244" s="47"/>
    </row>
    <row r="245" spans="1:45" x14ac:dyDescent="0.2">
      <c r="A245" s="17">
        <v>233</v>
      </c>
      <c r="B245" s="104" t="s">
        <v>638</v>
      </c>
      <c r="C245" s="22" t="s">
        <v>408</v>
      </c>
      <c r="D245" s="23" t="s">
        <v>668</v>
      </c>
      <c r="E245" s="18">
        <v>48407</v>
      </c>
      <c r="F245" s="18">
        <v>46148</v>
      </c>
      <c r="G245" s="102">
        <v>95.3</v>
      </c>
      <c r="H245" s="102"/>
      <c r="I245" s="18">
        <v>52594</v>
      </c>
      <c r="J245" s="18">
        <v>49872</v>
      </c>
      <c r="K245" s="102">
        <v>94.82</v>
      </c>
      <c r="M245" s="18">
        <v>93510</v>
      </c>
      <c r="N245" s="18">
        <v>88760</v>
      </c>
      <c r="O245" s="102">
        <v>94.92</v>
      </c>
      <c r="Q245" s="18">
        <v>95765</v>
      </c>
      <c r="R245" s="18">
        <v>92156</v>
      </c>
      <c r="S245" s="102">
        <v>96.23</v>
      </c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F245" s="45"/>
      <c r="AG245" s="45"/>
      <c r="AH245" s="45"/>
      <c r="AI245" s="45"/>
      <c r="AK245" s="45"/>
      <c r="AL245" s="45"/>
      <c r="AM245" s="45"/>
      <c r="AN245" s="45"/>
      <c r="AO245" s="45"/>
      <c r="AP245" s="45"/>
      <c r="AQ245" s="45"/>
      <c r="AS245" s="47"/>
    </row>
    <row r="246" spans="1:45" x14ac:dyDescent="0.2">
      <c r="A246" s="17">
        <v>234</v>
      </c>
      <c r="B246" s="104" t="s">
        <v>409</v>
      </c>
      <c r="C246" s="22" t="s">
        <v>410</v>
      </c>
      <c r="D246" s="23" t="s">
        <v>670</v>
      </c>
      <c r="E246" s="18">
        <v>94094</v>
      </c>
      <c r="F246" s="18">
        <v>92826</v>
      </c>
      <c r="G246" s="102">
        <v>98.65</v>
      </c>
      <c r="H246" s="102"/>
      <c r="I246" s="18">
        <v>96663</v>
      </c>
      <c r="J246" s="18">
        <v>95288</v>
      </c>
      <c r="K246" s="102">
        <v>98.58</v>
      </c>
      <c r="M246" s="18">
        <v>108185</v>
      </c>
      <c r="N246" s="18">
        <v>107156</v>
      </c>
      <c r="O246" s="102">
        <v>99.05</v>
      </c>
      <c r="Q246" s="18">
        <v>109012</v>
      </c>
      <c r="R246" s="18">
        <v>107940</v>
      </c>
      <c r="S246" s="102">
        <v>99.02</v>
      </c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F246" s="45"/>
      <c r="AG246" s="45"/>
      <c r="AH246" s="45"/>
      <c r="AI246" s="45"/>
      <c r="AK246" s="45"/>
      <c r="AL246" s="45"/>
      <c r="AM246" s="45"/>
      <c r="AN246" s="45"/>
      <c r="AO246" s="45"/>
      <c r="AP246" s="45"/>
      <c r="AQ246" s="45"/>
      <c r="AS246" s="47"/>
    </row>
    <row r="247" spans="1:45" x14ac:dyDescent="0.2">
      <c r="A247" s="17">
        <v>235</v>
      </c>
      <c r="B247" s="104" t="s">
        <v>411</v>
      </c>
      <c r="C247" s="22" t="s">
        <v>412</v>
      </c>
      <c r="D247" s="23" t="s">
        <v>669</v>
      </c>
      <c r="E247" s="18">
        <v>45752</v>
      </c>
      <c r="F247" s="18">
        <v>44990</v>
      </c>
      <c r="G247" s="102">
        <v>98.33</v>
      </c>
      <c r="H247" s="102"/>
      <c r="I247" s="18">
        <v>46720</v>
      </c>
      <c r="J247" s="18">
        <v>45741</v>
      </c>
      <c r="K247" s="102">
        <v>97.9</v>
      </c>
      <c r="M247" s="18">
        <v>29427</v>
      </c>
      <c r="N247" s="18">
        <v>29127</v>
      </c>
      <c r="O247" s="102">
        <v>98.98</v>
      </c>
      <c r="Q247" s="18">
        <v>29724</v>
      </c>
      <c r="R247" s="18">
        <v>29369</v>
      </c>
      <c r="S247" s="102">
        <v>98.81</v>
      </c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F247" s="45"/>
      <c r="AG247" s="45"/>
      <c r="AH247" s="45"/>
      <c r="AI247" s="45"/>
      <c r="AK247" s="45"/>
      <c r="AL247" s="45"/>
      <c r="AM247" s="45"/>
      <c r="AN247" s="45"/>
      <c r="AO247" s="45"/>
      <c r="AP247" s="45"/>
      <c r="AQ247" s="45"/>
      <c r="AS247" s="47"/>
    </row>
    <row r="248" spans="1:45" x14ac:dyDescent="0.2">
      <c r="A248" s="17">
        <v>236</v>
      </c>
      <c r="B248" s="104" t="s">
        <v>413</v>
      </c>
      <c r="C248" s="22" t="s">
        <v>414</v>
      </c>
      <c r="D248" s="23" t="s">
        <v>669</v>
      </c>
      <c r="E248" s="18">
        <v>84658</v>
      </c>
      <c r="F248" s="18">
        <v>84042</v>
      </c>
      <c r="G248" s="102">
        <v>99.27</v>
      </c>
      <c r="H248" s="102"/>
      <c r="I248" s="18">
        <v>89539</v>
      </c>
      <c r="J248" s="18">
        <v>88703</v>
      </c>
      <c r="K248" s="102">
        <v>99.07</v>
      </c>
      <c r="M248" s="18">
        <v>66736</v>
      </c>
      <c r="N248" s="18">
        <v>66419</v>
      </c>
      <c r="O248" s="102">
        <v>99.52</v>
      </c>
      <c r="Q248" s="18">
        <v>69253</v>
      </c>
      <c r="R248" s="18">
        <v>68379</v>
      </c>
      <c r="S248" s="102">
        <v>98.74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F248" s="45"/>
      <c r="AG248" s="45"/>
      <c r="AH248" s="45"/>
      <c r="AI248" s="45"/>
      <c r="AK248" s="45"/>
      <c r="AL248" s="45"/>
      <c r="AM248" s="45"/>
      <c r="AN248" s="45"/>
      <c r="AO248" s="45"/>
      <c r="AP248" s="45"/>
      <c r="AQ248" s="45"/>
      <c r="AS248" s="47"/>
    </row>
    <row r="249" spans="1:45" x14ac:dyDescent="0.2">
      <c r="A249" s="17">
        <v>237</v>
      </c>
      <c r="B249" s="104" t="s">
        <v>415</v>
      </c>
      <c r="C249" s="22" t="s">
        <v>416</v>
      </c>
      <c r="D249" s="23" t="s">
        <v>669</v>
      </c>
      <c r="E249" s="18">
        <v>43013</v>
      </c>
      <c r="F249" s="18">
        <v>42089</v>
      </c>
      <c r="G249" s="102">
        <v>97.85</v>
      </c>
      <c r="H249" s="102"/>
      <c r="I249" s="18">
        <v>44199</v>
      </c>
      <c r="J249" s="18">
        <v>43221</v>
      </c>
      <c r="K249" s="102">
        <v>97.79</v>
      </c>
      <c r="M249" s="18">
        <v>22090</v>
      </c>
      <c r="N249" s="18">
        <v>21716</v>
      </c>
      <c r="O249" s="102">
        <v>98.31</v>
      </c>
      <c r="Q249" s="18">
        <v>22294</v>
      </c>
      <c r="R249" s="18">
        <v>21880</v>
      </c>
      <c r="S249" s="102">
        <v>98.14</v>
      </c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F249" s="45"/>
      <c r="AG249" s="45"/>
      <c r="AH249" s="45"/>
      <c r="AI249" s="45"/>
      <c r="AK249" s="45"/>
      <c r="AL249" s="45"/>
      <c r="AM249" s="45"/>
      <c r="AN249" s="45"/>
      <c r="AO249" s="45"/>
      <c r="AP249" s="45"/>
      <c r="AQ249" s="45"/>
      <c r="AS249" s="47"/>
    </row>
    <row r="250" spans="1:45" x14ac:dyDescent="0.2">
      <c r="A250" s="17">
        <v>238</v>
      </c>
      <c r="B250" s="104" t="s">
        <v>639</v>
      </c>
      <c r="C250" s="22" t="s">
        <v>417</v>
      </c>
      <c r="D250" s="23" t="s">
        <v>668</v>
      </c>
      <c r="E250" s="18">
        <v>128724</v>
      </c>
      <c r="F250" s="18">
        <v>126515</v>
      </c>
      <c r="G250" s="102">
        <v>98.28</v>
      </c>
      <c r="H250" s="102"/>
      <c r="I250" s="18">
        <v>132540</v>
      </c>
      <c r="J250" s="18">
        <v>130371</v>
      </c>
      <c r="K250" s="102">
        <v>98.36</v>
      </c>
      <c r="M250" s="18">
        <v>129067</v>
      </c>
      <c r="N250" s="18">
        <v>128062</v>
      </c>
      <c r="O250" s="102">
        <v>99.22</v>
      </c>
      <c r="Q250" s="18">
        <v>134132</v>
      </c>
      <c r="R250" s="18">
        <v>132821</v>
      </c>
      <c r="S250" s="102">
        <v>99.02</v>
      </c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F250" s="45"/>
      <c r="AG250" s="45"/>
      <c r="AH250" s="45"/>
      <c r="AI250" s="45"/>
      <c r="AK250" s="45"/>
      <c r="AL250" s="45"/>
      <c r="AM250" s="45"/>
      <c r="AN250" s="45"/>
      <c r="AO250" s="45"/>
      <c r="AP250" s="45"/>
      <c r="AQ250" s="45"/>
      <c r="AS250" s="47"/>
    </row>
    <row r="251" spans="1:45" x14ac:dyDescent="0.2">
      <c r="A251" s="17">
        <v>239</v>
      </c>
      <c r="B251" s="104" t="s">
        <v>418</v>
      </c>
      <c r="C251" s="22" t="s">
        <v>419</v>
      </c>
      <c r="D251" s="23" t="s">
        <v>669</v>
      </c>
      <c r="E251" s="18">
        <v>53404</v>
      </c>
      <c r="F251" s="18">
        <v>52852</v>
      </c>
      <c r="G251" s="102">
        <v>98.97</v>
      </c>
      <c r="H251" s="102"/>
      <c r="I251" s="18">
        <v>55940</v>
      </c>
      <c r="J251" s="18">
        <v>55247</v>
      </c>
      <c r="K251" s="102">
        <v>98.76</v>
      </c>
      <c r="M251" s="18">
        <v>27396</v>
      </c>
      <c r="N251" s="18">
        <v>27187</v>
      </c>
      <c r="O251" s="102">
        <v>99.24</v>
      </c>
      <c r="Q251" s="18">
        <v>29147</v>
      </c>
      <c r="R251" s="18">
        <v>28727</v>
      </c>
      <c r="S251" s="102">
        <v>98.56</v>
      </c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F251" s="45"/>
      <c r="AG251" s="45"/>
      <c r="AH251" s="45"/>
      <c r="AI251" s="45"/>
      <c r="AK251" s="45"/>
      <c r="AL251" s="45"/>
      <c r="AM251" s="45"/>
      <c r="AN251" s="45"/>
      <c r="AO251" s="45"/>
      <c r="AP251" s="45"/>
      <c r="AQ251" s="45"/>
      <c r="AS251" s="47"/>
    </row>
    <row r="252" spans="1:45" x14ac:dyDescent="0.2">
      <c r="A252" s="17">
        <v>240</v>
      </c>
      <c r="B252" s="104" t="s">
        <v>420</v>
      </c>
      <c r="C252" s="22" t="s">
        <v>421</v>
      </c>
      <c r="D252" s="23" t="s">
        <v>669</v>
      </c>
      <c r="E252" s="18">
        <v>35417</v>
      </c>
      <c r="F252" s="18">
        <v>34675</v>
      </c>
      <c r="G252" s="102">
        <v>97.9</v>
      </c>
      <c r="H252" s="102"/>
      <c r="I252" s="18">
        <v>36723</v>
      </c>
      <c r="J252" s="18">
        <v>35968</v>
      </c>
      <c r="K252" s="102">
        <v>97.94</v>
      </c>
      <c r="M252" s="18">
        <v>23153</v>
      </c>
      <c r="N252" s="18">
        <v>22799</v>
      </c>
      <c r="O252" s="102">
        <v>98.47</v>
      </c>
      <c r="Q252" s="18">
        <v>24725</v>
      </c>
      <c r="R252" s="18">
        <v>24453</v>
      </c>
      <c r="S252" s="102">
        <v>98.9</v>
      </c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F252" s="45"/>
      <c r="AG252" s="45"/>
      <c r="AH252" s="45"/>
      <c r="AI252" s="45"/>
      <c r="AK252" s="45"/>
      <c r="AL252" s="45"/>
      <c r="AM252" s="45"/>
      <c r="AN252" s="45"/>
      <c r="AO252" s="45"/>
      <c r="AP252" s="45"/>
      <c r="AQ252" s="45"/>
      <c r="AS252" s="47"/>
    </row>
    <row r="253" spans="1:45" x14ac:dyDescent="0.2">
      <c r="A253" s="17">
        <v>241</v>
      </c>
      <c r="B253" s="104" t="s">
        <v>422</v>
      </c>
      <c r="C253" s="22" t="s">
        <v>423</v>
      </c>
      <c r="D253" s="23" t="s">
        <v>669</v>
      </c>
      <c r="E253" s="18">
        <v>59861</v>
      </c>
      <c r="F253" s="18">
        <v>58897</v>
      </c>
      <c r="G253" s="102">
        <v>98.39</v>
      </c>
      <c r="H253" s="102"/>
      <c r="I253" s="18">
        <v>62751</v>
      </c>
      <c r="J253" s="18">
        <v>61584</v>
      </c>
      <c r="K253" s="102">
        <v>98.14</v>
      </c>
      <c r="M253" s="18">
        <v>38009</v>
      </c>
      <c r="N253" s="18">
        <v>36755</v>
      </c>
      <c r="O253" s="102">
        <v>96.7</v>
      </c>
      <c r="Q253" s="18">
        <v>40075</v>
      </c>
      <c r="R253" s="18">
        <v>39157</v>
      </c>
      <c r="S253" s="102">
        <v>97.71</v>
      </c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F253" s="45"/>
      <c r="AG253" s="45"/>
      <c r="AH253" s="45"/>
      <c r="AI253" s="45"/>
      <c r="AK253" s="45"/>
      <c r="AL253" s="45"/>
      <c r="AM253" s="45"/>
      <c r="AN253" s="45"/>
      <c r="AO253" s="45"/>
      <c r="AP253" s="45"/>
      <c r="AQ253" s="45"/>
      <c r="AS253" s="47"/>
    </row>
    <row r="254" spans="1:45" x14ac:dyDescent="0.2">
      <c r="A254" s="17">
        <v>242</v>
      </c>
      <c r="B254" s="104" t="s">
        <v>424</v>
      </c>
      <c r="C254" s="22" t="s">
        <v>425</v>
      </c>
      <c r="D254" s="23" t="s">
        <v>669</v>
      </c>
      <c r="E254" s="18">
        <v>67088</v>
      </c>
      <c r="F254" s="18">
        <v>66165</v>
      </c>
      <c r="G254" s="102">
        <v>98.62</v>
      </c>
      <c r="H254" s="102"/>
      <c r="I254" s="18">
        <v>69304</v>
      </c>
      <c r="J254" s="18">
        <v>68368</v>
      </c>
      <c r="K254" s="102">
        <v>98.65</v>
      </c>
      <c r="M254" s="18">
        <v>38995</v>
      </c>
      <c r="N254" s="18">
        <v>38228</v>
      </c>
      <c r="O254" s="102">
        <v>98.03</v>
      </c>
      <c r="Q254" s="18">
        <v>40428</v>
      </c>
      <c r="R254" s="18">
        <v>39780</v>
      </c>
      <c r="S254" s="102">
        <v>98.4</v>
      </c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F254" s="45"/>
      <c r="AG254" s="45"/>
      <c r="AH254" s="45"/>
      <c r="AI254" s="45"/>
      <c r="AK254" s="45"/>
      <c r="AL254" s="45"/>
      <c r="AM254" s="45"/>
      <c r="AN254" s="45"/>
      <c r="AO254" s="45"/>
      <c r="AP254" s="45"/>
      <c r="AQ254" s="45"/>
      <c r="AS254" s="47"/>
    </row>
    <row r="255" spans="1:45" x14ac:dyDescent="0.2">
      <c r="A255" s="17">
        <v>243</v>
      </c>
      <c r="B255" s="104" t="s">
        <v>426</v>
      </c>
      <c r="C255" s="22" t="s">
        <v>427</v>
      </c>
      <c r="D255" s="23" t="s">
        <v>669</v>
      </c>
      <c r="E255" s="18">
        <v>64594</v>
      </c>
      <c r="F255" s="18">
        <v>63750</v>
      </c>
      <c r="G255" s="102">
        <v>98.69</v>
      </c>
      <c r="H255" s="102"/>
      <c r="I255" s="18">
        <v>66620</v>
      </c>
      <c r="J255" s="18">
        <v>65668</v>
      </c>
      <c r="K255" s="102">
        <v>98.57</v>
      </c>
      <c r="M255" s="18">
        <v>27110</v>
      </c>
      <c r="N255" s="18">
        <v>26708</v>
      </c>
      <c r="O255" s="102">
        <v>98.52</v>
      </c>
      <c r="Q255" s="18">
        <v>28275</v>
      </c>
      <c r="R255" s="18">
        <v>27842</v>
      </c>
      <c r="S255" s="102">
        <v>98.47</v>
      </c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F255" s="45"/>
      <c r="AG255" s="45"/>
      <c r="AH255" s="45"/>
      <c r="AI255" s="45"/>
      <c r="AK255" s="45"/>
      <c r="AL255" s="45"/>
      <c r="AM255" s="45"/>
      <c r="AN255" s="45"/>
      <c r="AO255" s="45"/>
      <c r="AP255" s="45"/>
      <c r="AQ255" s="45"/>
      <c r="AS255" s="47"/>
    </row>
    <row r="256" spans="1:45" x14ac:dyDescent="0.2">
      <c r="A256" s="17">
        <v>244</v>
      </c>
      <c r="B256" s="104" t="s">
        <v>428</v>
      </c>
      <c r="C256" s="22" t="s">
        <v>429</v>
      </c>
      <c r="D256" s="23" t="s">
        <v>669</v>
      </c>
      <c r="E256" s="18">
        <v>46433.85</v>
      </c>
      <c r="F256" s="18">
        <v>45998.44</v>
      </c>
      <c r="G256" s="102">
        <v>99.06</v>
      </c>
      <c r="H256" s="102"/>
      <c r="I256" s="18">
        <v>47593.62</v>
      </c>
      <c r="J256" s="18">
        <v>47163.31</v>
      </c>
      <c r="K256" s="102">
        <v>99.1</v>
      </c>
      <c r="M256" s="18">
        <v>20231</v>
      </c>
      <c r="N256" s="18">
        <v>20069.669999999998</v>
      </c>
      <c r="O256" s="102">
        <v>99.2</v>
      </c>
      <c r="Q256" s="18">
        <v>20503</v>
      </c>
      <c r="R256" s="18">
        <v>20294.95</v>
      </c>
      <c r="S256" s="102">
        <v>98.99</v>
      </c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F256" s="45"/>
      <c r="AG256" s="45"/>
      <c r="AH256" s="45"/>
      <c r="AI256" s="45"/>
      <c r="AK256" s="45"/>
      <c r="AL256" s="45"/>
      <c r="AM256" s="45"/>
      <c r="AN256" s="45"/>
      <c r="AO256" s="45"/>
      <c r="AP256" s="45"/>
      <c r="AQ256" s="45"/>
      <c r="AS256" s="47"/>
    </row>
    <row r="257" spans="1:45" x14ac:dyDescent="0.2">
      <c r="A257" s="17">
        <v>245</v>
      </c>
      <c r="B257" s="104" t="s">
        <v>430</v>
      </c>
      <c r="C257" s="22" t="s">
        <v>431</v>
      </c>
      <c r="D257" s="23" t="s">
        <v>669</v>
      </c>
      <c r="E257" s="18">
        <v>80173</v>
      </c>
      <c r="F257" s="18">
        <v>79194</v>
      </c>
      <c r="G257" s="102">
        <v>98.78</v>
      </c>
      <c r="H257" s="102"/>
      <c r="I257" s="18">
        <v>83439</v>
      </c>
      <c r="J257" s="18">
        <v>82393</v>
      </c>
      <c r="K257" s="102">
        <v>98.75</v>
      </c>
      <c r="M257" s="18">
        <v>41717</v>
      </c>
      <c r="N257" s="18">
        <v>41112</v>
      </c>
      <c r="O257" s="102">
        <v>98.55</v>
      </c>
      <c r="Q257" s="18">
        <v>42624</v>
      </c>
      <c r="R257" s="18">
        <v>42023</v>
      </c>
      <c r="S257" s="102">
        <v>98.59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F257" s="45"/>
      <c r="AG257" s="45"/>
      <c r="AH257" s="45"/>
      <c r="AI257" s="45"/>
      <c r="AK257" s="45"/>
      <c r="AL257" s="45"/>
      <c r="AM257" s="45"/>
      <c r="AN257" s="45"/>
      <c r="AO257" s="45"/>
      <c r="AP257" s="45"/>
      <c r="AQ257" s="45"/>
      <c r="AS257" s="47"/>
    </row>
    <row r="258" spans="1:45" x14ac:dyDescent="0.2">
      <c r="A258" s="17">
        <v>246</v>
      </c>
      <c r="B258" s="104" t="s">
        <v>432</v>
      </c>
      <c r="C258" s="22" t="s">
        <v>433</v>
      </c>
      <c r="D258" s="23" t="s">
        <v>669</v>
      </c>
      <c r="E258" s="18">
        <v>51564</v>
      </c>
      <c r="F258" s="18">
        <v>50324</v>
      </c>
      <c r="G258" s="102">
        <v>97.6</v>
      </c>
      <c r="H258" s="102"/>
      <c r="I258" s="18">
        <v>51767</v>
      </c>
      <c r="J258" s="18">
        <v>50422</v>
      </c>
      <c r="K258" s="102">
        <v>97.4</v>
      </c>
      <c r="M258" s="18">
        <v>34861</v>
      </c>
      <c r="N258" s="18">
        <v>34080</v>
      </c>
      <c r="O258" s="102">
        <v>97.76</v>
      </c>
      <c r="Q258" s="18">
        <v>36492</v>
      </c>
      <c r="R258" s="18">
        <v>35625</v>
      </c>
      <c r="S258" s="102">
        <v>97.62</v>
      </c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F258" s="45"/>
      <c r="AG258" s="45"/>
      <c r="AH258" s="45"/>
      <c r="AI258" s="45"/>
      <c r="AK258" s="45"/>
      <c r="AL258" s="45"/>
      <c r="AM258" s="45"/>
      <c r="AN258" s="45"/>
      <c r="AO258" s="45"/>
      <c r="AP258" s="45"/>
      <c r="AQ258" s="45"/>
      <c r="AS258" s="47"/>
    </row>
    <row r="259" spans="1:45" x14ac:dyDescent="0.2">
      <c r="A259" s="17">
        <v>247</v>
      </c>
      <c r="B259" s="104" t="s">
        <v>434</v>
      </c>
      <c r="C259" s="22" t="s">
        <v>435</v>
      </c>
      <c r="D259" s="23" t="s">
        <v>669</v>
      </c>
      <c r="E259" s="18">
        <v>81247</v>
      </c>
      <c r="F259" s="18">
        <v>79456</v>
      </c>
      <c r="G259" s="102">
        <v>97.8</v>
      </c>
      <c r="H259" s="102"/>
      <c r="I259" s="18">
        <v>84252</v>
      </c>
      <c r="J259" s="18">
        <v>82063</v>
      </c>
      <c r="K259" s="102">
        <v>97.4</v>
      </c>
      <c r="M259" s="18">
        <v>41842</v>
      </c>
      <c r="N259" s="18">
        <v>40330</v>
      </c>
      <c r="O259" s="102">
        <v>96.39</v>
      </c>
      <c r="Q259" s="18">
        <v>42703</v>
      </c>
      <c r="R259" s="18">
        <v>42194</v>
      </c>
      <c r="S259" s="102">
        <v>98.81</v>
      </c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F259" s="45"/>
      <c r="AG259" s="45"/>
      <c r="AH259" s="45"/>
      <c r="AI259" s="45"/>
      <c r="AK259" s="45"/>
      <c r="AL259" s="45"/>
      <c r="AM259" s="45"/>
      <c r="AN259" s="45"/>
      <c r="AO259" s="45"/>
      <c r="AP259" s="45"/>
      <c r="AQ259" s="45"/>
      <c r="AS259" s="47"/>
    </row>
    <row r="260" spans="1:45" x14ac:dyDescent="0.2">
      <c r="A260" s="17">
        <v>248</v>
      </c>
      <c r="B260" s="104" t="s">
        <v>436</v>
      </c>
      <c r="C260" s="22" t="s">
        <v>437</v>
      </c>
      <c r="D260" s="23" t="s">
        <v>669</v>
      </c>
      <c r="E260" s="18">
        <v>50758</v>
      </c>
      <c r="F260" s="18">
        <v>49751</v>
      </c>
      <c r="G260" s="102">
        <v>98.02</v>
      </c>
      <c r="H260" s="102"/>
      <c r="I260" s="18">
        <v>51826</v>
      </c>
      <c r="J260" s="18">
        <v>50855</v>
      </c>
      <c r="K260" s="102">
        <v>98.13</v>
      </c>
      <c r="M260" s="18">
        <v>21305</v>
      </c>
      <c r="N260" s="18">
        <v>20674</v>
      </c>
      <c r="O260" s="102">
        <v>97.04</v>
      </c>
      <c r="Q260" s="18">
        <v>21799</v>
      </c>
      <c r="R260" s="18">
        <v>21209</v>
      </c>
      <c r="S260" s="102">
        <v>97.29</v>
      </c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F260" s="45"/>
      <c r="AG260" s="45"/>
      <c r="AH260" s="45"/>
      <c r="AI260" s="45"/>
      <c r="AK260" s="45"/>
      <c r="AL260" s="45"/>
      <c r="AM260" s="45"/>
      <c r="AN260" s="45"/>
      <c r="AO260" s="45"/>
      <c r="AP260" s="45"/>
      <c r="AQ260" s="45"/>
      <c r="AS260" s="47"/>
    </row>
    <row r="261" spans="1:45" x14ac:dyDescent="0.2">
      <c r="A261" s="17">
        <v>249</v>
      </c>
      <c r="B261" s="104" t="s">
        <v>438</v>
      </c>
      <c r="C261" s="22" t="s">
        <v>439</v>
      </c>
      <c r="D261" s="23" t="s">
        <v>670</v>
      </c>
      <c r="E261" s="18">
        <v>48846</v>
      </c>
      <c r="F261" s="18">
        <v>47450</v>
      </c>
      <c r="G261" s="102">
        <v>97.14</v>
      </c>
      <c r="H261" s="102"/>
      <c r="I261" s="18">
        <v>52135</v>
      </c>
      <c r="J261" s="18">
        <v>50163</v>
      </c>
      <c r="K261" s="102">
        <v>96.22</v>
      </c>
      <c r="M261" s="18">
        <v>30116</v>
      </c>
      <c r="N261" s="18">
        <v>29338</v>
      </c>
      <c r="O261" s="102">
        <v>97.42</v>
      </c>
      <c r="Q261" s="18">
        <v>30911</v>
      </c>
      <c r="R261" s="18">
        <v>30282</v>
      </c>
      <c r="S261" s="102">
        <v>97.97</v>
      </c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F261" s="45"/>
      <c r="AG261" s="45"/>
      <c r="AH261" s="45"/>
      <c r="AI261" s="45"/>
      <c r="AK261" s="45"/>
      <c r="AL261" s="45"/>
      <c r="AM261" s="45"/>
      <c r="AN261" s="45"/>
      <c r="AO261" s="45"/>
      <c r="AP261" s="45"/>
      <c r="AQ261" s="45"/>
      <c r="AS261" s="47"/>
    </row>
    <row r="262" spans="1:45" x14ac:dyDescent="0.2">
      <c r="A262" s="17">
        <v>250</v>
      </c>
      <c r="B262" s="104" t="s">
        <v>640</v>
      </c>
      <c r="C262" s="22" t="s">
        <v>440</v>
      </c>
      <c r="D262" s="23" t="s">
        <v>668</v>
      </c>
      <c r="E262" s="18">
        <v>80174</v>
      </c>
      <c r="F262" s="18">
        <v>76555</v>
      </c>
      <c r="G262" s="102">
        <v>95.49</v>
      </c>
      <c r="H262" s="102"/>
      <c r="I262" s="18">
        <v>86489</v>
      </c>
      <c r="J262" s="18">
        <v>82274</v>
      </c>
      <c r="K262" s="102">
        <v>95.13</v>
      </c>
      <c r="M262" s="18">
        <v>102557</v>
      </c>
      <c r="N262" s="18">
        <v>101151</v>
      </c>
      <c r="O262" s="102">
        <v>98.63</v>
      </c>
      <c r="Q262" s="18">
        <v>103537</v>
      </c>
      <c r="R262" s="18">
        <v>102391</v>
      </c>
      <c r="S262" s="102">
        <v>98.89</v>
      </c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F262" s="45"/>
      <c r="AG262" s="45"/>
      <c r="AH262" s="45"/>
      <c r="AI262" s="45"/>
      <c r="AK262" s="45"/>
      <c r="AL262" s="45"/>
      <c r="AM262" s="45"/>
      <c r="AN262" s="45"/>
      <c r="AO262" s="45"/>
      <c r="AP262" s="45"/>
      <c r="AQ262" s="45"/>
      <c r="AS262" s="47"/>
    </row>
    <row r="263" spans="1:45" x14ac:dyDescent="0.2">
      <c r="A263" s="17">
        <v>251</v>
      </c>
      <c r="B263" s="104" t="s">
        <v>641</v>
      </c>
      <c r="C263" s="22" t="s">
        <v>441</v>
      </c>
      <c r="D263" s="23" t="s">
        <v>668</v>
      </c>
      <c r="E263" s="18">
        <v>68795</v>
      </c>
      <c r="F263" s="18">
        <v>67376</v>
      </c>
      <c r="G263" s="102">
        <v>97.94</v>
      </c>
      <c r="H263" s="102"/>
      <c r="I263" s="18">
        <v>74293</v>
      </c>
      <c r="J263" s="18">
        <v>72142</v>
      </c>
      <c r="K263" s="102">
        <v>97.1</v>
      </c>
      <c r="M263" s="18">
        <v>44476</v>
      </c>
      <c r="N263" s="18">
        <v>43300</v>
      </c>
      <c r="O263" s="102">
        <v>97.36</v>
      </c>
      <c r="Q263" s="18">
        <v>46571</v>
      </c>
      <c r="R263" s="18">
        <v>45382</v>
      </c>
      <c r="S263" s="102">
        <v>97.45</v>
      </c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F263" s="45"/>
      <c r="AG263" s="45"/>
      <c r="AH263" s="45"/>
      <c r="AI263" s="45"/>
      <c r="AK263" s="45"/>
      <c r="AL263" s="45"/>
      <c r="AM263" s="45"/>
      <c r="AN263" s="45"/>
      <c r="AO263" s="45"/>
      <c r="AP263" s="45"/>
      <c r="AQ263" s="45"/>
      <c r="AS263" s="47"/>
    </row>
    <row r="264" spans="1:45" x14ac:dyDescent="0.2">
      <c r="A264" s="17">
        <v>252</v>
      </c>
      <c r="B264" s="104" t="s">
        <v>442</v>
      </c>
      <c r="C264" s="22" t="s">
        <v>443</v>
      </c>
      <c r="D264" s="23" t="s">
        <v>655</v>
      </c>
      <c r="E264" s="18">
        <v>99081</v>
      </c>
      <c r="F264" s="18">
        <v>93480</v>
      </c>
      <c r="G264" s="102">
        <v>94.35</v>
      </c>
      <c r="H264" s="102"/>
      <c r="I264" s="18">
        <v>105622</v>
      </c>
      <c r="J264" s="18">
        <v>100385</v>
      </c>
      <c r="K264" s="102">
        <v>95.04</v>
      </c>
      <c r="M264" s="18">
        <v>204541</v>
      </c>
      <c r="N264" s="18">
        <v>200886</v>
      </c>
      <c r="O264" s="102">
        <v>98.21</v>
      </c>
      <c r="Q264" s="18">
        <v>210357</v>
      </c>
      <c r="R264" s="18">
        <v>207057</v>
      </c>
      <c r="S264" s="102">
        <v>98.43</v>
      </c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F264" s="45"/>
      <c r="AG264" s="45"/>
      <c r="AH264" s="45"/>
      <c r="AI264" s="45"/>
      <c r="AK264" s="45"/>
      <c r="AL264" s="45"/>
      <c r="AM264" s="45"/>
      <c r="AN264" s="45"/>
      <c r="AO264" s="45"/>
      <c r="AP264" s="45"/>
      <c r="AQ264" s="45"/>
      <c r="AS264" s="47"/>
    </row>
    <row r="265" spans="1:45" x14ac:dyDescent="0.2">
      <c r="A265" s="17">
        <v>253</v>
      </c>
      <c r="B265" s="104" t="s">
        <v>444</v>
      </c>
      <c r="C265" s="22" t="s">
        <v>445</v>
      </c>
      <c r="D265" s="23" t="s">
        <v>669</v>
      </c>
      <c r="E265" s="18">
        <v>56199</v>
      </c>
      <c r="F265" s="18">
        <v>55370</v>
      </c>
      <c r="G265" s="102">
        <v>98.52</v>
      </c>
      <c r="H265" s="102"/>
      <c r="I265" s="18">
        <v>58576</v>
      </c>
      <c r="J265" s="18">
        <v>57712</v>
      </c>
      <c r="K265" s="102">
        <v>98.52</v>
      </c>
      <c r="M265" s="18">
        <v>42426</v>
      </c>
      <c r="N265" s="18">
        <v>42131</v>
      </c>
      <c r="O265" s="102">
        <v>99.3</v>
      </c>
      <c r="Q265" s="18">
        <v>41625</v>
      </c>
      <c r="R265" s="18">
        <v>41364</v>
      </c>
      <c r="S265" s="102">
        <v>99.37</v>
      </c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F265" s="45"/>
      <c r="AG265" s="45"/>
      <c r="AH265" s="45"/>
      <c r="AI265" s="45"/>
      <c r="AK265" s="45"/>
      <c r="AL265" s="45"/>
      <c r="AM265" s="45"/>
      <c r="AN265" s="45"/>
      <c r="AO265" s="45"/>
      <c r="AP265" s="45"/>
      <c r="AQ265" s="45"/>
      <c r="AS265" s="47"/>
    </row>
    <row r="266" spans="1:45" x14ac:dyDescent="0.2">
      <c r="A266" s="17">
        <v>254</v>
      </c>
      <c r="B266" s="104" t="s">
        <v>446</v>
      </c>
      <c r="C266" s="22" t="s">
        <v>447</v>
      </c>
      <c r="D266" s="23" t="s">
        <v>669</v>
      </c>
      <c r="E266" s="18">
        <v>86149</v>
      </c>
      <c r="F266" s="18">
        <v>84590</v>
      </c>
      <c r="G266" s="102">
        <v>98.19</v>
      </c>
      <c r="H266" s="102"/>
      <c r="I266" s="18">
        <v>88436</v>
      </c>
      <c r="J266" s="18">
        <v>87361</v>
      </c>
      <c r="K266" s="102">
        <v>98.78</v>
      </c>
      <c r="M266" s="18">
        <v>62122</v>
      </c>
      <c r="N266" s="18">
        <v>61168</v>
      </c>
      <c r="O266" s="102">
        <v>98.46</v>
      </c>
      <c r="Q266" s="18">
        <v>62534</v>
      </c>
      <c r="R266" s="18">
        <v>61716</v>
      </c>
      <c r="S266" s="102">
        <v>98.69</v>
      </c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F266" s="45"/>
      <c r="AG266" s="45"/>
      <c r="AH266" s="45"/>
      <c r="AI266" s="45"/>
      <c r="AK266" s="45"/>
      <c r="AL266" s="45"/>
      <c r="AM266" s="45"/>
      <c r="AN266" s="45"/>
      <c r="AO266" s="45"/>
      <c r="AP266" s="45"/>
      <c r="AQ266" s="45"/>
      <c r="AS266" s="47"/>
    </row>
    <row r="267" spans="1:45" x14ac:dyDescent="0.2">
      <c r="A267" s="17">
        <v>255</v>
      </c>
      <c r="B267" s="104" t="s">
        <v>448</v>
      </c>
      <c r="C267" s="22" t="s">
        <v>449</v>
      </c>
      <c r="D267" s="23" t="s">
        <v>669</v>
      </c>
      <c r="E267" s="18">
        <v>51726</v>
      </c>
      <c r="F267" s="18">
        <v>50961</v>
      </c>
      <c r="G267" s="102">
        <v>98.52</v>
      </c>
      <c r="H267" s="102"/>
      <c r="I267" s="18">
        <v>53032</v>
      </c>
      <c r="J267" s="18">
        <v>52183</v>
      </c>
      <c r="K267" s="102">
        <v>98.4</v>
      </c>
      <c r="M267" s="18">
        <v>44500</v>
      </c>
      <c r="N267" s="18">
        <v>43811</v>
      </c>
      <c r="O267" s="102">
        <v>98.45</v>
      </c>
      <c r="Q267" s="18">
        <v>45888</v>
      </c>
      <c r="R267" s="18">
        <v>45093</v>
      </c>
      <c r="S267" s="102">
        <v>98.27</v>
      </c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F267" s="45"/>
      <c r="AG267" s="45"/>
      <c r="AH267" s="45"/>
      <c r="AI267" s="45"/>
      <c r="AK267" s="45"/>
      <c r="AL267" s="45"/>
      <c r="AM267" s="45"/>
      <c r="AN267" s="45"/>
      <c r="AO267" s="45"/>
      <c r="AP267" s="45"/>
      <c r="AQ267" s="45"/>
      <c r="AS267" s="47"/>
    </row>
    <row r="268" spans="1:45" x14ac:dyDescent="0.2">
      <c r="A268" s="17">
        <v>256</v>
      </c>
      <c r="B268" s="104" t="s">
        <v>450</v>
      </c>
      <c r="C268" s="22" t="s">
        <v>451</v>
      </c>
      <c r="D268" s="23" t="s">
        <v>670</v>
      </c>
      <c r="E268" s="18">
        <v>62937</v>
      </c>
      <c r="F268" s="18">
        <v>60976</v>
      </c>
      <c r="G268" s="102">
        <v>96.88</v>
      </c>
      <c r="H268" s="102"/>
      <c r="I268" s="18">
        <v>66783</v>
      </c>
      <c r="J268" s="18">
        <v>63821</v>
      </c>
      <c r="K268" s="102">
        <v>95.56</v>
      </c>
      <c r="M268" s="18">
        <v>50668</v>
      </c>
      <c r="N268" s="18">
        <v>49169</v>
      </c>
      <c r="O268" s="102">
        <v>97.04</v>
      </c>
      <c r="Q268" s="18">
        <v>52739</v>
      </c>
      <c r="R268" s="18">
        <v>50923</v>
      </c>
      <c r="S268" s="102">
        <v>96.56</v>
      </c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F268" s="45"/>
      <c r="AG268" s="45"/>
      <c r="AH268" s="45"/>
      <c r="AI268" s="45"/>
      <c r="AK268" s="45"/>
      <c r="AL268" s="45"/>
      <c r="AM268" s="45"/>
      <c r="AN268" s="45"/>
      <c r="AO268" s="45"/>
      <c r="AP268" s="45"/>
      <c r="AQ268" s="45"/>
      <c r="AS268" s="47"/>
    </row>
    <row r="269" spans="1:45" x14ac:dyDescent="0.2">
      <c r="A269" s="17">
        <v>257</v>
      </c>
      <c r="B269" s="104" t="s">
        <v>452</v>
      </c>
      <c r="C269" s="22" t="s">
        <v>453</v>
      </c>
      <c r="D269" s="23" t="s">
        <v>669</v>
      </c>
      <c r="E269" s="18">
        <v>60109</v>
      </c>
      <c r="F269" s="18">
        <v>59028</v>
      </c>
      <c r="G269" s="102">
        <v>98.2</v>
      </c>
      <c r="H269" s="102"/>
      <c r="I269" s="18">
        <v>62005</v>
      </c>
      <c r="J269" s="18">
        <v>60313</v>
      </c>
      <c r="K269" s="102">
        <v>97.27</v>
      </c>
      <c r="M269" s="18">
        <v>44029</v>
      </c>
      <c r="N269" s="18">
        <v>42954</v>
      </c>
      <c r="O269" s="102">
        <v>97.56</v>
      </c>
      <c r="Q269" s="18">
        <v>44944</v>
      </c>
      <c r="R269" s="18">
        <v>43971</v>
      </c>
      <c r="S269" s="102">
        <v>97.84</v>
      </c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F269" s="45"/>
      <c r="AG269" s="45"/>
      <c r="AH269" s="45"/>
      <c r="AI269" s="45"/>
      <c r="AK269" s="45"/>
      <c r="AL269" s="45"/>
      <c r="AM269" s="45"/>
      <c r="AN269" s="45"/>
      <c r="AO269" s="45"/>
      <c r="AP269" s="45"/>
      <c r="AQ269" s="45"/>
      <c r="AS269" s="47"/>
    </row>
    <row r="270" spans="1:45" x14ac:dyDescent="0.2">
      <c r="A270" s="17">
        <v>258</v>
      </c>
      <c r="B270" s="104" t="s">
        <v>454</v>
      </c>
      <c r="C270" s="22" t="s">
        <v>455</v>
      </c>
      <c r="D270" s="23" t="s">
        <v>669</v>
      </c>
      <c r="E270" s="18">
        <v>45560</v>
      </c>
      <c r="F270" s="18">
        <v>45012</v>
      </c>
      <c r="G270" s="102">
        <v>98.8</v>
      </c>
      <c r="H270" s="102"/>
      <c r="I270" s="18">
        <v>46582</v>
      </c>
      <c r="J270" s="18">
        <v>45944</v>
      </c>
      <c r="K270" s="102">
        <v>98.63</v>
      </c>
      <c r="M270" s="18">
        <v>17373</v>
      </c>
      <c r="N270" s="18">
        <v>17150</v>
      </c>
      <c r="O270" s="102">
        <v>98.72</v>
      </c>
      <c r="Q270" s="18">
        <v>18201</v>
      </c>
      <c r="R270" s="18">
        <v>17993</v>
      </c>
      <c r="S270" s="102">
        <v>98.86</v>
      </c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F270" s="45"/>
      <c r="AG270" s="45"/>
      <c r="AH270" s="45"/>
      <c r="AI270" s="45"/>
      <c r="AK270" s="45"/>
      <c r="AL270" s="45"/>
      <c r="AM270" s="45"/>
      <c r="AN270" s="45"/>
      <c r="AO270" s="45"/>
      <c r="AP270" s="45"/>
      <c r="AQ270" s="45"/>
      <c r="AS270" s="47"/>
    </row>
    <row r="271" spans="1:45" x14ac:dyDescent="0.2">
      <c r="A271" s="17">
        <v>259</v>
      </c>
      <c r="B271" s="104" t="s">
        <v>456</v>
      </c>
      <c r="C271" s="22" t="s">
        <v>457</v>
      </c>
      <c r="D271" s="23" t="s">
        <v>669</v>
      </c>
      <c r="E271" s="18">
        <v>35710</v>
      </c>
      <c r="F271" s="18">
        <v>34109</v>
      </c>
      <c r="G271" s="102">
        <v>95.52</v>
      </c>
      <c r="H271" s="102"/>
      <c r="I271" s="18">
        <v>36915</v>
      </c>
      <c r="J271" s="18">
        <v>35299</v>
      </c>
      <c r="K271" s="102">
        <v>95.62</v>
      </c>
      <c r="M271" s="18">
        <v>47723</v>
      </c>
      <c r="N271" s="18">
        <v>45820</v>
      </c>
      <c r="O271" s="102">
        <v>96.01</v>
      </c>
      <c r="Q271" s="18">
        <v>49048</v>
      </c>
      <c r="R271" s="18">
        <v>47155</v>
      </c>
      <c r="S271" s="102">
        <v>96.14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F271" s="45"/>
      <c r="AG271" s="45"/>
      <c r="AH271" s="45"/>
      <c r="AI271" s="45"/>
      <c r="AK271" s="45"/>
      <c r="AL271" s="45"/>
      <c r="AM271" s="45"/>
      <c r="AN271" s="45"/>
      <c r="AO271" s="45"/>
      <c r="AP271" s="45"/>
      <c r="AQ271" s="45"/>
      <c r="AS271" s="47"/>
    </row>
    <row r="272" spans="1:45" x14ac:dyDescent="0.2">
      <c r="A272" s="17">
        <v>260</v>
      </c>
      <c r="B272" s="104" t="s">
        <v>458</v>
      </c>
      <c r="C272" s="22" t="s">
        <v>459</v>
      </c>
      <c r="D272" s="23" t="s">
        <v>670</v>
      </c>
      <c r="E272" s="18">
        <v>136157</v>
      </c>
      <c r="F272" s="18">
        <v>132354</v>
      </c>
      <c r="G272" s="102">
        <v>97.21</v>
      </c>
      <c r="H272" s="102"/>
      <c r="I272" s="18">
        <v>143964</v>
      </c>
      <c r="J272" s="18">
        <v>139071</v>
      </c>
      <c r="K272" s="102">
        <v>96.6</v>
      </c>
      <c r="M272" s="18">
        <v>92385</v>
      </c>
      <c r="N272" s="18">
        <v>87500</v>
      </c>
      <c r="O272" s="102">
        <v>94.71</v>
      </c>
      <c r="Q272" s="18">
        <v>93669</v>
      </c>
      <c r="R272" s="18">
        <v>88664</v>
      </c>
      <c r="S272" s="102">
        <v>94.66</v>
      </c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F272" s="45"/>
      <c r="AG272" s="45"/>
      <c r="AH272" s="45"/>
      <c r="AI272" s="45"/>
      <c r="AK272" s="45"/>
      <c r="AL272" s="45"/>
      <c r="AM272" s="45"/>
      <c r="AN272" s="45"/>
      <c r="AO272" s="45"/>
      <c r="AP272" s="45"/>
      <c r="AQ272" s="45"/>
      <c r="AS272" s="47"/>
    </row>
    <row r="273" spans="1:45" x14ac:dyDescent="0.2">
      <c r="A273" s="17">
        <v>261</v>
      </c>
      <c r="B273" s="104" t="s">
        <v>642</v>
      </c>
      <c r="C273" s="22" t="s">
        <v>460</v>
      </c>
      <c r="D273" s="23" t="s">
        <v>668</v>
      </c>
      <c r="E273" s="18">
        <v>75806</v>
      </c>
      <c r="F273" s="18">
        <v>74474</v>
      </c>
      <c r="G273" s="102">
        <v>98.24</v>
      </c>
      <c r="H273" s="102"/>
      <c r="I273" s="18">
        <v>82686</v>
      </c>
      <c r="J273" s="18">
        <v>80089</v>
      </c>
      <c r="K273" s="102">
        <v>96.86</v>
      </c>
      <c r="M273" s="18">
        <v>79286</v>
      </c>
      <c r="N273" s="18">
        <v>78463</v>
      </c>
      <c r="O273" s="102">
        <v>98.96</v>
      </c>
      <c r="Q273" s="18">
        <v>81920</v>
      </c>
      <c r="R273" s="18">
        <v>80977</v>
      </c>
      <c r="S273" s="102">
        <v>98.85</v>
      </c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F273" s="45"/>
      <c r="AG273" s="45"/>
      <c r="AH273" s="45"/>
      <c r="AI273" s="45"/>
      <c r="AK273" s="45"/>
      <c r="AL273" s="45"/>
      <c r="AM273" s="45"/>
      <c r="AN273" s="45"/>
      <c r="AO273" s="45"/>
      <c r="AP273" s="45"/>
      <c r="AQ273" s="45"/>
      <c r="AS273" s="47"/>
    </row>
    <row r="274" spans="1:45" x14ac:dyDescent="0.2">
      <c r="A274" s="17">
        <v>262</v>
      </c>
      <c r="B274" s="104" t="s">
        <v>643</v>
      </c>
      <c r="C274" s="22" t="s">
        <v>461</v>
      </c>
      <c r="D274" s="23" t="s">
        <v>668</v>
      </c>
      <c r="E274" s="18">
        <v>79448</v>
      </c>
      <c r="F274" s="18">
        <v>76699</v>
      </c>
      <c r="G274" s="102">
        <v>96.54</v>
      </c>
      <c r="H274" s="102"/>
      <c r="I274" s="18">
        <v>85722</v>
      </c>
      <c r="J274" s="18">
        <v>80450</v>
      </c>
      <c r="K274" s="102">
        <v>93.85</v>
      </c>
      <c r="M274" s="18">
        <v>81703</v>
      </c>
      <c r="N274" s="18">
        <v>77009</v>
      </c>
      <c r="O274" s="102">
        <v>94.25</v>
      </c>
      <c r="Q274" s="18">
        <v>85528</v>
      </c>
      <c r="R274" s="18">
        <v>81289</v>
      </c>
      <c r="S274" s="102">
        <v>95.04</v>
      </c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F274" s="45"/>
      <c r="AG274" s="45"/>
      <c r="AH274" s="45"/>
      <c r="AI274" s="45"/>
      <c r="AK274" s="45"/>
      <c r="AL274" s="45"/>
      <c r="AM274" s="45"/>
      <c r="AN274" s="45"/>
      <c r="AO274" s="45"/>
      <c r="AP274" s="45"/>
      <c r="AQ274" s="45"/>
      <c r="AS274" s="47"/>
    </row>
    <row r="275" spans="1:45" x14ac:dyDescent="0.2">
      <c r="A275" s="17">
        <v>263</v>
      </c>
      <c r="B275" s="104" t="s">
        <v>462</v>
      </c>
      <c r="C275" s="22" t="s">
        <v>463</v>
      </c>
      <c r="D275" s="23" t="s">
        <v>669</v>
      </c>
      <c r="E275" s="18">
        <v>71965</v>
      </c>
      <c r="F275" s="18">
        <v>70863</v>
      </c>
      <c r="G275" s="102">
        <v>98.47</v>
      </c>
      <c r="H275" s="102"/>
      <c r="I275" s="18">
        <v>73308</v>
      </c>
      <c r="J275" s="18">
        <v>72146</v>
      </c>
      <c r="K275" s="102">
        <v>98.41</v>
      </c>
      <c r="M275" s="18">
        <v>51399</v>
      </c>
      <c r="N275" s="18">
        <v>50580</v>
      </c>
      <c r="O275" s="102">
        <v>98.41</v>
      </c>
      <c r="Q275" s="18">
        <v>52702</v>
      </c>
      <c r="R275" s="18">
        <v>52128</v>
      </c>
      <c r="S275" s="102">
        <v>98.91</v>
      </c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F275" s="45"/>
      <c r="AG275" s="45"/>
      <c r="AH275" s="45"/>
      <c r="AI275" s="45"/>
      <c r="AK275" s="45"/>
      <c r="AL275" s="45"/>
      <c r="AM275" s="45"/>
      <c r="AN275" s="45"/>
      <c r="AO275" s="45"/>
      <c r="AP275" s="45"/>
      <c r="AQ275" s="45"/>
      <c r="AS275" s="47"/>
    </row>
    <row r="276" spans="1:45" x14ac:dyDescent="0.2">
      <c r="A276" s="17">
        <v>264</v>
      </c>
      <c r="B276" s="104" t="s">
        <v>464</v>
      </c>
      <c r="C276" s="22" t="s">
        <v>465</v>
      </c>
      <c r="D276" s="23" t="s">
        <v>669</v>
      </c>
      <c r="E276" s="18">
        <v>61198</v>
      </c>
      <c r="F276" s="18">
        <v>60660</v>
      </c>
      <c r="G276" s="102">
        <v>99.12</v>
      </c>
      <c r="H276" s="102"/>
      <c r="I276" s="18">
        <v>63165</v>
      </c>
      <c r="J276" s="18">
        <v>62560</v>
      </c>
      <c r="K276" s="102">
        <v>99.04</v>
      </c>
      <c r="M276" s="18">
        <v>24414</v>
      </c>
      <c r="N276" s="18">
        <v>23927</v>
      </c>
      <c r="O276" s="102">
        <v>98.01</v>
      </c>
      <c r="Q276" s="18">
        <v>25054</v>
      </c>
      <c r="R276" s="18">
        <v>24848</v>
      </c>
      <c r="S276" s="102">
        <v>99.18</v>
      </c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F276" s="45"/>
      <c r="AG276" s="45"/>
      <c r="AH276" s="45"/>
      <c r="AI276" s="45"/>
      <c r="AK276" s="45"/>
      <c r="AL276" s="45"/>
      <c r="AM276" s="45"/>
      <c r="AN276" s="45"/>
      <c r="AO276" s="45"/>
      <c r="AP276" s="45"/>
      <c r="AQ276" s="45"/>
      <c r="AS276" s="47"/>
    </row>
    <row r="277" spans="1:45" x14ac:dyDescent="0.2">
      <c r="A277" s="17">
        <v>265</v>
      </c>
      <c r="B277" s="104" t="s">
        <v>466</v>
      </c>
      <c r="C277" s="22" t="s">
        <v>467</v>
      </c>
      <c r="D277" s="23" t="s">
        <v>669</v>
      </c>
      <c r="E277" s="18">
        <v>68086</v>
      </c>
      <c r="F277" s="18">
        <v>66949</v>
      </c>
      <c r="G277" s="102">
        <v>98.33</v>
      </c>
      <c r="H277" s="102"/>
      <c r="I277" s="18">
        <v>70718</v>
      </c>
      <c r="J277" s="18">
        <v>69214</v>
      </c>
      <c r="K277" s="102">
        <v>97.87</v>
      </c>
      <c r="M277" s="18">
        <v>45660</v>
      </c>
      <c r="N277" s="18">
        <v>45185</v>
      </c>
      <c r="O277" s="102">
        <v>98.96</v>
      </c>
      <c r="Q277" s="18">
        <v>49065</v>
      </c>
      <c r="R277" s="18">
        <v>48640</v>
      </c>
      <c r="S277" s="102">
        <v>99.13</v>
      </c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F277" s="45"/>
      <c r="AG277" s="45"/>
      <c r="AH277" s="45"/>
      <c r="AI277" s="45"/>
      <c r="AK277" s="45"/>
      <c r="AL277" s="45"/>
      <c r="AM277" s="45"/>
      <c r="AN277" s="45"/>
      <c r="AO277" s="45"/>
      <c r="AP277" s="45"/>
      <c r="AQ277" s="45"/>
      <c r="AS277" s="47"/>
    </row>
    <row r="278" spans="1:45" x14ac:dyDescent="0.2">
      <c r="A278" s="17">
        <v>266</v>
      </c>
      <c r="B278" s="104" t="s">
        <v>468</v>
      </c>
      <c r="C278" s="22" t="s">
        <v>469</v>
      </c>
      <c r="D278" s="23" t="s">
        <v>670</v>
      </c>
      <c r="E278" s="18">
        <v>83302</v>
      </c>
      <c r="F278" s="18">
        <v>80937</v>
      </c>
      <c r="G278" s="102">
        <v>97.16</v>
      </c>
      <c r="H278" s="102"/>
      <c r="I278" s="18">
        <v>87147</v>
      </c>
      <c r="J278" s="18">
        <v>84130</v>
      </c>
      <c r="K278" s="102">
        <v>96.54</v>
      </c>
      <c r="M278" s="18">
        <v>84461</v>
      </c>
      <c r="N278" s="18">
        <v>82361</v>
      </c>
      <c r="O278" s="102">
        <v>97.51</v>
      </c>
      <c r="Q278" s="18">
        <v>89680</v>
      </c>
      <c r="R278" s="18">
        <v>86963</v>
      </c>
      <c r="S278" s="102">
        <v>96.97</v>
      </c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F278" s="45"/>
      <c r="AG278" s="45"/>
      <c r="AH278" s="45"/>
      <c r="AI278" s="45"/>
      <c r="AK278" s="45"/>
      <c r="AL278" s="45"/>
      <c r="AM278" s="45"/>
      <c r="AN278" s="45"/>
      <c r="AO278" s="45"/>
      <c r="AP278" s="45"/>
      <c r="AQ278" s="45"/>
      <c r="AS278" s="47"/>
    </row>
    <row r="279" spans="1:45" x14ac:dyDescent="0.2">
      <c r="A279" s="17">
        <v>267</v>
      </c>
      <c r="B279" s="104" t="s">
        <v>470</v>
      </c>
      <c r="C279" s="22" t="s">
        <v>471</v>
      </c>
      <c r="D279" s="23" t="s">
        <v>669</v>
      </c>
      <c r="E279" s="18">
        <v>55559</v>
      </c>
      <c r="F279" s="18">
        <v>55227</v>
      </c>
      <c r="G279" s="102">
        <v>99.4</v>
      </c>
      <c r="H279" s="102"/>
      <c r="I279" s="18">
        <v>58268</v>
      </c>
      <c r="J279" s="18">
        <v>57520</v>
      </c>
      <c r="K279" s="102">
        <v>98.72</v>
      </c>
      <c r="M279" s="18">
        <v>36231</v>
      </c>
      <c r="N279" s="18">
        <v>35670</v>
      </c>
      <c r="O279" s="102">
        <v>98.45</v>
      </c>
      <c r="Q279" s="18">
        <v>34716</v>
      </c>
      <c r="R279" s="18">
        <v>34382</v>
      </c>
      <c r="S279" s="102">
        <v>99.04</v>
      </c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F279" s="45"/>
      <c r="AG279" s="45"/>
      <c r="AH279" s="45"/>
      <c r="AI279" s="45"/>
      <c r="AK279" s="45"/>
      <c r="AL279" s="45"/>
      <c r="AM279" s="45"/>
      <c r="AN279" s="45"/>
      <c r="AO279" s="45"/>
      <c r="AP279" s="45"/>
      <c r="AQ279" s="45"/>
      <c r="AS279" s="47"/>
    </row>
    <row r="280" spans="1:45" x14ac:dyDescent="0.2">
      <c r="A280" s="17">
        <v>268</v>
      </c>
      <c r="B280" s="104" t="s">
        <v>472</v>
      </c>
      <c r="C280" s="22" t="s">
        <v>473</v>
      </c>
      <c r="D280" s="23" t="s">
        <v>656</v>
      </c>
      <c r="E280" s="18">
        <v>95684</v>
      </c>
      <c r="F280" s="18">
        <v>94585</v>
      </c>
      <c r="G280" s="102">
        <v>98.85</v>
      </c>
      <c r="H280" s="102"/>
      <c r="I280" s="18">
        <v>98504</v>
      </c>
      <c r="J280" s="18">
        <v>97105</v>
      </c>
      <c r="K280" s="102">
        <v>98.58</v>
      </c>
      <c r="M280" s="18">
        <v>52151</v>
      </c>
      <c r="N280" s="18">
        <v>51116</v>
      </c>
      <c r="O280" s="102">
        <v>98.02</v>
      </c>
      <c r="Q280" s="18">
        <v>52501</v>
      </c>
      <c r="R280" s="18">
        <v>51192</v>
      </c>
      <c r="S280" s="102">
        <v>97.51</v>
      </c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F280" s="45"/>
      <c r="AG280" s="45"/>
      <c r="AH280" s="45"/>
      <c r="AI280" s="45"/>
      <c r="AK280" s="45"/>
      <c r="AL280" s="45"/>
      <c r="AM280" s="45"/>
      <c r="AN280" s="45"/>
      <c r="AO280" s="45"/>
      <c r="AP280" s="45"/>
      <c r="AQ280" s="45"/>
      <c r="AS280" s="47"/>
    </row>
    <row r="281" spans="1:45" x14ac:dyDescent="0.2">
      <c r="A281" s="17">
        <v>269</v>
      </c>
      <c r="B281" s="104" t="s">
        <v>474</v>
      </c>
      <c r="C281" s="22" t="s">
        <v>475</v>
      </c>
      <c r="D281" s="23" t="s">
        <v>669</v>
      </c>
      <c r="E281" s="18">
        <v>58298</v>
      </c>
      <c r="F281" s="18">
        <v>56977</v>
      </c>
      <c r="G281" s="102">
        <v>97.73</v>
      </c>
      <c r="H281" s="102"/>
      <c r="I281" s="18">
        <v>60348</v>
      </c>
      <c r="J281" s="18">
        <v>58756</v>
      </c>
      <c r="K281" s="102">
        <v>97.36</v>
      </c>
      <c r="M281" s="18">
        <v>39990</v>
      </c>
      <c r="N281" s="18">
        <v>38615</v>
      </c>
      <c r="O281" s="102">
        <v>96.56</v>
      </c>
      <c r="Q281" s="18">
        <v>43137</v>
      </c>
      <c r="R281" s="18">
        <v>41954</v>
      </c>
      <c r="S281" s="102">
        <v>97.26</v>
      </c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F281" s="45"/>
      <c r="AG281" s="45"/>
      <c r="AH281" s="45"/>
      <c r="AI281" s="45"/>
      <c r="AK281" s="45"/>
      <c r="AL281" s="45"/>
      <c r="AM281" s="45"/>
      <c r="AN281" s="45"/>
      <c r="AO281" s="45"/>
      <c r="AP281" s="45"/>
      <c r="AQ281" s="45"/>
      <c r="AS281" s="47"/>
    </row>
    <row r="282" spans="1:45" x14ac:dyDescent="0.2">
      <c r="A282" s="17">
        <v>270</v>
      </c>
      <c r="B282" s="104" t="s">
        <v>644</v>
      </c>
      <c r="C282" s="22" t="s">
        <v>476</v>
      </c>
      <c r="D282" s="23" t="s">
        <v>668</v>
      </c>
      <c r="E282" s="18">
        <v>90054</v>
      </c>
      <c r="F282" s="18">
        <v>88196</v>
      </c>
      <c r="G282" s="102">
        <v>97.94</v>
      </c>
      <c r="H282" s="102"/>
      <c r="I282" s="18">
        <v>94290</v>
      </c>
      <c r="J282" s="18">
        <v>91842</v>
      </c>
      <c r="K282" s="102">
        <v>97.4</v>
      </c>
      <c r="M282" s="18">
        <v>106860</v>
      </c>
      <c r="N282" s="18">
        <v>105208</v>
      </c>
      <c r="O282" s="102">
        <v>98.45</v>
      </c>
      <c r="Q282" s="18">
        <v>107414</v>
      </c>
      <c r="R282" s="18">
        <v>106006</v>
      </c>
      <c r="S282" s="102">
        <v>98.69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F282" s="45"/>
      <c r="AG282" s="45"/>
      <c r="AH282" s="45"/>
      <c r="AI282" s="45"/>
      <c r="AK282" s="45"/>
      <c r="AL282" s="45"/>
      <c r="AM282" s="45"/>
      <c r="AN282" s="45"/>
      <c r="AO282" s="45"/>
      <c r="AP282" s="45"/>
      <c r="AQ282" s="45"/>
      <c r="AS282" s="47"/>
    </row>
    <row r="283" spans="1:45" x14ac:dyDescent="0.2">
      <c r="A283" s="17">
        <v>271</v>
      </c>
      <c r="B283" s="104" t="s">
        <v>477</v>
      </c>
      <c r="C283" s="22" t="s">
        <v>478</v>
      </c>
      <c r="D283" s="23" t="s">
        <v>670</v>
      </c>
      <c r="E283" s="18">
        <v>73784</v>
      </c>
      <c r="F283" s="18">
        <v>70178</v>
      </c>
      <c r="G283" s="102">
        <v>95.11</v>
      </c>
      <c r="H283" s="102"/>
      <c r="I283" s="18">
        <v>82974</v>
      </c>
      <c r="J283" s="18">
        <v>78166</v>
      </c>
      <c r="K283" s="102">
        <v>94.21</v>
      </c>
      <c r="M283" s="18">
        <v>56906</v>
      </c>
      <c r="N283" s="18">
        <v>54390</v>
      </c>
      <c r="O283" s="102">
        <v>95.58</v>
      </c>
      <c r="Q283" s="18">
        <v>59177</v>
      </c>
      <c r="R283" s="18">
        <v>56642</v>
      </c>
      <c r="S283" s="102">
        <v>95.72</v>
      </c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F283" s="45"/>
      <c r="AG283" s="45"/>
      <c r="AH283" s="45"/>
      <c r="AI283" s="45"/>
      <c r="AK283" s="45"/>
      <c r="AL283" s="45"/>
      <c r="AM283" s="45"/>
      <c r="AN283" s="45"/>
      <c r="AO283" s="45"/>
      <c r="AP283" s="45"/>
      <c r="AQ283" s="45"/>
      <c r="AS283" s="47"/>
    </row>
    <row r="284" spans="1:45" x14ac:dyDescent="0.2">
      <c r="A284" s="17">
        <v>272</v>
      </c>
      <c r="B284" s="104" t="s">
        <v>479</v>
      </c>
      <c r="C284" s="22" t="s">
        <v>480</v>
      </c>
      <c r="D284" s="23" t="s">
        <v>669</v>
      </c>
      <c r="E284" s="18">
        <v>28374</v>
      </c>
      <c r="F284" s="18">
        <v>27812</v>
      </c>
      <c r="G284" s="102">
        <v>98.02</v>
      </c>
      <c r="H284" s="102"/>
      <c r="I284" s="18">
        <v>29641</v>
      </c>
      <c r="J284" s="18">
        <v>28923</v>
      </c>
      <c r="K284" s="102">
        <v>97.58</v>
      </c>
      <c r="M284" s="18">
        <v>31265</v>
      </c>
      <c r="N284" s="18">
        <v>30630</v>
      </c>
      <c r="O284" s="102">
        <v>97.97</v>
      </c>
      <c r="Q284" s="18">
        <v>33207</v>
      </c>
      <c r="R284" s="18">
        <v>32713</v>
      </c>
      <c r="S284" s="102">
        <v>98.51</v>
      </c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F284" s="45"/>
      <c r="AG284" s="45"/>
      <c r="AH284" s="45"/>
      <c r="AI284" s="45"/>
      <c r="AK284" s="45"/>
      <c r="AL284" s="45"/>
      <c r="AM284" s="45"/>
      <c r="AN284" s="45"/>
      <c r="AO284" s="45"/>
      <c r="AP284" s="45"/>
      <c r="AQ284" s="45"/>
      <c r="AS284" s="47"/>
    </row>
    <row r="285" spans="1:45" x14ac:dyDescent="0.2">
      <c r="A285" s="17">
        <v>273</v>
      </c>
      <c r="B285" s="104" t="s">
        <v>481</v>
      </c>
      <c r="C285" s="22" t="s">
        <v>482</v>
      </c>
      <c r="D285" s="23" t="s">
        <v>669</v>
      </c>
      <c r="E285" s="18">
        <v>55653</v>
      </c>
      <c r="F285" s="18">
        <v>54811</v>
      </c>
      <c r="G285" s="102">
        <v>98.49</v>
      </c>
      <c r="H285" s="102"/>
      <c r="I285" s="18">
        <v>57877</v>
      </c>
      <c r="J285" s="18">
        <v>56933</v>
      </c>
      <c r="K285" s="102">
        <v>98.37</v>
      </c>
      <c r="M285" s="18">
        <v>20073</v>
      </c>
      <c r="N285" s="18">
        <v>19703</v>
      </c>
      <c r="O285" s="102">
        <v>98.16</v>
      </c>
      <c r="Q285" s="18">
        <v>20442</v>
      </c>
      <c r="R285" s="18">
        <v>20069</v>
      </c>
      <c r="S285" s="102">
        <v>98.18</v>
      </c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F285" s="45"/>
      <c r="AG285" s="45"/>
      <c r="AH285" s="45"/>
      <c r="AI285" s="45"/>
      <c r="AK285" s="45"/>
      <c r="AL285" s="45"/>
      <c r="AM285" s="45"/>
      <c r="AN285" s="45"/>
      <c r="AO285" s="45"/>
      <c r="AP285" s="45"/>
      <c r="AQ285" s="45"/>
      <c r="AS285" s="47"/>
    </row>
    <row r="286" spans="1:45" x14ac:dyDescent="0.2">
      <c r="A286" s="17">
        <v>274</v>
      </c>
      <c r="B286" s="104" t="s">
        <v>483</v>
      </c>
      <c r="C286" s="22" t="s">
        <v>484</v>
      </c>
      <c r="D286" s="23" t="s">
        <v>669</v>
      </c>
      <c r="E286" s="18">
        <v>52147</v>
      </c>
      <c r="F286" s="18">
        <v>51125</v>
      </c>
      <c r="G286" s="102">
        <v>98.04</v>
      </c>
      <c r="H286" s="102"/>
      <c r="I286" s="18">
        <v>54085</v>
      </c>
      <c r="J286" s="18">
        <v>52989</v>
      </c>
      <c r="K286" s="102">
        <v>97.97</v>
      </c>
      <c r="M286" s="18">
        <v>39198</v>
      </c>
      <c r="N286" s="18">
        <v>38943</v>
      </c>
      <c r="O286" s="102">
        <v>99.35</v>
      </c>
      <c r="Q286" s="18">
        <v>40092</v>
      </c>
      <c r="R286" s="18">
        <v>39632</v>
      </c>
      <c r="S286" s="102">
        <v>98.85</v>
      </c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F286" s="45"/>
      <c r="AG286" s="45"/>
      <c r="AH286" s="45"/>
      <c r="AI286" s="45"/>
      <c r="AK286" s="45"/>
      <c r="AL286" s="45"/>
      <c r="AM286" s="45"/>
      <c r="AN286" s="45"/>
      <c r="AO286" s="45"/>
      <c r="AP286" s="45"/>
      <c r="AQ286" s="45"/>
      <c r="AS286" s="47"/>
    </row>
    <row r="287" spans="1:45" x14ac:dyDescent="0.2">
      <c r="A287" s="17">
        <v>275</v>
      </c>
      <c r="B287" s="104" t="s">
        <v>485</v>
      </c>
      <c r="C287" s="22" t="s">
        <v>486</v>
      </c>
      <c r="D287" s="23" t="s">
        <v>669</v>
      </c>
      <c r="E287" s="18">
        <v>67373</v>
      </c>
      <c r="F287" s="18">
        <v>65959</v>
      </c>
      <c r="G287" s="102">
        <v>97.9</v>
      </c>
      <c r="H287" s="102"/>
      <c r="I287" s="18">
        <v>69710</v>
      </c>
      <c r="J287" s="18">
        <v>68622</v>
      </c>
      <c r="K287" s="102">
        <v>98.44</v>
      </c>
      <c r="M287" s="18">
        <v>30194</v>
      </c>
      <c r="N287" s="18">
        <v>29756</v>
      </c>
      <c r="O287" s="102">
        <v>98.55</v>
      </c>
      <c r="Q287" s="18">
        <v>31117</v>
      </c>
      <c r="R287" s="18">
        <v>30841</v>
      </c>
      <c r="S287" s="102">
        <v>99.11</v>
      </c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F287" s="45"/>
      <c r="AG287" s="45"/>
      <c r="AH287" s="45"/>
      <c r="AI287" s="45"/>
      <c r="AK287" s="45"/>
      <c r="AL287" s="45"/>
      <c r="AM287" s="45"/>
      <c r="AN287" s="45"/>
      <c r="AO287" s="45"/>
      <c r="AP287" s="45"/>
      <c r="AQ287" s="45"/>
      <c r="AS287" s="47"/>
    </row>
    <row r="288" spans="1:45" x14ac:dyDescent="0.2">
      <c r="A288" s="17">
        <v>276</v>
      </c>
      <c r="B288" s="104" t="s">
        <v>645</v>
      </c>
      <c r="C288" s="22" t="s">
        <v>487</v>
      </c>
      <c r="D288" s="23" t="s">
        <v>668</v>
      </c>
      <c r="E288" s="18">
        <v>61381</v>
      </c>
      <c r="F288" s="18">
        <v>59630</v>
      </c>
      <c r="G288" s="102">
        <v>97.15</v>
      </c>
      <c r="H288" s="102"/>
      <c r="I288" s="18">
        <v>66471</v>
      </c>
      <c r="J288" s="18">
        <v>64180</v>
      </c>
      <c r="K288" s="102">
        <v>96.6</v>
      </c>
      <c r="M288" s="18">
        <v>67518</v>
      </c>
      <c r="N288" s="18">
        <v>65730</v>
      </c>
      <c r="O288" s="102">
        <v>97.35</v>
      </c>
      <c r="Q288" s="18">
        <v>69654</v>
      </c>
      <c r="R288" s="18">
        <v>67759</v>
      </c>
      <c r="S288" s="102">
        <v>97.3</v>
      </c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F288" s="45"/>
      <c r="AG288" s="45"/>
      <c r="AH288" s="45"/>
      <c r="AI288" s="45"/>
      <c r="AK288" s="45"/>
      <c r="AL288" s="45"/>
      <c r="AM288" s="45"/>
      <c r="AN288" s="45"/>
      <c r="AO288" s="45"/>
      <c r="AP288" s="45"/>
      <c r="AQ288" s="45"/>
      <c r="AS288" s="47"/>
    </row>
    <row r="289" spans="1:45" x14ac:dyDescent="0.2">
      <c r="A289" s="17">
        <v>277</v>
      </c>
      <c r="B289" s="104" t="s">
        <v>488</v>
      </c>
      <c r="C289" s="22" t="s">
        <v>489</v>
      </c>
      <c r="D289" s="23" t="s">
        <v>669</v>
      </c>
      <c r="E289" s="18">
        <v>61998</v>
      </c>
      <c r="F289" s="18">
        <v>60733</v>
      </c>
      <c r="G289" s="102">
        <v>97.96</v>
      </c>
      <c r="H289" s="102"/>
      <c r="I289" s="18">
        <v>65916</v>
      </c>
      <c r="J289" s="18">
        <v>63821</v>
      </c>
      <c r="K289" s="102">
        <v>96.82</v>
      </c>
      <c r="M289" s="18">
        <v>25315</v>
      </c>
      <c r="N289" s="18">
        <v>25055</v>
      </c>
      <c r="O289" s="102">
        <v>98.97</v>
      </c>
      <c r="Q289" s="18">
        <v>26121</v>
      </c>
      <c r="R289" s="18">
        <v>25776</v>
      </c>
      <c r="S289" s="102">
        <v>98.68</v>
      </c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F289" s="45"/>
      <c r="AG289" s="45"/>
      <c r="AH289" s="45"/>
      <c r="AI289" s="45"/>
      <c r="AK289" s="45"/>
      <c r="AL289" s="45"/>
      <c r="AM289" s="45"/>
      <c r="AN289" s="45"/>
      <c r="AO289" s="45"/>
      <c r="AP289" s="45"/>
      <c r="AQ289" s="45"/>
      <c r="AS289" s="47"/>
    </row>
    <row r="290" spans="1:45" x14ac:dyDescent="0.2">
      <c r="A290" s="17">
        <v>278</v>
      </c>
      <c r="B290" s="104" t="s">
        <v>490</v>
      </c>
      <c r="C290" s="22" t="s">
        <v>491</v>
      </c>
      <c r="D290" s="23" t="s">
        <v>669</v>
      </c>
      <c r="E290" s="18">
        <v>60526</v>
      </c>
      <c r="F290" s="18">
        <v>59546</v>
      </c>
      <c r="G290" s="102">
        <v>98.38</v>
      </c>
      <c r="H290" s="102"/>
      <c r="I290" s="18">
        <v>62435</v>
      </c>
      <c r="J290" s="18">
        <v>61362</v>
      </c>
      <c r="K290" s="102">
        <v>98.28</v>
      </c>
      <c r="M290" s="18">
        <v>47011</v>
      </c>
      <c r="N290" s="18">
        <v>45684</v>
      </c>
      <c r="O290" s="102">
        <v>97.18</v>
      </c>
      <c r="Q290" s="18">
        <v>49068</v>
      </c>
      <c r="R290" s="18">
        <v>48432</v>
      </c>
      <c r="S290" s="102">
        <v>98.7</v>
      </c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F290" s="45"/>
      <c r="AG290" s="45"/>
      <c r="AH290" s="45"/>
      <c r="AI290" s="45"/>
      <c r="AK290" s="45"/>
      <c r="AL290" s="45"/>
      <c r="AM290" s="45"/>
      <c r="AN290" s="45"/>
      <c r="AO290" s="45"/>
      <c r="AP290" s="45"/>
      <c r="AQ290" s="45"/>
      <c r="AS290" s="47"/>
    </row>
    <row r="291" spans="1:45" x14ac:dyDescent="0.2">
      <c r="A291" s="17">
        <v>279</v>
      </c>
      <c r="B291" s="104" t="s">
        <v>492</v>
      </c>
      <c r="C291" s="22" t="s">
        <v>493</v>
      </c>
      <c r="D291" s="23" t="s">
        <v>669</v>
      </c>
      <c r="E291" s="18">
        <v>42631</v>
      </c>
      <c r="F291" s="18">
        <v>41833</v>
      </c>
      <c r="G291" s="102">
        <v>98.13</v>
      </c>
      <c r="H291" s="102"/>
      <c r="I291" s="18">
        <v>44036</v>
      </c>
      <c r="J291" s="18">
        <v>43101</v>
      </c>
      <c r="K291" s="102">
        <v>97.88</v>
      </c>
      <c r="M291" s="18">
        <v>34647</v>
      </c>
      <c r="N291" s="18">
        <v>34530</v>
      </c>
      <c r="O291" s="102">
        <v>99.66</v>
      </c>
      <c r="Q291" s="18">
        <v>35830</v>
      </c>
      <c r="R291" s="18">
        <v>35419</v>
      </c>
      <c r="S291" s="102">
        <v>98.85</v>
      </c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F291" s="45"/>
      <c r="AG291" s="45"/>
      <c r="AH291" s="45"/>
      <c r="AI291" s="45"/>
      <c r="AK291" s="45"/>
      <c r="AL291" s="45"/>
      <c r="AM291" s="45"/>
      <c r="AN291" s="45"/>
      <c r="AO291" s="45"/>
      <c r="AP291" s="45"/>
      <c r="AQ291" s="45"/>
      <c r="AS291" s="47"/>
    </row>
    <row r="292" spans="1:45" x14ac:dyDescent="0.2">
      <c r="A292" s="17">
        <v>280</v>
      </c>
      <c r="B292" s="104" t="s">
        <v>494</v>
      </c>
      <c r="C292" s="22" t="s">
        <v>495</v>
      </c>
      <c r="D292" s="23" t="s">
        <v>669</v>
      </c>
      <c r="E292" s="18">
        <v>56262</v>
      </c>
      <c r="F292" s="18">
        <v>54194</v>
      </c>
      <c r="G292" s="102">
        <v>96.32</v>
      </c>
      <c r="H292" s="102"/>
      <c r="I292" s="18">
        <v>58913</v>
      </c>
      <c r="J292" s="18">
        <v>56511</v>
      </c>
      <c r="K292" s="102">
        <v>95.92</v>
      </c>
      <c r="M292" s="18">
        <v>32214</v>
      </c>
      <c r="N292" s="18">
        <v>31583</v>
      </c>
      <c r="O292" s="102">
        <v>98.04</v>
      </c>
      <c r="Q292" s="18">
        <v>32758</v>
      </c>
      <c r="R292" s="18">
        <v>32349</v>
      </c>
      <c r="S292" s="102">
        <v>98.75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F292" s="45"/>
      <c r="AG292" s="45"/>
      <c r="AH292" s="45"/>
      <c r="AI292" s="45"/>
      <c r="AK292" s="45"/>
      <c r="AL292" s="45"/>
      <c r="AM292" s="45"/>
      <c r="AN292" s="45"/>
      <c r="AO292" s="45"/>
      <c r="AP292" s="45"/>
      <c r="AQ292" s="45"/>
      <c r="AS292" s="47"/>
    </row>
    <row r="293" spans="1:45" x14ac:dyDescent="0.2">
      <c r="A293" s="17">
        <v>281</v>
      </c>
      <c r="B293" s="104" t="s">
        <v>496</v>
      </c>
      <c r="C293" s="22" t="s">
        <v>497</v>
      </c>
      <c r="D293" s="23" t="s">
        <v>669</v>
      </c>
      <c r="E293" s="18">
        <v>51952</v>
      </c>
      <c r="F293" s="18">
        <v>50683</v>
      </c>
      <c r="G293" s="102">
        <v>97.56</v>
      </c>
      <c r="H293" s="102"/>
      <c r="I293" s="18">
        <v>53320</v>
      </c>
      <c r="J293" s="18">
        <v>51992</v>
      </c>
      <c r="K293" s="102">
        <v>97.51</v>
      </c>
      <c r="M293" s="18">
        <v>26456</v>
      </c>
      <c r="N293" s="18">
        <v>26100</v>
      </c>
      <c r="O293" s="102">
        <v>98.65</v>
      </c>
      <c r="Q293" s="18">
        <v>28059</v>
      </c>
      <c r="R293" s="18">
        <v>27208</v>
      </c>
      <c r="S293" s="102">
        <v>96.97</v>
      </c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F293" s="45"/>
      <c r="AG293" s="45"/>
      <c r="AH293" s="45"/>
      <c r="AI293" s="45"/>
      <c r="AK293" s="45"/>
      <c r="AL293" s="45"/>
      <c r="AM293" s="45"/>
      <c r="AN293" s="45"/>
      <c r="AO293" s="45"/>
      <c r="AP293" s="45"/>
      <c r="AQ293" s="45"/>
      <c r="AS293" s="47"/>
    </row>
    <row r="294" spans="1:45" x14ac:dyDescent="0.2">
      <c r="A294" s="17">
        <v>282</v>
      </c>
      <c r="B294" s="104" t="s">
        <v>646</v>
      </c>
      <c r="C294" s="22" t="s">
        <v>498</v>
      </c>
      <c r="D294" s="23" t="s">
        <v>668</v>
      </c>
      <c r="E294" s="18">
        <v>58075</v>
      </c>
      <c r="F294" s="18">
        <v>57429</v>
      </c>
      <c r="G294" s="102">
        <v>98.89</v>
      </c>
      <c r="H294" s="102"/>
      <c r="I294" s="18">
        <v>62189</v>
      </c>
      <c r="J294" s="18">
        <v>61284</v>
      </c>
      <c r="K294" s="102">
        <v>98.54</v>
      </c>
      <c r="M294" s="18">
        <v>103430</v>
      </c>
      <c r="N294" s="18">
        <v>101561</v>
      </c>
      <c r="O294" s="102">
        <v>98.19</v>
      </c>
      <c r="Q294" s="18">
        <v>109206</v>
      </c>
      <c r="R294" s="18">
        <v>105879</v>
      </c>
      <c r="S294" s="102">
        <v>96.95</v>
      </c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F294" s="45"/>
      <c r="AG294" s="45"/>
      <c r="AH294" s="45"/>
      <c r="AI294" s="45"/>
      <c r="AK294" s="45"/>
      <c r="AL294" s="45"/>
      <c r="AM294" s="45"/>
      <c r="AN294" s="45"/>
      <c r="AO294" s="45"/>
      <c r="AP294" s="45"/>
      <c r="AQ294" s="45"/>
      <c r="AS294" s="47"/>
    </row>
    <row r="295" spans="1:45" x14ac:dyDescent="0.2">
      <c r="A295" s="17">
        <v>283</v>
      </c>
      <c r="B295" s="104" t="s">
        <v>647</v>
      </c>
      <c r="C295" s="22" t="s">
        <v>499</v>
      </c>
      <c r="D295" s="23" t="s">
        <v>669</v>
      </c>
      <c r="E295" s="18">
        <v>65551</v>
      </c>
      <c r="F295" s="18">
        <v>64543</v>
      </c>
      <c r="G295" s="102">
        <v>98.46</v>
      </c>
      <c r="H295" s="102"/>
      <c r="I295" s="18">
        <v>67442</v>
      </c>
      <c r="J295" s="18">
        <v>66288</v>
      </c>
      <c r="K295" s="102">
        <v>98.29</v>
      </c>
      <c r="M295" s="18">
        <v>53515</v>
      </c>
      <c r="N295" s="18">
        <v>53360</v>
      </c>
      <c r="O295" s="102">
        <v>99.71</v>
      </c>
      <c r="Q295" s="18">
        <v>54025</v>
      </c>
      <c r="R295" s="18">
        <v>53769</v>
      </c>
      <c r="S295" s="102">
        <v>99.53</v>
      </c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F295" s="45"/>
      <c r="AG295" s="45"/>
      <c r="AH295" s="45"/>
      <c r="AI295" s="45"/>
      <c r="AK295" s="45"/>
      <c r="AL295" s="45"/>
      <c r="AM295" s="45"/>
      <c r="AN295" s="45"/>
      <c r="AO295" s="45"/>
      <c r="AP295" s="45"/>
      <c r="AQ295" s="45"/>
      <c r="AS295" s="47"/>
    </row>
    <row r="296" spans="1:45" x14ac:dyDescent="0.2">
      <c r="A296" s="17">
        <v>284</v>
      </c>
      <c r="B296" s="104" t="s">
        <v>648</v>
      </c>
      <c r="C296" s="22" t="s">
        <v>500</v>
      </c>
      <c r="D296" s="23" t="s">
        <v>668</v>
      </c>
      <c r="E296" s="18">
        <v>59813</v>
      </c>
      <c r="F296" s="18">
        <v>57469</v>
      </c>
      <c r="G296" s="102">
        <v>96.08</v>
      </c>
      <c r="H296" s="102"/>
      <c r="I296" s="18">
        <v>64575</v>
      </c>
      <c r="J296" s="18">
        <v>61271</v>
      </c>
      <c r="K296" s="102">
        <v>94.88</v>
      </c>
      <c r="M296" s="18">
        <v>36385</v>
      </c>
      <c r="N296" s="18">
        <v>35244</v>
      </c>
      <c r="O296" s="102">
        <v>96.86</v>
      </c>
      <c r="Q296" s="18">
        <v>36870</v>
      </c>
      <c r="R296" s="18">
        <v>35840</v>
      </c>
      <c r="S296" s="102">
        <v>97.21</v>
      </c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F296" s="45"/>
      <c r="AG296" s="45"/>
      <c r="AH296" s="45"/>
      <c r="AI296" s="45"/>
      <c r="AK296" s="45"/>
      <c r="AL296" s="45"/>
      <c r="AM296" s="45"/>
      <c r="AN296" s="45"/>
      <c r="AO296" s="45"/>
      <c r="AP296" s="45"/>
      <c r="AQ296" s="45"/>
      <c r="AS296" s="47"/>
    </row>
    <row r="297" spans="1:45" x14ac:dyDescent="0.2">
      <c r="A297" s="17">
        <v>285</v>
      </c>
      <c r="B297" s="104" t="s">
        <v>501</v>
      </c>
      <c r="C297" s="22" t="s">
        <v>502</v>
      </c>
      <c r="D297" s="23" t="s">
        <v>669</v>
      </c>
      <c r="E297" s="18">
        <v>32145</v>
      </c>
      <c r="F297" s="18">
        <v>31632</v>
      </c>
      <c r="G297" s="102">
        <v>98.3</v>
      </c>
      <c r="H297" s="102"/>
      <c r="I297" s="18">
        <v>33811</v>
      </c>
      <c r="J297" s="18">
        <v>33179</v>
      </c>
      <c r="K297" s="102">
        <v>98.13</v>
      </c>
      <c r="M297" s="18">
        <v>10097</v>
      </c>
      <c r="N297" s="18">
        <v>10001</v>
      </c>
      <c r="O297" s="102">
        <v>99.05</v>
      </c>
      <c r="Q297" s="18">
        <v>10406</v>
      </c>
      <c r="R297" s="18">
        <v>10210</v>
      </c>
      <c r="S297" s="102">
        <v>98.12</v>
      </c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F297" s="45"/>
      <c r="AG297" s="45"/>
      <c r="AH297" s="45"/>
      <c r="AI297" s="45"/>
      <c r="AK297" s="45"/>
      <c r="AL297" s="45"/>
      <c r="AM297" s="45"/>
      <c r="AN297" s="45"/>
      <c r="AO297" s="45"/>
      <c r="AP297" s="45"/>
      <c r="AQ297" s="45"/>
      <c r="AS297" s="47"/>
    </row>
    <row r="298" spans="1:45" x14ac:dyDescent="0.2">
      <c r="A298" s="17">
        <v>286</v>
      </c>
      <c r="B298" s="104" t="s">
        <v>503</v>
      </c>
      <c r="C298" s="22" t="s">
        <v>504</v>
      </c>
      <c r="D298" s="23" t="s">
        <v>655</v>
      </c>
      <c r="E298" s="18">
        <v>84112</v>
      </c>
      <c r="F298" s="18">
        <v>79953</v>
      </c>
      <c r="G298" s="102">
        <v>95.06</v>
      </c>
      <c r="H298" s="102"/>
      <c r="I298" s="18">
        <v>88951</v>
      </c>
      <c r="J298" s="18">
        <v>84864</v>
      </c>
      <c r="K298" s="102">
        <v>95.41</v>
      </c>
      <c r="M298" s="18">
        <v>335873</v>
      </c>
      <c r="N298" s="18">
        <v>334808</v>
      </c>
      <c r="O298" s="102">
        <v>99.68</v>
      </c>
      <c r="Q298" s="18">
        <v>353343</v>
      </c>
      <c r="R298" s="18">
        <v>352157</v>
      </c>
      <c r="S298" s="102">
        <v>99.66</v>
      </c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F298" s="45"/>
      <c r="AG298" s="45"/>
      <c r="AH298" s="45"/>
      <c r="AI298" s="45"/>
      <c r="AK298" s="45"/>
      <c r="AL298" s="45"/>
      <c r="AM298" s="45"/>
      <c r="AN298" s="45"/>
      <c r="AO298" s="45"/>
      <c r="AP298" s="45"/>
      <c r="AQ298" s="45"/>
      <c r="AS298" s="47"/>
    </row>
    <row r="299" spans="1:45" x14ac:dyDescent="0.2">
      <c r="A299" s="17">
        <v>287</v>
      </c>
      <c r="B299" s="104" t="s">
        <v>505</v>
      </c>
      <c r="C299" s="22" t="s">
        <v>506</v>
      </c>
      <c r="D299" s="23" t="s">
        <v>670</v>
      </c>
      <c r="E299" s="18">
        <v>92075</v>
      </c>
      <c r="F299" s="18">
        <v>90277</v>
      </c>
      <c r="G299" s="102">
        <v>98.05</v>
      </c>
      <c r="H299" s="102"/>
      <c r="I299" s="18">
        <v>95246</v>
      </c>
      <c r="J299" s="18">
        <v>93056</v>
      </c>
      <c r="K299" s="102">
        <v>97.7</v>
      </c>
      <c r="M299" s="18">
        <v>156214</v>
      </c>
      <c r="N299" s="18">
        <v>152862</v>
      </c>
      <c r="O299" s="102">
        <v>97.85</v>
      </c>
      <c r="Q299" s="18">
        <v>161709</v>
      </c>
      <c r="R299" s="18">
        <v>157764</v>
      </c>
      <c r="S299" s="102">
        <v>97.56</v>
      </c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F299" s="45"/>
      <c r="AG299" s="45"/>
      <c r="AH299" s="45"/>
      <c r="AI299" s="45"/>
      <c r="AK299" s="45"/>
      <c r="AL299" s="45"/>
      <c r="AM299" s="45"/>
      <c r="AN299" s="45"/>
      <c r="AO299" s="45"/>
      <c r="AP299" s="45"/>
      <c r="AQ299" s="45"/>
      <c r="AS299" s="47"/>
    </row>
    <row r="300" spans="1:45" x14ac:dyDescent="0.2">
      <c r="A300" s="17">
        <v>288</v>
      </c>
      <c r="B300" s="104" t="s">
        <v>507</v>
      </c>
      <c r="C300" s="22" t="s">
        <v>508</v>
      </c>
      <c r="D300" s="23" t="s">
        <v>669</v>
      </c>
      <c r="E300" s="18">
        <v>60064</v>
      </c>
      <c r="F300" s="18">
        <v>59086</v>
      </c>
      <c r="G300" s="102">
        <v>98.37</v>
      </c>
      <c r="H300" s="102"/>
      <c r="I300" s="18">
        <v>61459</v>
      </c>
      <c r="J300" s="18">
        <v>60553</v>
      </c>
      <c r="K300" s="102">
        <v>98.53</v>
      </c>
      <c r="M300" s="18">
        <v>51047</v>
      </c>
      <c r="N300" s="18">
        <v>49937</v>
      </c>
      <c r="O300" s="102">
        <v>97.83</v>
      </c>
      <c r="Q300" s="18">
        <v>51924</v>
      </c>
      <c r="R300" s="18">
        <v>51080</v>
      </c>
      <c r="S300" s="102">
        <v>98.37</v>
      </c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F300" s="45"/>
      <c r="AG300" s="45"/>
      <c r="AH300" s="45"/>
      <c r="AI300" s="45"/>
      <c r="AK300" s="45"/>
      <c r="AL300" s="45"/>
      <c r="AM300" s="45"/>
      <c r="AN300" s="45"/>
      <c r="AO300" s="45"/>
      <c r="AP300" s="45"/>
      <c r="AQ300" s="45"/>
      <c r="AS300" s="47"/>
    </row>
    <row r="301" spans="1:45" x14ac:dyDescent="0.2">
      <c r="A301" s="17">
        <v>289</v>
      </c>
      <c r="B301" s="104" t="s">
        <v>509</v>
      </c>
      <c r="C301" s="22" t="s">
        <v>510</v>
      </c>
      <c r="D301" s="23" t="s">
        <v>669</v>
      </c>
      <c r="E301" s="18">
        <v>47886</v>
      </c>
      <c r="F301" s="18">
        <v>47243</v>
      </c>
      <c r="G301" s="102">
        <v>98.66</v>
      </c>
      <c r="H301" s="102"/>
      <c r="I301" s="18">
        <v>49201</v>
      </c>
      <c r="J301" s="18">
        <v>48620</v>
      </c>
      <c r="K301" s="102">
        <v>98.82</v>
      </c>
      <c r="M301" s="18">
        <v>40357</v>
      </c>
      <c r="N301" s="18">
        <v>38800</v>
      </c>
      <c r="O301" s="102">
        <v>96.14</v>
      </c>
      <c r="Q301" s="18">
        <v>41727</v>
      </c>
      <c r="R301" s="18">
        <v>41229</v>
      </c>
      <c r="S301" s="102">
        <v>98.81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F301" s="45"/>
      <c r="AG301" s="45"/>
      <c r="AH301" s="45"/>
      <c r="AI301" s="45"/>
      <c r="AK301" s="45"/>
      <c r="AL301" s="45"/>
      <c r="AM301" s="45"/>
      <c r="AN301" s="45"/>
      <c r="AO301" s="45"/>
      <c r="AP301" s="45"/>
      <c r="AQ301" s="45"/>
      <c r="AS301" s="47"/>
    </row>
    <row r="302" spans="1:45" x14ac:dyDescent="0.2">
      <c r="A302" s="17">
        <v>290</v>
      </c>
      <c r="B302" s="104" t="s">
        <v>511</v>
      </c>
      <c r="C302" s="22" t="s">
        <v>512</v>
      </c>
      <c r="D302" s="23" t="s">
        <v>669</v>
      </c>
      <c r="E302" s="18">
        <v>69309</v>
      </c>
      <c r="F302" s="18">
        <v>68496</v>
      </c>
      <c r="G302" s="102">
        <v>98.83</v>
      </c>
      <c r="H302" s="102"/>
      <c r="I302" s="18">
        <v>72134</v>
      </c>
      <c r="J302" s="18">
        <v>71211</v>
      </c>
      <c r="K302" s="102">
        <v>98.72</v>
      </c>
      <c r="M302" s="18">
        <v>57698</v>
      </c>
      <c r="N302" s="18">
        <v>57338</v>
      </c>
      <c r="O302" s="102">
        <v>99.38</v>
      </c>
      <c r="Q302" s="18">
        <v>57722</v>
      </c>
      <c r="R302" s="18">
        <v>57288</v>
      </c>
      <c r="S302" s="102">
        <v>99.25</v>
      </c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F302" s="45"/>
      <c r="AG302" s="45"/>
      <c r="AH302" s="45"/>
      <c r="AI302" s="45"/>
      <c r="AK302" s="45"/>
      <c r="AL302" s="45"/>
      <c r="AM302" s="45"/>
      <c r="AN302" s="45"/>
      <c r="AO302" s="45"/>
      <c r="AP302" s="45"/>
      <c r="AQ302" s="45"/>
      <c r="AS302" s="47"/>
    </row>
    <row r="303" spans="1:45" x14ac:dyDescent="0.2">
      <c r="A303" s="17">
        <v>291</v>
      </c>
      <c r="B303" s="104" t="s">
        <v>513</v>
      </c>
      <c r="C303" s="22" t="s">
        <v>514</v>
      </c>
      <c r="D303" s="23" t="s">
        <v>670</v>
      </c>
      <c r="E303" s="18">
        <v>112294</v>
      </c>
      <c r="F303" s="18">
        <v>108234</v>
      </c>
      <c r="G303" s="102">
        <v>96.38</v>
      </c>
      <c r="H303" s="102"/>
      <c r="I303" s="18">
        <v>123468</v>
      </c>
      <c r="J303" s="18">
        <v>116552</v>
      </c>
      <c r="K303" s="102">
        <v>94.4</v>
      </c>
      <c r="M303" s="18">
        <v>119023</v>
      </c>
      <c r="N303" s="18">
        <v>116943</v>
      </c>
      <c r="O303" s="102">
        <v>98.25</v>
      </c>
      <c r="Q303" s="18">
        <v>119916</v>
      </c>
      <c r="R303" s="18">
        <v>118054</v>
      </c>
      <c r="S303" s="102">
        <v>98.45</v>
      </c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F303" s="45"/>
      <c r="AG303" s="45"/>
      <c r="AH303" s="45"/>
      <c r="AI303" s="45"/>
      <c r="AK303" s="45"/>
      <c r="AL303" s="45"/>
      <c r="AM303" s="45"/>
      <c r="AN303" s="45"/>
      <c r="AO303" s="45"/>
      <c r="AP303" s="45"/>
      <c r="AQ303" s="45"/>
      <c r="AS303" s="47"/>
    </row>
    <row r="304" spans="1:45" x14ac:dyDescent="0.2">
      <c r="A304" s="17">
        <v>292</v>
      </c>
      <c r="B304" s="104" t="s">
        <v>515</v>
      </c>
      <c r="C304" s="22" t="s">
        <v>516</v>
      </c>
      <c r="D304" s="23" t="s">
        <v>670</v>
      </c>
      <c r="E304" s="18">
        <v>92585</v>
      </c>
      <c r="F304" s="18">
        <v>89214</v>
      </c>
      <c r="G304" s="102">
        <v>96.36</v>
      </c>
      <c r="H304" s="102"/>
      <c r="I304" s="18">
        <v>96669</v>
      </c>
      <c r="J304" s="18">
        <v>92788</v>
      </c>
      <c r="K304" s="102">
        <v>95.99</v>
      </c>
      <c r="M304" s="18">
        <v>69177</v>
      </c>
      <c r="N304" s="18">
        <v>66830</v>
      </c>
      <c r="O304" s="102">
        <v>96.61</v>
      </c>
      <c r="Q304" s="18">
        <v>70935</v>
      </c>
      <c r="R304" s="18">
        <v>68709</v>
      </c>
      <c r="S304" s="102">
        <v>96.86</v>
      </c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F304" s="45"/>
      <c r="AG304" s="45"/>
      <c r="AH304" s="45"/>
      <c r="AI304" s="45"/>
      <c r="AK304" s="45"/>
      <c r="AL304" s="45"/>
      <c r="AM304" s="45"/>
      <c r="AN304" s="45"/>
      <c r="AO304" s="45"/>
      <c r="AP304" s="45"/>
      <c r="AQ304" s="45"/>
      <c r="AS304" s="47"/>
    </row>
    <row r="305" spans="1:45" x14ac:dyDescent="0.2">
      <c r="A305" s="17">
        <v>293</v>
      </c>
      <c r="B305" s="104" t="s">
        <v>517</v>
      </c>
      <c r="C305" s="22" t="s">
        <v>518</v>
      </c>
      <c r="D305" s="23" t="s">
        <v>656</v>
      </c>
      <c r="E305" s="18">
        <v>91046</v>
      </c>
      <c r="F305" s="18">
        <v>86867</v>
      </c>
      <c r="G305" s="102">
        <v>95.41</v>
      </c>
      <c r="H305" s="102"/>
      <c r="I305" s="18">
        <v>96803</v>
      </c>
      <c r="J305" s="18">
        <v>92266</v>
      </c>
      <c r="K305" s="102">
        <v>95.31</v>
      </c>
      <c r="M305" s="18">
        <v>55421</v>
      </c>
      <c r="N305" s="18">
        <v>52926</v>
      </c>
      <c r="O305" s="102">
        <v>95.5</v>
      </c>
      <c r="Q305" s="18">
        <v>57559</v>
      </c>
      <c r="R305" s="18">
        <v>55010</v>
      </c>
      <c r="S305" s="102">
        <v>95.57</v>
      </c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F305" s="45"/>
      <c r="AG305" s="45"/>
      <c r="AH305" s="45"/>
      <c r="AI305" s="45"/>
      <c r="AK305" s="45"/>
      <c r="AL305" s="45"/>
      <c r="AM305" s="45"/>
      <c r="AN305" s="45"/>
      <c r="AO305" s="45"/>
      <c r="AP305" s="45"/>
      <c r="AQ305" s="45"/>
      <c r="AS305" s="47"/>
    </row>
    <row r="306" spans="1:45" x14ac:dyDescent="0.2">
      <c r="A306" s="17">
        <v>294</v>
      </c>
      <c r="B306" s="104" t="s">
        <v>519</v>
      </c>
      <c r="C306" s="22" t="s">
        <v>520</v>
      </c>
      <c r="D306" s="23" t="s">
        <v>655</v>
      </c>
      <c r="E306" s="18">
        <v>80261</v>
      </c>
      <c r="F306" s="18">
        <v>78708</v>
      </c>
      <c r="G306" s="102">
        <v>98.07</v>
      </c>
      <c r="H306" s="102"/>
      <c r="I306" s="18">
        <v>83317</v>
      </c>
      <c r="J306" s="18">
        <v>81860</v>
      </c>
      <c r="K306" s="102">
        <v>98.25</v>
      </c>
      <c r="M306" s="18">
        <v>103930</v>
      </c>
      <c r="N306" s="18">
        <v>102277</v>
      </c>
      <c r="O306" s="102">
        <v>98.41</v>
      </c>
      <c r="Q306" s="18">
        <v>106106</v>
      </c>
      <c r="R306" s="18">
        <v>105014</v>
      </c>
      <c r="S306" s="102">
        <v>98.97</v>
      </c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F306" s="45"/>
      <c r="AG306" s="45"/>
      <c r="AH306" s="45"/>
      <c r="AI306" s="45"/>
      <c r="AK306" s="45"/>
      <c r="AL306" s="45"/>
      <c r="AM306" s="45"/>
      <c r="AN306" s="45"/>
      <c r="AO306" s="45"/>
      <c r="AP306" s="45"/>
      <c r="AQ306" s="45"/>
      <c r="AS306" s="47"/>
    </row>
    <row r="307" spans="1:45" x14ac:dyDescent="0.2">
      <c r="A307" s="17">
        <v>295</v>
      </c>
      <c r="B307" s="104" t="s">
        <v>649</v>
      </c>
      <c r="C307" s="22" t="s">
        <v>521</v>
      </c>
      <c r="D307" s="23" t="s">
        <v>668</v>
      </c>
      <c r="E307" s="18">
        <v>85011</v>
      </c>
      <c r="F307" s="18">
        <v>82818</v>
      </c>
      <c r="G307" s="102">
        <v>97.42</v>
      </c>
      <c r="H307" s="102"/>
      <c r="I307" s="18">
        <v>88215</v>
      </c>
      <c r="J307" s="18">
        <v>85759</v>
      </c>
      <c r="K307" s="102">
        <v>97.22</v>
      </c>
      <c r="M307" s="18">
        <v>103200</v>
      </c>
      <c r="N307" s="18">
        <v>99560</v>
      </c>
      <c r="O307" s="102">
        <v>96.47</v>
      </c>
      <c r="Q307" s="18">
        <v>107454</v>
      </c>
      <c r="R307" s="18">
        <v>103040</v>
      </c>
      <c r="S307" s="102">
        <v>95.89</v>
      </c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F307" s="45"/>
      <c r="AG307" s="45"/>
      <c r="AH307" s="45"/>
      <c r="AI307" s="45"/>
      <c r="AK307" s="45"/>
      <c r="AL307" s="45"/>
      <c r="AM307" s="45"/>
      <c r="AN307" s="45"/>
      <c r="AO307" s="45"/>
      <c r="AP307" s="45"/>
      <c r="AQ307" s="45"/>
      <c r="AS307" s="47"/>
    </row>
    <row r="308" spans="1:45" x14ac:dyDescent="0.2">
      <c r="A308" s="17">
        <v>296</v>
      </c>
      <c r="B308" s="104" t="s">
        <v>522</v>
      </c>
      <c r="C308" s="22" t="s">
        <v>523</v>
      </c>
      <c r="D308" s="23" t="s">
        <v>669</v>
      </c>
      <c r="E308" s="18">
        <v>72829</v>
      </c>
      <c r="F308" s="18">
        <v>71847</v>
      </c>
      <c r="G308" s="102">
        <v>98.65</v>
      </c>
      <c r="H308" s="102"/>
      <c r="I308" s="18">
        <v>74664</v>
      </c>
      <c r="J308" s="18">
        <v>73561</v>
      </c>
      <c r="K308" s="102">
        <v>98.52</v>
      </c>
      <c r="M308" s="18">
        <v>64738</v>
      </c>
      <c r="N308" s="18">
        <v>63777</v>
      </c>
      <c r="O308" s="102">
        <v>98.52</v>
      </c>
      <c r="Q308" s="18">
        <v>67720</v>
      </c>
      <c r="R308" s="18">
        <v>66838</v>
      </c>
      <c r="S308" s="102">
        <v>98.7</v>
      </c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F308" s="45"/>
      <c r="AG308" s="45"/>
      <c r="AH308" s="45"/>
      <c r="AI308" s="45"/>
      <c r="AK308" s="45"/>
      <c r="AL308" s="45"/>
      <c r="AM308" s="45"/>
      <c r="AN308" s="45"/>
      <c r="AO308" s="45"/>
      <c r="AP308" s="45"/>
      <c r="AQ308" s="45"/>
      <c r="AS308" s="47"/>
    </row>
    <row r="309" spans="1:45" x14ac:dyDescent="0.2">
      <c r="A309" s="17">
        <v>297</v>
      </c>
      <c r="B309" s="104" t="s">
        <v>524</v>
      </c>
      <c r="C309" s="22" t="s">
        <v>525</v>
      </c>
      <c r="D309" s="23" t="s">
        <v>669</v>
      </c>
      <c r="E309" s="18">
        <v>45268</v>
      </c>
      <c r="F309" s="18">
        <v>43197</v>
      </c>
      <c r="G309" s="102">
        <v>95.43</v>
      </c>
      <c r="H309" s="102"/>
      <c r="I309" s="18">
        <v>46940</v>
      </c>
      <c r="J309" s="18">
        <v>44815</v>
      </c>
      <c r="K309" s="102">
        <v>95.47</v>
      </c>
      <c r="M309" s="18">
        <v>66780</v>
      </c>
      <c r="N309" s="18">
        <v>65065</v>
      </c>
      <c r="O309" s="102">
        <v>97.43</v>
      </c>
      <c r="Q309" s="18">
        <v>66494</v>
      </c>
      <c r="R309" s="18">
        <v>63998</v>
      </c>
      <c r="S309" s="102">
        <v>96.25</v>
      </c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F309" s="45"/>
      <c r="AG309" s="45"/>
      <c r="AH309" s="45"/>
      <c r="AI309" s="45"/>
      <c r="AK309" s="45"/>
      <c r="AL309" s="45"/>
      <c r="AM309" s="45"/>
      <c r="AN309" s="45"/>
      <c r="AO309" s="45"/>
      <c r="AP309" s="45"/>
      <c r="AQ309" s="45"/>
      <c r="AS309" s="47"/>
    </row>
    <row r="310" spans="1:45" x14ac:dyDescent="0.2">
      <c r="A310" s="17">
        <v>298</v>
      </c>
      <c r="B310" s="104" t="s">
        <v>526</v>
      </c>
      <c r="C310" s="22" t="s">
        <v>527</v>
      </c>
      <c r="D310" s="23" t="s">
        <v>669</v>
      </c>
      <c r="E310" s="18">
        <v>48864</v>
      </c>
      <c r="F310" s="18">
        <v>47249</v>
      </c>
      <c r="G310" s="102">
        <v>96.69</v>
      </c>
      <c r="H310" s="102"/>
      <c r="I310" s="18">
        <v>51037</v>
      </c>
      <c r="J310" s="18">
        <v>49080</v>
      </c>
      <c r="K310" s="102">
        <v>96.17</v>
      </c>
      <c r="M310" s="18">
        <v>26320</v>
      </c>
      <c r="N310" s="18">
        <v>25747</v>
      </c>
      <c r="O310" s="102">
        <v>97.82</v>
      </c>
      <c r="Q310" s="18">
        <v>27387</v>
      </c>
      <c r="R310" s="18">
        <v>26584</v>
      </c>
      <c r="S310" s="102">
        <v>97.07</v>
      </c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F310" s="45"/>
      <c r="AG310" s="45"/>
      <c r="AH310" s="45"/>
      <c r="AI310" s="45"/>
      <c r="AK310" s="45"/>
      <c r="AL310" s="45"/>
      <c r="AM310" s="45"/>
      <c r="AN310" s="45"/>
      <c r="AO310" s="45"/>
      <c r="AP310" s="45"/>
      <c r="AQ310" s="45"/>
      <c r="AS310" s="47"/>
    </row>
    <row r="311" spans="1:45" x14ac:dyDescent="0.2">
      <c r="A311" s="17">
        <v>299</v>
      </c>
      <c r="B311" s="104" t="s">
        <v>528</v>
      </c>
      <c r="C311" s="22" t="s">
        <v>529</v>
      </c>
      <c r="D311" s="23" t="s">
        <v>669</v>
      </c>
      <c r="E311" s="18">
        <v>80463</v>
      </c>
      <c r="F311" s="18">
        <v>79823</v>
      </c>
      <c r="G311" s="102">
        <v>99.2</v>
      </c>
      <c r="H311" s="102"/>
      <c r="I311" s="18">
        <v>84077</v>
      </c>
      <c r="J311" s="18">
        <v>83250</v>
      </c>
      <c r="K311" s="102">
        <v>99.02</v>
      </c>
      <c r="M311" s="18">
        <v>35696</v>
      </c>
      <c r="N311" s="18">
        <v>35412</v>
      </c>
      <c r="O311" s="102">
        <v>99.2</v>
      </c>
      <c r="Q311" s="18">
        <v>36554</v>
      </c>
      <c r="R311" s="18">
        <v>36320</v>
      </c>
      <c r="S311" s="102">
        <v>99.4</v>
      </c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F311" s="45"/>
      <c r="AG311" s="45"/>
      <c r="AH311" s="45"/>
      <c r="AI311" s="45"/>
      <c r="AK311" s="45"/>
      <c r="AL311" s="45"/>
      <c r="AM311" s="45"/>
      <c r="AN311" s="45"/>
      <c r="AO311" s="45"/>
      <c r="AP311" s="45"/>
      <c r="AQ311" s="45"/>
      <c r="AS311" s="47"/>
    </row>
    <row r="312" spans="1:45" x14ac:dyDescent="0.2">
      <c r="A312" s="17">
        <v>300</v>
      </c>
      <c r="B312" s="104" t="s">
        <v>530</v>
      </c>
      <c r="C312" s="22" t="s">
        <v>531</v>
      </c>
      <c r="D312" s="23" t="s">
        <v>669</v>
      </c>
      <c r="E312" s="18">
        <v>95702</v>
      </c>
      <c r="F312" s="18">
        <v>93775</v>
      </c>
      <c r="G312" s="102">
        <v>97.99</v>
      </c>
      <c r="H312" s="102"/>
      <c r="I312" s="18">
        <v>98601</v>
      </c>
      <c r="J312" s="18">
        <v>96730</v>
      </c>
      <c r="K312" s="102">
        <v>98.1</v>
      </c>
      <c r="M312" s="18">
        <v>28621</v>
      </c>
      <c r="N312" s="18">
        <v>27772</v>
      </c>
      <c r="O312" s="102">
        <v>97.03</v>
      </c>
      <c r="Q312" s="18">
        <v>29339</v>
      </c>
      <c r="R312" s="18">
        <v>28622</v>
      </c>
      <c r="S312" s="102">
        <v>97.56</v>
      </c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F312" s="45"/>
      <c r="AG312" s="45"/>
      <c r="AH312" s="45"/>
      <c r="AI312" s="45"/>
      <c r="AK312" s="45"/>
      <c r="AL312" s="45"/>
      <c r="AM312" s="45"/>
      <c r="AN312" s="45"/>
      <c r="AO312" s="45"/>
      <c r="AP312" s="45"/>
      <c r="AQ312" s="45"/>
      <c r="AS312" s="47"/>
    </row>
    <row r="313" spans="1:45" x14ac:dyDescent="0.2">
      <c r="A313" s="17">
        <v>301</v>
      </c>
      <c r="B313" s="104" t="s">
        <v>532</v>
      </c>
      <c r="C313" s="22" t="s">
        <v>533</v>
      </c>
      <c r="D313" s="23" t="s">
        <v>669</v>
      </c>
      <c r="E313" s="18">
        <v>29397</v>
      </c>
      <c r="F313" s="18">
        <v>28764</v>
      </c>
      <c r="G313" s="102">
        <v>97.85</v>
      </c>
      <c r="H313" s="102"/>
      <c r="I313" s="18">
        <v>30549</v>
      </c>
      <c r="J313" s="18">
        <v>29883</v>
      </c>
      <c r="K313" s="102">
        <v>97.82</v>
      </c>
      <c r="M313" s="18">
        <v>28305</v>
      </c>
      <c r="N313" s="18">
        <v>28154</v>
      </c>
      <c r="O313" s="102">
        <v>99.47</v>
      </c>
      <c r="Q313" s="18">
        <v>28674</v>
      </c>
      <c r="R313" s="18">
        <v>28550</v>
      </c>
      <c r="S313" s="102">
        <v>99.57</v>
      </c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F313" s="45"/>
      <c r="AG313" s="45"/>
      <c r="AH313" s="45"/>
      <c r="AI313" s="45"/>
      <c r="AK313" s="45"/>
      <c r="AL313" s="45"/>
      <c r="AM313" s="45"/>
      <c r="AN313" s="45"/>
      <c r="AO313" s="45"/>
      <c r="AP313" s="45"/>
      <c r="AQ313" s="45"/>
      <c r="AS313" s="47"/>
    </row>
    <row r="314" spans="1:45" x14ac:dyDescent="0.2">
      <c r="A314" s="17">
        <v>302</v>
      </c>
      <c r="B314" s="104" t="s">
        <v>534</v>
      </c>
      <c r="C314" s="22" t="s">
        <v>535</v>
      </c>
      <c r="D314" s="23" t="s">
        <v>669</v>
      </c>
      <c r="E314" s="18">
        <v>56322</v>
      </c>
      <c r="F314" s="18">
        <v>55159</v>
      </c>
      <c r="G314" s="102">
        <v>97.94</v>
      </c>
      <c r="H314" s="102"/>
      <c r="I314" s="18">
        <v>58325</v>
      </c>
      <c r="J314" s="18">
        <v>56966</v>
      </c>
      <c r="K314" s="102">
        <v>97.67</v>
      </c>
      <c r="M314" s="18">
        <v>56366</v>
      </c>
      <c r="N314" s="18">
        <v>55824</v>
      </c>
      <c r="O314" s="102">
        <v>99.04</v>
      </c>
      <c r="Q314" s="18">
        <v>57335</v>
      </c>
      <c r="R314" s="18">
        <v>56909</v>
      </c>
      <c r="S314" s="102">
        <v>99.26</v>
      </c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F314" s="45"/>
      <c r="AG314" s="45"/>
      <c r="AH314" s="45"/>
      <c r="AI314" s="45"/>
      <c r="AK314" s="45"/>
      <c r="AL314" s="45"/>
      <c r="AM314" s="45"/>
      <c r="AN314" s="45"/>
      <c r="AO314" s="45"/>
      <c r="AP314" s="45"/>
      <c r="AQ314" s="45"/>
      <c r="AS314" s="47"/>
    </row>
    <row r="315" spans="1:45" x14ac:dyDescent="0.2">
      <c r="A315" s="17">
        <v>303</v>
      </c>
      <c r="B315" s="104" t="s">
        <v>650</v>
      </c>
      <c r="C315" s="22" t="s">
        <v>536</v>
      </c>
      <c r="D315" s="23" t="s">
        <v>668</v>
      </c>
      <c r="E315" s="18">
        <v>87505</v>
      </c>
      <c r="F315" s="18">
        <v>86524</v>
      </c>
      <c r="G315" s="102">
        <v>98.88</v>
      </c>
      <c r="H315" s="102"/>
      <c r="I315" s="18">
        <v>91906</v>
      </c>
      <c r="J315" s="18">
        <v>90295</v>
      </c>
      <c r="K315" s="102">
        <v>98.25</v>
      </c>
      <c r="M315" s="18">
        <v>82992</v>
      </c>
      <c r="N315" s="18">
        <v>81969</v>
      </c>
      <c r="O315" s="102">
        <v>98.77</v>
      </c>
      <c r="Q315" s="18">
        <v>81915</v>
      </c>
      <c r="R315" s="18">
        <v>81044</v>
      </c>
      <c r="S315" s="102">
        <v>98.94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F315" s="45"/>
      <c r="AG315" s="45"/>
      <c r="AH315" s="45"/>
      <c r="AI315" s="45"/>
      <c r="AK315" s="45"/>
      <c r="AL315" s="45"/>
      <c r="AM315" s="45"/>
      <c r="AN315" s="45"/>
      <c r="AO315" s="45"/>
      <c r="AP315" s="45"/>
      <c r="AQ315" s="45"/>
      <c r="AS315" s="47"/>
    </row>
    <row r="316" spans="1:45" x14ac:dyDescent="0.2">
      <c r="A316" s="17">
        <v>304</v>
      </c>
      <c r="B316" s="104" t="s">
        <v>537</v>
      </c>
      <c r="C316" s="22" t="s">
        <v>538</v>
      </c>
      <c r="D316" s="23" t="s">
        <v>669</v>
      </c>
      <c r="E316" s="18">
        <v>30218</v>
      </c>
      <c r="F316" s="18">
        <v>29372</v>
      </c>
      <c r="G316" s="102">
        <v>97.2</v>
      </c>
      <c r="H316" s="102"/>
      <c r="I316" s="18">
        <v>31293</v>
      </c>
      <c r="J316" s="18">
        <v>30571</v>
      </c>
      <c r="K316" s="102">
        <v>97.69</v>
      </c>
      <c r="M316" s="18">
        <v>10498</v>
      </c>
      <c r="N316" s="18">
        <v>10152</v>
      </c>
      <c r="O316" s="102">
        <v>96.7</v>
      </c>
      <c r="Q316" s="18">
        <v>10845</v>
      </c>
      <c r="R316" s="18">
        <v>10757</v>
      </c>
      <c r="S316" s="102">
        <v>99.19</v>
      </c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F316" s="45"/>
      <c r="AG316" s="45"/>
      <c r="AH316" s="45"/>
      <c r="AI316" s="45"/>
      <c r="AK316" s="45"/>
      <c r="AL316" s="45"/>
      <c r="AM316" s="45"/>
      <c r="AN316" s="45"/>
      <c r="AO316" s="45"/>
      <c r="AP316" s="45"/>
      <c r="AQ316" s="45"/>
      <c r="AS316" s="47"/>
    </row>
    <row r="317" spans="1:45" x14ac:dyDescent="0.2">
      <c r="A317" s="17">
        <v>305</v>
      </c>
      <c r="B317" s="104" t="s">
        <v>539</v>
      </c>
      <c r="C317" s="22" t="s">
        <v>540</v>
      </c>
      <c r="D317" s="23" t="s">
        <v>669</v>
      </c>
      <c r="E317" s="18">
        <v>63407</v>
      </c>
      <c r="F317" s="18">
        <v>62294</v>
      </c>
      <c r="G317" s="102">
        <v>98.24</v>
      </c>
      <c r="H317" s="102"/>
      <c r="I317" s="18">
        <v>65549</v>
      </c>
      <c r="J317" s="18">
        <v>64257</v>
      </c>
      <c r="K317" s="102">
        <v>98.03</v>
      </c>
      <c r="M317" s="18">
        <v>28899</v>
      </c>
      <c r="N317" s="18">
        <v>27845</v>
      </c>
      <c r="O317" s="102">
        <v>96.35</v>
      </c>
      <c r="Q317" s="18">
        <v>29991</v>
      </c>
      <c r="R317" s="18">
        <v>29426</v>
      </c>
      <c r="S317" s="102">
        <v>98.12</v>
      </c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F317" s="45"/>
      <c r="AG317" s="45"/>
      <c r="AH317" s="45"/>
      <c r="AI317" s="45"/>
      <c r="AK317" s="45"/>
      <c r="AL317" s="45"/>
      <c r="AM317" s="45"/>
      <c r="AN317" s="45"/>
      <c r="AO317" s="45"/>
      <c r="AP317" s="45"/>
      <c r="AQ317" s="45"/>
      <c r="AS317" s="47"/>
    </row>
    <row r="318" spans="1:45" x14ac:dyDescent="0.2">
      <c r="A318" s="17">
        <v>306</v>
      </c>
      <c r="B318" s="104" t="s">
        <v>541</v>
      </c>
      <c r="C318" s="22" t="s">
        <v>542</v>
      </c>
      <c r="D318" s="23" t="s">
        <v>669</v>
      </c>
      <c r="E318" s="18">
        <v>49481</v>
      </c>
      <c r="F318" s="18">
        <v>47696</v>
      </c>
      <c r="G318" s="102">
        <v>96.39</v>
      </c>
      <c r="H318" s="102"/>
      <c r="I318" s="18">
        <v>50763</v>
      </c>
      <c r="J318" s="18">
        <v>48362</v>
      </c>
      <c r="K318" s="102">
        <v>95.27</v>
      </c>
      <c r="M318" s="18">
        <v>31100</v>
      </c>
      <c r="N318" s="18">
        <v>29654</v>
      </c>
      <c r="O318" s="102">
        <v>95.35</v>
      </c>
      <c r="Q318" s="18">
        <v>30917</v>
      </c>
      <c r="R318" s="18">
        <v>29533</v>
      </c>
      <c r="S318" s="102">
        <v>95.52</v>
      </c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F318" s="45"/>
      <c r="AG318" s="45"/>
      <c r="AH318" s="45"/>
      <c r="AI318" s="45"/>
      <c r="AK318" s="45"/>
      <c r="AL318" s="45"/>
      <c r="AM318" s="45"/>
      <c r="AN318" s="45"/>
      <c r="AO318" s="45"/>
      <c r="AP318" s="45"/>
      <c r="AQ318" s="45"/>
      <c r="AS318" s="47"/>
    </row>
    <row r="319" spans="1:45" x14ac:dyDescent="0.2">
      <c r="A319" s="17">
        <v>307</v>
      </c>
      <c r="B319" s="104" t="s">
        <v>543</v>
      </c>
      <c r="C319" s="22" t="s">
        <v>544</v>
      </c>
      <c r="D319" s="23" t="s">
        <v>669</v>
      </c>
      <c r="E319" s="18">
        <v>40478</v>
      </c>
      <c r="F319" s="18">
        <v>39940</v>
      </c>
      <c r="G319" s="102">
        <v>98.67</v>
      </c>
      <c r="H319" s="102"/>
      <c r="I319" s="18">
        <v>42302</v>
      </c>
      <c r="J319" s="18">
        <v>41533</v>
      </c>
      <c r="K319" s="102">
        <v>98.18</v>
      </c>
      <c r="M319" s="18">
        <v>15591</v>
      </c>
      <c r="N319" s="18">
        <v>15455</v>
      </c>
      <c r="O319" s="102">
        <v>99.13</v>
      </c>
      <c r="Q319" s="18">
        <v>15999</v>
      </c>
      <c r="R319" s="18">
        <v>15858</v>
      </c>
      <c r="S319" s="102">
        <v>99.12</v>
      </c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F319" s="45"/>
      <c r="AG319" s="45"/>
      <c r="AH319" s="45"/>
      <c r="AI319" s="45"/>
      <c r="AK319" s="45"/>
      <c r="AL319" s="45"/>
      <c r="AM319" s="45"/>
      <c r="AN319" s="45"/>
      <c r="AO319" s="45"/>
      <c r="AP319" s="45"/>
      <c r="AQ319" s="45"/>
      <c r="AS319" s="47"/>
    </row>
    <row r="320" spans="1:45" x14ac:dyDescent="0.2">
      <c r="A320" s="17">
        <v>308</v>
      </c>
      <c r="B320" s="104" t="s">
        <v>545</v>
      </c>
      <c r="C320" s="22" t="s">
        <v>546</v>
      </c>
      <c r="D320" s="23" t="s">
        <v>669</v>
      </c>
      <c r="E320" s="18">
        <v>58417</v>
      </c>
      <c r="F320" s="18">
        <v>57681</v>
      </c>
      <c r="G320" s="102">
        <v>98.74</v>
      </c>
      <c r="H320" s="102"/>
      <c r="I320" s="18">
        <v>61109</v>
      </c>
      <c r="J320" s="18">
        <v>60176</v>
      </c>
      <c r="K320" s="102">
        <v>98.47</v>
      </c>
      <c r="M320" s="18">
        <v>29755</v>
      </c>
      <c r="N320" s="18">
        <v>29373</v>
      </c>
      <c r="O320" s="102">
        <v>98.72</v>
      </c>
      <c r="Q320" s="18">
        <v>31761</v>
      </c>
      <c r="R320" s="18">
        <v>31214</v>
      </c>
      <c r="S320" s="102">
        <v>98.28</v>
      </c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F320" s="45"/>
      <c r="AG320" s="45"/>
      <c r="AH320" s="45"/>
      <c r="AI320" s="45"/>
      <c r="AK320" s="45"/>
      <c r="AL320" s="45"/>
      <c r="AM320" s="45"/>
      <c r="AN320" s="45"/>
      <c r="AO320" s="45"/>
      <c r="AP320" s="45"/>
      <c r="AQ320" s="45"/>
      <c r="AS320" s="47"/>
    </row>
    <row r="321" spans="1:45" x14ac:dyDescent="0.2">
      <c r="A321" s="17">
        <v>309</v>
      </c>
      <c r="B321" s="104" t="s">
        <v>547</v>
      </c>
      <c r="C321" s="22" t="s">
        <v>548</v>
      </c>
      <c r="D321" s="23" t="s">
        <v>669</v>
      </c>
      <c r="E321" s="18">
        <v>18716</v>
      </c>
      <c r="F321" s="18">
        <v>18249</v>
      </c>
      <c r="G321" s="102">
        <v>97.5</v>
      </c>
      <c r="H321" s="102"/>
      <c r="I321" s="18">
        <v>19589</v>
      </c>
      <c r="J321" s="18">
        <v>18988</v>
      </c>
      <c r="K321" s="102">
        <v>96.93</v>
      </c>
      <c r="M321" s="18">
        <v>10515</v>
      </c>
      <c r="N321" s="18">
        <v>10293</v>
      </c>
      <c r="O321" s="102">
        <v>97.89</v>
      </c>
      <c r="Q321" s="18">
        <v>11660</v>
      </c>
      <c r="R321" s="18">
        <v>11476</v>
      </c>
      <c r="S321" s="102">
        <v>98.42</v>
      </c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F321" s="45"/>
      <c r="AG321" s="45"/>
      <c r="AH321" s="45"/>
      <c r="AI321" s="45"/>
      <c r="AK321" s="45"/>
      <c r="AL321" s="45"/>
      <c r="AM321" s="45"/>
      <c r="AN321" s="45"/>
      <c r="AO321" s="45"/>
      <c r="AP321" s="45"/>
      <c r="AQ321" s="45"/>
      <c r="AS321" s="47"/>
    </row>
    <row r="322" spans="1:45" x14ac:dyDescent="0.2">
      <c r="A322" s="17">
        <v>310</v>
      </c>
      <c r="B322" s="104" t="s">
        <v>549</v>
      </c>
      <c r="C322" s="22" t="s">
        <v>550</v>
      </c>
      <c r="D322" s="23" t="s">
        <v>655</v>
      </c>
      <c r="E322" s="18">
        <v>80799</v>
      </c>
      <c r="F322" s="18">
        <v>77766</v>
      </c>
      <c r="G322" s="102">
        <v>96.25</v>
      </c>
      <c r="H322" s="102"/>
      <c r="I322" s="18">
        <v>84666</v>
      </c>
      <c r="J322" s="18">
        <v>81507</v>
      </c>
      <c r="K322" s="102">
        <v>96.27</v>
      </c>
      <c r="M322" s="18">
        <v>1677454</v>
      </c>
      <c r="N322" s="18">
        <v>1647702</v>
      </c>
      <c r="O322" s="102">
        <v>98.23</v>
      </c>
      <c r="Q322" s="18">
        <v>1760517</v>
      </c>
      <c r="R322" s="18">
        <v>1731951</v>
      </c>
      <c r="S322" s="102">
        <v>98.38</v>
      </c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F322" s="45"/>
      <c r="AG322" s="45"/>
      <c r="AH322" s="45"/>
      <c r="AI322" s="45"/>
      <c r="AK322" s="45"/>
      <c r="AL322" s="45"/>
      <c r="AM322" s="45"/>
      <c r="AN322" s="45"/>
      <c r="AO322" s="45"/>
      <c r="AP322" s="45"/>
      <c r="AQ322" s="45"/>
      <c r="AS322" s="47"/>
    </row>
    <row r="323" spans="1:45" x14ac:dyDescent="0.2">
      <c r="A323" s="17">
        <v>311</v>
      </c>
      <c r="B323" s="104" t="s">
        <v>651</v>
      </c>
      <c r="C323" s="22" t="s">
        <v>551</v>
      </c>
      <c r="D323" s="23" t="s">
        <v>669</v>
      </c>
      <c r="E323" s="18">
        <v>33497</v>
      </c>
      <c r="F323" s="18">
        <v>32350</v>
      </c>
      <c r="G323" s="102">
        <v>96.58</v>
      </c>
      <c r="H323" s="102"/>
      <c r="I323" s="18">
        <v>34850</v>
      </c>
      <c r="J323" s="18">
        <v>33554</v>
      </c>
      <c r="K323" s="102">
        <v>96.28</v>
      </c>
      <c r="M323" s="18">
        <v>16233</v>
      </c>
      <c r="N323" s="18">
        <v>15511</v>
      </c>
      <c r="O323" s="102">
        <v>95.55</v>
      </c>
      <c r="Q323" s="18">
        <v>16553</v>
      </c>
      <c r="R323" s="18">
        <v>15789</v>
      </c>
      <c r="S323" s="102">
        <v>95.38</v>
      </c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F323" s="45"/>
      <c r="AG323" s="45"/>
      <c r="AH323" s="45"/>
      <c r="AI323" s="45"/>
      <c r="AK323" s="45"/>
      <c r="AL323" s="45"/>
      <c r="AM323" s="45"/>
      <c r="AN323" s="45"/>
      <c r="AO323" s="45"/>
      <c r="AP323" s="45"/>
      <c r="AQ323" s="45"/>
      <c r="AS323" s="47"/>
    </row>
    <row r="324" spans="1:45" x14ac:dyDescent="0.2">
      <c r="A324" s="17">
        <v>312</v>
      </c>
      <c r="B324" s="104" t="s">
        <v>552</v>
      </c>
      <c r="C324" s="22" t="s">
        <v>553</v>
      </c>
      <c r="D324" s="23" t="s">
        <v>670</v>
      </c>
      <c r="E324" s="18">
        <v>108396</v>
      </c>
      <c r="F324" s="18">
        <v>104020</v>
      </c>
      <c r="G324" s="102">
        <v>95.96</v>
      </c>
      <c r="H324" s="102"/>
      <c r="I324" s="18">
        <v>117032</v>
      </c>
      <c r="J324" s="18">
        <v>111155</v>
      </c>
      <c r="K324" s="102">
        <v>94.98</v>
      </c>
      <c r="M324" s="18">
        <v>77704</v>
      </c>
      <c r="N324" s="18">
        <v>75038</v>
      </c>
      <c r="O324" s="102">
        <v>96.57</v>
      </c>
      <c r="Q324" s="18">
        <v>80561</v>
      </c>
      <c r="R324" s="18">
        <v>77636</v>
      </c>
      <c r="S324" s="102">
        <v>96.37</v>
      </c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F324" s="45"/>
      <c r="AG324" s="45"/>
      <c r="AH324" s="45"/>
      <c r="AI324" s="45"/>
      <c r="AK324" s="45"/>
      <c r="AL324" s="45"/>
      <c r="AM324" s="45"/>
      <c r="AN324" s="45"/>
      <c r="AO324" s="45"/>
      <c r="AP324" s="45"/>
      <c r="AQ324" s="45"/>
      <c r="AS324" s="47"/>
    </row>
    <row r="325" spans="1:45" x14ac:dyDescent="0.2">
      <c r="A325" s="17">
        <v>313</v>
      </c>
      <c r="B325" s="104" t="s">
        <v>583</v>
      </c>
      <c r="C325" s="22" t="s">
        <v>592</v>
      </c>
      <c r="D325" s="23" t="s">
        <v>668</v>
      </c>
      <c r="E325" s="18">
        <v>249788</v>
      </c>
      <c r="F325" s="18">
        <v>244254</v>
      </c>
      <c r="G325" s="102">
        <v>97.78</v>
      </c>
      <c r="H325" s="102"/>
      <c r="I325" s="18">
        <v>255989</v>
      </c>
      <c r="J325" s="18">
        <v>250247</v>
      </c>
      <c r="K325" s="102">
        <v>97.76</v>
      </c>
      <c r="M325" s="18">
        <v>139235</v>
      </c>
      <c r="N325" s="18">
        <v>135059</v>
      </c>
      <c r="O325" s="102">
        <v>97</v>
      </c>
      <c r="Q325" s="18">
        <v>142307</v>
      </c>
      <c r="R325" s="18">
        <v>139104</v>
      </c>
      <c r="S325" s="102">
        <v>97.75</v>
      </c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F325" s="45"/>
      <c r="AG325" s="45"/>
      <c r="AH325" s="45"/>
      <c r="AI325" s="45"/>
      <c r="AK325" s="45"/>
      <c r="AL325" s="45"/>
      <c r="AM325" s="45"/>
      <c r="AN325" s="45"/>
      <c r="AO325" s="45"/>
      <c r="AP325" s="45"/>
      <c r="AQ325" s="45"/>
      <c r="AS325" s="47"/>
    </row>
    <row r="326" spans="1:45" x14ac:dyDescent="0.2">
      <c r="A326" s="17">
        <v>314</v>
      </c>
      <c r="B326" s="104" t="s">
        <v>554</v>
      </c>
      <c r="C326" s="22" t="s">
        <v>555</v>
      </c>
      <c r="D326" s="23" t="s">
        <v>669</v>
      </c>
      <c r="E326" s="18">
        <v>64876</v>
      </c>
      <c r="F326" s="18">
        <v>64073</v>
      </c>
      <c r="G326" s="102">
        <v>98.76</v>
      </c>
      <c r="H326" s="102"/>
      <c r="I326" s="18">
        <v>66572.241999999998</v>
      </c>
      <c r="J326" s="18">
        <v>65617.778999999995</v>
      </c>
      <c r="K326" s="102">
        <v>98.57</v>
      </c>
      <c r="M326" s="18">
        <v>50599</v>
      </c>
      <c r="N326" s="18">
        <v>49868</v>
      </c>
      <c r="O326" s="102">
        <v>98.56</v>
      </c>
      <c r="Q326" s="18">
        <v>55139.148999999998</v>
      </c>
      <c r="R326" s="18">
        <v>54825.271999999997</v>
      </c>
      <c r="S326" s="102">
        <v>99.43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F326" s="45"/>
      <c r="AG326" s="45"/>
      <c r="AH326" s="45"/>
      <c r="AI326" s="45"/>
      <c r="AK326" s="45"/>
      <c r="AL326" s="45"/>
      <c r="AM326" s="45"/>
      <c r="AN326" s="45"/>
      <c r="AO326" s="45"/>
      <c r="AP326" s="45"/>
      <c r="AQ326" s="45"/>
      <c r="AS326" s="47"/>
    </row>
    <row r="327" spans="1:45" x14ac:dyDescent="0.2">
      <c r="A327" s="17">
        <v>315</v>
      </c>
      <c r="B327" s="104" t="s">
        <v>652</v>
      </c>
      <c r="C327" s="22" t="s">
        <v>556</v>
      </c>
      <c r="D327" s="23" t="s">
        <v>668</v>
      </c>
      <c r="E327" s="18">
        <v>75406</v>
      </c>
      <c r="F327" s="18">
        <v>73707</v>
      </c>
      <c r="G327" s="102">
        <v>97.75</v>
      </c>
      <c r="H327" s="102"/>
      <c r="I327" s="18">
        <v>76134</v>
      </c>
      <c r="J327" s="18">
        <v>74408</v>
      </c>
      <c r="K327" s="102">
        <v>97.73</v>
      </c>
      <c r="M327" s="18">
        <v>78383</v>
      </c>
      <c r="N327" s="18">
        <v>74765</v>
      </c>
      <c r="O327" s="102">
        <v>95.38</v>
      </c>
      <c r="Q327" s="18">
        <v>79402</v>
      </c>
      <c r="R327" s="18">
        <v>75999</v>
      </c>
      <c r="S327" s="102">
        <v>95.71</v>
      </c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F327" s="45"/>
      <c r="AG327" s="45"/>
      <c r="AH327" s="45"/>
      <c r="AI327" s="45"/>
      <c r="AK327" s="45"/>
      <c r="AL327" s="45"/>
      <c r="AM327" s="45"/>
      <c r="AN327" s="45"/>
      <c r="AO327" s="45"/>
      <c r="AP327" s="45"/>
      <c r="AQ327" s="45"/>
      <c r="AS327" s="47"/>
    </row>
    <row r="328" spans="1:45" x14ac:dyDescent="0.2">
      <c r="A328" s="17">
        <v>316</v>
      </c>
      <c r="B328" s="104" t="s">
        <v>557</v>
      </c>
      <c r="C328" s="22" t="s">
        <v>558</v>
      </c>
      <c r="D328" s="23" t="s">
        <v>670</v>
      </c>
      <c r="E328" s="18">
        <v>125333</v>
      </c>
      <c r="F328" s="18">
        <v>121283</v>
      </c>
      <c r="G328" s="102">
        <v>96.77</v>
      </c>
      <c r="H328" s="102"/>
      <c r="I328" s="18">
        <v>135476</v>
      </c>
      <c r="J328" s="18">
        <v>129280</v>
      </c>
      <c r="K328" s="102">
        <v>95.43</v>
      </c>
      <c r="M328" s="18">
        <v>67649</v>
      </c>
      <c r="N328" s="18">
        <v>64506</v>
      </c>
      <c r="O328" s="102">
        <v>95.35</v>
      </c>
      <c r="Q328" s="18">
        <v>69683</v>
      </c>
      <c r="R328" s="18">
        <v>67521</v>
      </c>
      <c r="S328" s="102">
        <v>96.9</v>
      </c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F328" s="45"/>
      <c r="AG328" s="45"/>
      <c r="AH328" s="45"/>
      <c r="AI328" s="45"/>
      <c r="AK328" s="45"/>
      <c r="AL328" s="45"/>
      <c r="AM328" s="45"/>
      <c r="AN328" s="45"/>
      <c r="AO328" s="45"/>
      <c r="AP328" s="45"/>
      <c r="AQ328" s="45"/>
      <c r="AS328" s="47"/>
    </row>
    <row r="329" spans="1:45" x14ac:dyDescent="0.2">
      <c r="A329" s="17">
        <v>317</v>
      </c>
      <c r="B329" s="104" t="s">
        <v>559</v>
      </c>
      <c r="C329" s="22" t="s">
        <v>560</v>
      </c>
      <c r="D329" s="23" t="s">
        <v>669</v>
      </c>
      <c r="E329" s="18">
        <v>59953</v>
      </c>
      <c r="F329" s="18">
        <v>58727</v>
      </c>
      <c r="G329" s="102">
        <v>97.96</v>
      </c>
      <c r="H329" s="102"/>
      <c r="I329" s="18">
        <v>62512</v>
      </c>
      <c r="J329" s="18">
        <v>61249</v>
      </c>
      <c r="K329" s="102">
        <v>97.98</v>
      </c>
      <c r="M329" s="18">
        <v>44507</v>
      </c>
      <c r="N329" s="18">
        <v>43375</v>
      </c>
      <c r="O329" s="102">
        <v>97.46</v>
      </c>
      <c r="Q329" s="18">
        <v>44760</v>
      </c>
      <c r="R329" s="18">
        <v>43937</v>
      </c>
      <c r="S329" s="102">
        <v>98.16</v>
      </c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F329" s="45"/>
      <c r="AG329" s="45"/>
      <c r="AH329" s="45"/>
      <c r="AI329" s="45"/>
      <c r="AK329" s="45"/>
      <c r="AL329" s="45"/>
      <c r="AM329" s="45"/>
      <c r="AN329" s="45"/>
      <c r="AO329" s="45"/>
      <c r="AP329" s="45"/>
      <c r="AQ329" s="45"/>
      <c r="AS329" s="47"/>
    </row>
    <row r="330" spans="1:45" x14ac:dyDescent="0.2">
      <c r="A330" s="17">
        <v>318</v>
      </c>
      <c r="B330" s="104" t="s">
        <v>653</v>
      </c>
      <c r="C330" s="22" t="s">
        <v>561</v>
      </c>
      <c r="D330" s="23" t="s">
        <v>668</v>
      </c>
      <c r="E330" s="18">
        <v>92262</v>
      </c>
      <c r="F330" s="18">
        <v>91739</v>
      </c>
      <c r="G330" s="102">
        <v>99.43</v>
      </c>
      <c r="H330" s="102"/>
      <c r="I330" s="18">
        <v>95941</v>
      </c>
      <c r="J330" s="18">
        <v>95263</v>
      </c>
      <c r="K330" s="102">
        <v>99.29</v>
      </c>
      <c r="M330" s="18">
        <v>54438</v>
      </c>
      <c r="N330" s="18">
        <v>53576</v>
      </c>
      <c r="O330" s="102">
        <v>98.42</v>
      </c>
      <c r="Q330" s="18">
        <v>55713</v>
      </c>
      <c r="R330" s="18">
        <v>55197</v>
      </c>
      <c r="S330" s="102">
        <v>99.07</v>
      </c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F330" s="45"/>
      <c r="AG330" s="45"/>
      <c r="AH330" s="45"/>
      <c r="AI330" s="45"/>
      <c r="AK330" s="45"/>
      <c r="AL330" s="45"/>
      <c r="AM330" s="45"/>
      <c r="AN330" s="45"/>
      <c r="AO330" s="45"/>
      <c r="AP330" s="45"/>
      <c r="AQ330" s="45"/>
      <c r="AS330" s="47"/>
    </row>
    <row r="331" spans="1:45" x14ac:dyDescent="0.2">
      <c r="A331" s="17">
        <v>319</v>
      </c>
      <c r="B331" s="104" t="s">
        <v>562</v>
      </c>
      <c r="C331" s="22" t="s">
        <v>563</v>
      </c>
      <c r="D331" s="23" t="s">
        <v>670</v>
      </c>
      <c r="E331" s="18">
        <v>78365</v>
      </c>
      <c r="F331" s="18">
        <v>75618</v>
      </c>
      <c r="G331" s="102">
        <v>96.49</v>
      </c>
      <c r="H331" s="102"/>
      <c r="I331" s="18">
        <v>83937</v>
      </c>
      <c r="J331" s="18">
        <v>80258</v>
      </c>
      <c r="K331" s="102">
        <v>95.62</v>
      </c>
      <c r="M331" s="18">
        <v>73226</v>
      </c>
      <c r="N331" s="18">
        <v>69860</v>
      </c>
      <c r="O331" s="102">
        <v>95.4</v>
      </c>
      <c r="Q331" s="18">
        <v>75769</v>
      </c>
      <c r="R331" s="18">
        <v>71795</v>
      </c>
      <c r="S331" s="102">
        <v>94.76</v>
      </c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F331" s="45"/>
      <c r="AG331" s="45"/>
      <c r="AH331" s="45"/>
      <c r="AI331" s="45"/>
      <c r="AK331" s="45"/>
      <c r="AL331" s="45"/>
      <c r="AM331" s="45"/>
      <c r="AN331" s="45"/>
      <c r="AO331" s="45"/>
      <c r="AP331" s="45"/>
      <c r="AQ331" s="45"/>
      <c r="AS331" s="47"/>
    </row>
    <row r="332" spans="1:45" x14ac:dyDescent="0.2">
      <c r="A332" s="17">
        <v>320</v>
      </c>
      <c r="B332" s="104" t="s">
        <v>564</v>
      </c>
      <c r="C332" s="22" t="s">
        <v>565</v>
      </c>
      <c r="D332" s="23" t="s">
        <v>669</v>
      </c>
      <c r="E332" s="18">
        <v>41908</v>
      </c>
      <c r="F332" s="18">
        <v>40883</v>
      </c>
      <c r="G332" s="102">
        <v>97.55</v>
      </c>
      <c r="H332" s="102"/>
      <c r="I332" s="18">
        <v>42901</v>
      </c>
      <c r="J332" s="18">
        <v>41784</v>
      </c>
      <c r="K332" s="102">
        <v>97.4</v>
      </c>
      <c r="M332" s="18">
        <v>39685</v>
      </c>
      <c r="N332" s="18">
        <v>39089</v>
      </c>
      <c r="O332" s="102">
        <v>98.5</v>
      </c>
      <c r="Q332" s="18">
        <v>41028</v>
      </c>
      <c r="R332" s="18">
        <v>40213</v>
      </c>
      <c r="S332" s="102">
        <v>98.01</v>
      </c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F332" s="45"/>
      <c r="AG332" s="45"/>
      <c r="AH332" s="45"/>
      <c r="AI332" s="45"/>
      <c r="AK332" s="45"/>
      <c r="AL332" s="45"/>
      <c r="AM332" s="45"/>
      <c r="AN332" s="45"/>
      <c r="AO332" s="45"/>
      <c r="AP332" s="45"/>
      <c r="AQ332" s="45"/>
      <c r="AS332" s="47"/>
    </row>
    <row r="333" spans="1:45" x14ac:dyDescent="0.2">
      <c r="A333" s="17">
        <v>321</v>
      </c>
      <c r="B333" s="104" t="s">
        <v>566</v>
      </c>
      <c r="C333" s="22" t="s">
        <v>567</v>
      </c>
      <c r="D333" s="23" t="s">
        <v>669</v>
      </c>
      <c r="E333" s="18">
        <v>52542</v>
      </c>
      <c r="F333" s="18">
        <v>51385</v>
      </c>
      <c r="G333" s="102">
        <v>97.8</v>
      </c>
      <c r="H333" s="102"/>
      <c r="I333" s="18">
        <v>53667</v>
      </c>
      <c r="J333" s="18">
        <v>52373</v>
      </c>
      <c r="K333" s="102">
        <v>97.59</v>
      </c>
      <c r="M333" s="18">
        <v>31028</v>
      </c>
      <c r="N333" s="18">
        <v>30049</v>
      </c>
      <c r="O333" s="102">
        <v>96.84</v>
      </c>
      <c r="Q333" s="18">
        <v>31942</v>
      </c>
      <c r="R333" s="18">
        <v>31196</v>
      </c>
      <c r="S333" s="102">
        <v>97.66</v>
      </c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F333" s="45"/>
      <c r="AG333" s="45"/>
      <c r="AH333" s="45"/>
      <c r="AI333" s="45"/>
      <c r="AK333" s="45"/>
      <c r="AL333" s="45"/>
      <c r="AM333" s="45"/>
      <c r="AN333" s="45"/>
      <c r="AO333" s="45"/>
      <c r="AP333" s="45"/>
      <c r="AQ333" s="45"/>
      <c r="AS333" s="47"/>
    </row>
    <row r="334" spans="1:45" x14ac:dyDescent="0.2">
      <c r="A334" s="17">
        <v>322</v>
      </c>
      <c r="B334" s="104" t="s">
        <v>568</v>
      </c>
      <c r="C334" s="22" t="s">
        <v>569</v>
      </c>
      <c r="D334" s="23" t="s">
        <v>669</v>
      </c>
      <c r="E334" s="18">
        <v>62619</v>
      </c>
      <c r="F334" s="18">
        <v>61749</v>
      </c>
      <c r="G334" s="102">
        <v>98.61</v>
      </c>
      <c r="H334" s="102"/>
      <c r="I334" s="18">
        <v>63863</v>
      </c>
      <c r="J334" s="18">
        <v>62864</v>
      </c>
      <c r="K334" s="102">
        <v>98.44</v>
      </c>
      <c r="M334" s="18">
        <v>37892</v>
      </c>
      <c r="N334" s="18">
        <v>37351</v>
      </c>
      <c r="O334" s="102">
        <v>98.57</v>
      </c>
      <c r="Q334" s="18">
        <v>39349</v>
      </c>
      <c r="R334" s="18">
        <v>38706</v>
      </c>
      <c r="S334" s="102">
        <v>98.37</v>
      </c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F334" s="45"/>
      <c r="AG334" s="45"/>
      <c r="AH334" s="45"/>
      <c r="AI334" s="45"/>
      <c r="AK334" s="45"/>
      <c r="AL334" s="45"/>
      <c r="AM334" s="45"/>
      <c r="AN334" s="45"/>
      <c r="AO334" s="45"/>
      <c r="AP334" s="45"/>
      <c r="AQ334" s="45"/>
      <c r="AS334" s="47"/>
    </row>
    <row r="335" spans="1:45" x14ac:dyDescent="0.2">
      <c r="A335" s="17">
        <v>323</v>
      </c>
      <c r="B335" s="104" t="s">
        <v>570</v>
      </c>
      <c r="C335" s="22" t="s">
        <v>571</v>
      </c>
      <c r="D335" s="23" t="s">
        <v>669</v>
      </c>
      <c r="E335" s="18">
        <v>91799</v>
      </c>
      <c r="F335" s="18">
        <v>90246</v>
      </c>
      <c r="G335" s="102">
        <v>98.31</v>
      </c>
      <c r="H335" s="102"/>
      <c r="I335" s="18">
        <v>94348</v>
      </c>
      <c r="J335" s="18">
        <v>92561</v>
      </c>
      <c r="K335" s="102">
        <v>98.11</v>
      </c>
      <c r="M335" s="18">
        <v>70348</v>
      </c>
      <c r="N335" s="18">
        <v>69430</v>
      </c>
      <c r="O335" s="102">
        <v>98.7</v>
      </c>
      <c r="Q335" s="18">
        <v>71173</v>
      </c>
      <c r="R335" s="18">
        <v>69863</v>
      </c>
      <c r="S335" s="102">
        <v>98.16</v>
      </c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F335" s="45"/>
      <c r="AG335" s="45"/>
      <c r="AH335" s="45"/>
      <c r="AI335" s="45"/>
      <c r="AK335" s="45"/>
      <c r="AL335" s="45"/>
      <c r="AM335" s="45"/>
      <c r="AN335" s="45"/>
      <c r="AO335" s="45"/>
      <c r="AP335" s="45"/>
      <c r="AQ335" s="45"/>
      <c r="AS335" s="47"/>
    </row>
    <row r="336" spans="1:45" x14ac:dyDescent="0.2">
      <c r="A336" s="17">
        <v>324</v>
      </c>
      <c r="B336" s="104" t="s">
        <v>572</v>
      </c>
      <c r="C336" s="22" t="s">
        <v>573</v>
      </c>
      <c r="D336" s="23" t="s">
        <v>669</v>
      </c>
      <c r="E336" s="18">
        <v>50796</v>
      </c>
      <c r="F336" s="18">
        <v>49897</v>
      </c>
      <c r="G336" s="102">
        <v>98.23</v>
      </c>
      <c r="H336" s="102"/>
      <c r="I336" s="18">
        <v>51764</v>
      </c>
      <c r="J336" s="18">
        <v>50741</v>
      </c>
      <c r="K336" s="102">
        <v>98.02</v>
      </c>
      <c r="M336" s="18">
        <v>25248</v>
      </c>
      <c r="N336" s="18">
        <v>24948</v>
      </c>
      <c r="O336" s="102">
        <v>98.81</v>
      </c>
      <c r="Q336" s="18">
        <v>26679</v>
      </c>
      <c r="R336" s="18">
        <v>26210</v>
      </c>
      <c r="S336" s="102">
        <v>98.24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F336" s="45"/>
      <c r="AG336" s="45"/>
      <c r="AH336" s="45"/>
      <c r="AI336" s="45"/>
      <c r="AK336" s="45"/>
      <c r="AL336" s="45"/>
      <c r="AM336" s="45"/>
      <c r="AN336" s="45"/>
      <c r="AO336" s="45"/>
      <c r="AP336" s="45"/>
      <c r="AQ336" s="45"/>
      <c r="AS336" s="47"/>
    </row>
    <row r="337" spans="1:253" x14ac:dyDescent="0.2">
      <c r="A337" s="17">
        <v>325</v>
      </c>
      <c r="B337" s="104" t="s">
        <v>574</v>
      </c>
      <c r="C337" s="22" t="s">
        <v>575</v>
      </c>
      <c r="D337" s="23" t="s">
        <v>669</v>
      </c>
      <c r="E337" s="18">
        <v>44653</v>
      </c>
      <c r="F337" s="18">
        <v>43841</v>
      </c>
      <c r="G337" s="102">
        <v>98.18</v>
      </c>
      <c r="H337" s="102"/>
      <c r="I337" s="18">
        <v>46411</v>
      </c>
      <c r="J337" s="18">
        <v>45031</v>
      </c>
      <c r="K337" s="102">
        <v>97.03</v>
      </c>
      <c r="M337" s="18">
        <v>27355</v>
      </c>
      <c r="N337" s="18">
        <v>27367</v>
      </c>
      <c r="O337" s="102">
        <v>100</v>
      </c>
      <c r="Q337" s="18">
        <v>28496</v>
      </c>
      <c r="R337" s="18">
        <v>27513</v>
      </c>
      <c r="S337" s="102">
        <v>96.55</v>
      </c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F337" s="45"/>
      <c r="AG337" s="45"/>
      <c r="AH337" s="45"/>
      <c r="AI337" s="45"/>
      <c r="AK337" s="45"/>
      <c r="AL337" s="45"/>
      <c r="AM337" s="45"/>
      <c r="AN337" s="45"/>
      <c r="AO337" s="45"/>
      <c r="AP337" s="45"/>
      <c r="AQ337" s="45"/>
      <c r="AS337" s="47"/>
    </row>
    <row r="338" spans="1:253" ht="13.5" thickBot="1" x14ac:dyDescent="0.25">
      <c r="A338" s="17">
        <f>+A337+1</f>
        <v>326</v>
      </c>
      <c r="B338" s="104" t="s">
        <v>654</v>
      </c>
      <c r="C338" s="43" t="s">
        <v>576</v>
      </c>
      <c r="D338" s="23" t="s">
        <v>668</v>
      </c>
      <c r="E338" s="18">
        <v>84361</v>
      </c>
      <c r="F338" s="18">
        <v>82625</v>
      </c>
      <c r="G338" s="102">
        <v>97.94</v>
      </c>
      <c r="H338" s="102"/>
      <c r="I338" s="18">
        <v>89110</v>
      </c>
      <c r="J338" s="18">
        <v>86956</v>
      </c>
      <c r="K338" s="102">
        <v>97.58</v>
      </c>
      <c r="M338" s="18">
        <v>95301</v>
      </c>
      <c r="N338" s="18">
        <v>93414</v>
      </c>
      <c r="O338" s="102">
        <v>98.02</v>
      </c>
      <c r="Q338" s="18">
        <v>98537</v>
      </c>
      <c r="R338" s="18">
        <v>96577</v>
      </c>
      <c r="S338" s="102">
        <v>98.01</v>
      </c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F338" s="45"/>
      <c r="AG338" s="45"/>
      <c r="AH338" s="45"/>
      <c r="AI338" s="45"/>
      <c r="AK338" s="45"/>
      <c r="AL338" s="45"/>
      <c r="AM338" s="45"/>
      <c r="AN338" s="45"/>
      <c r="AO338" s="45"/>
      <c r="AP338" s="45"/>
      <c r="AQ338" s="45"/>
      <c r="AS338" s="47"/>
    </row>
    <row r="339" spans="1:253" s="3" customFormat="1" x14ac:dyDescent="0.2">
      <c r="A339" s="21">
        <f t="shared" ref="A339:A345" si="0">+A338+1</f>
        <v>327</v>
      </c>
      <c r="B339" s="105" t="s">
        <v>655</v>
      </c>
      <c r="C339" s="21" t="s">
        <v>655</v>
      </c>
      <c r="D339" s="164"/>
      <c r="E339" s="116">
        <f>SUMIF($D$13:$D$338,$C339,E$13:E$338)</f>
        <v>1086014</v>
      </c>
      <c r="F339" s="116">
        <f>SUMIF($D$13:$D$338,$C339,F$13:F$338)</f>
        <v>1038044</v>
      </c>
      <c r="G339" s="112">
        <f>(+F339/E339)*100</f>
        <v>95.582929870149002</v>
      </c>
      <c r="H339" s="112"/>
      <c r="I339" s="116">
        <f>SUMIF($D$13:$D$338,$C339,I$13:I$338)</f>
        <v>1154447</v>
      </c>
      <c r="J339" s="116">
        <f>SUMIF($D$13:$D$338,$C339,J$13:J$338)</f>
        <v>1101880</v>
      </c>
      <c r="K339" s="112">
        <f>(+J339/I339)*100</f>
        <v>95.446564459000712</v>
      </c>
      <c r="L339" s="113"/>
      <c r="M339" s="116">
        <f>SUMIF($D$13:$D$338,$C339,M$13:M$338)</f>
        <v>4562621</v>
      </c>
      <c r="N339" s="116">
        <f>SUMIF($D$13:$D$338,$C339,N$13:N$338)</f>
        <v>4489008</v>
      </c>
      <c r="O339" s="161">
        <f>(+N339/M339)*100</f>
        <v>98.38660717162351</v>
      </c>
      <c r="P339" s="113"/>
      <c r="Q339" s="116">
        <f>SUMIF($D$13:$D$338,$C339,Q$13:Q$338)</f>
        <v>4766420.9238499999</v>
      </c>
      <c r="R339" s="116">
        <f>SUMIF($D$13:$D$338,$C339,R$13:R$338)</f>
        <v>4700488.45533616</v>
      </c>
      <c r="S339" s="161">
        <f>(+R339/Q339)*100</f>
        <v>98.616730046145733</v>
      </c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6"/>
      <c r="AE339" s="48"/>
      <c r="AF339" s="48"/>
      <c r="AG339" s="48"/>
      <c r="AH339" s="48"/>
      <c r="AI339" s="49"/>
      <c r="AJ339" s="48"/>
      <c r="AK339" s="48"/>
      <c r="AL339" s="48"/>
      <c r="AM339" s="48"/>
      <c r="AN339" s="48"/>
      <c r="AO339" s="48"/>
      <c r="AP339" s="48"/>
      <c r="AQ339" s="6"/>
      <c r="AR339" s="50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1:253" s="6" customFormat="1" x14ac:dyDescent="0.2">
      <c r="A340" s="22">
        <f t="shared" si="0"/>
        <v>328</v>
      </c>
      <c r="B340" s="106" t="s">
        <v>656</v>
      </c>
      <c r="C340" s="22" t="s">
        <v>656</v>
      </c>
      <c r="D340" s="165"/>
      <c r="E340" s="117">
        <f t="shared" ref="E340:F344" si="1">SUMIF($D$13:$D$338,$C340,E$13:E$338)</f>
        <v>2270097.39</v>
      </c>
      <c r="F340" s="117">
        <f t="shared" si="1"/>
        <v>2198386.7999999998</v>
      </c>
      <c r="G340" s="110">
        <f t="shared" ref="G340:G345" si="2">(+F340/E340)*100</f>
        <v>96.841078699271122</v>
      </c>
      <c r="H340" s="110"/>
      <c r="I340" s="117">
        <f t="shared" ref="I340:J344" si="3">SUMIF($D$13:$D$338,$C340,I$13:I$338)</f>
        <v>2387162</v>
      </c>
      <c r="J340" s="117">
        <f t="shared" si="3"/>
        <v>2306354</v>
      </c>
      <c r="K340" s="110">
        <f t="shared" ref="K340:K345" si="4">(+J340/I340)*100</f>
        <v>96.614892495775322</v>
      </c>
      <c r="L340" s="111"/>
      <c r="M340" s="117">
        <f t="shared" ref="M340:N344" si="5">SUMIF($D$13:$D$338,$C340,M$13:M$338)</f>
        <v>2004001.6600000001</v>
      </c>
      <c r="N340" s="117">
        <f t="shared" si="5"/>
        <v>1956285.01</v>
      </c>
      <c r="O340" s="162">
        <f t="shared" ref="O340:O345" si="6">(+N340/M340)*100</f>
        <v>97.618931613060639</v>
      </c>
      <c r="P340" s="111"/>
      <c r="Q340" s="117">
        <f t="shared" ref="Q340:R344" si="7">SUMIF($D$13:$D$338,$C340,Q$13:Q$338)</f>
        <v>2059510</v>
      </c>
      <c r="R340" s="117">
        <f t="shared" si="7"/>
        <v>2014780</v>
      </c>
      <c r="S340" s="162">
        <f t="shared" ref="S340:S345" si="8">(+R340/Q340)*100</f>
        <v>97.828124165456828</v>
      </c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60"/>
      <c r="AE340" s="48"/>
      <c r="AF340" s="48"/>
      <c r="AG340" s="48"/>
      <c r="AH340" s="48"/>
      <c r="AI340" s="49"/>
      <c r="AJ340" s="48"/>
      <c r="AK340" s="48"/>
      <c r="AL340" s="48"/>
      <c r="AM340" s="48"/>
      <c r="AN340" s="48"/>
      <c r="AO340" s="48"/>
      <c r="AP340" s="48"/>
      <c r="AR340" s="50"/>
    </row>
    <row r="341" spans="1:253" s="7" customFormat="1" x14ac:dyDescent="0.2">
      <c r="A341" s="22">
        <f t="shared" si="0"/>
        <v>329</v>
      </c>
      <c r="B341" s="106" t="s">
        <v>657</v>
      </c>
      <c r="C341" s="22"/>
      <c r="D341" s="165"/>
      <c r="E341" s="117">
        <f t="shared" ref="E341:F341" si="9">+E339+E340</f>
        <v>3356111.39</v>
      </c>
      <c r="F341" s="117">
        <f t="shared" si="9"/>
        <v>3236430.8</v>
      </c>
      <c r="G341" s="110">
        <f t="shared" si="2"/>
        <v>96.433950602575194</v>
      </c>
      <c r="H341" s="110"/>
      <c r="I341" s="117">
        <f t="shared" ref="I341:J341" si="10">+I339+I340</f>
        <v>3541609</v>
      </c>
      <c r="J341" s="117">
        <f t="shared" si="10"/>
        <v>3408234</v>
      </c>
      <c r="K341" s="110">
        <f t="shared" si="4"/>
        <v>96.234056328634807</v>
      </c>
      <c r="L341" s="111"/>
      <c r="M341" s="117">
        <f>+M339+M340</f>
        <v>6566622.6600000001</v>
      </c>
      <c r="N341" s="117">
        <f>+N339+N340</f>
        <v>6445293.0099999998</v>
      </c>
      <c r="O341" s="162">
        <f t="shared" si="6"/>
        <v>98.152327973113657</v>
      </c>
      <c r="P341" s="111"/>
      <c r="Q341" s="117">
        <f>+Q339+Q340</f>
        <v>6825930.9238499999</v>
      </c>
      <c r="R341" s="117">
        <f>+R339+R340</f>
        <v>6715268.45533616</v>
      </c>
      <c r="S341" s="162">
        <f t="shared" si="8"/>
        <v>98.378793021078167</v>
      </c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60"/>
      <c r="AE341" s="48"/>
      <c r="AF341" s="48"/>
      <c r="AG341" s="48"/>
      <c r="AH341" s="48"/>
      <c r="AI341" s="49"/>
      <c r="AJ341" s="48"/>
      <c r="AK341" s="48"/>
      <c r="AL341" s="48"/>
      <c r="AM341" s="48"/>
      <c r="AN341" s="48"/>
      <c r="AO341" s="48"/>
      <c r="AP341" s="48"/>
      <c r="AQ341" s="6"/>
      <c r="AR341" s="50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1:253" s="7" customFormat="1" x14ac:dyDescent="0.2">
      <c r="A342" s="22">
        <f t="shared" si="0"/>
        <v>330</v>
      </c>
      <c r="B342" s="106" t="s">
        <v>658</v>
      </c>
      <c r="C342" s="22" t="s">
        <v>670</v>
      </c>
      <c r="D342" s="165"/>
      <c r="E342" s="117">
        <f t="shared" si="1"/>
        <v>3847902.76</v>
      </c>
      <c r="F342" s="117">
        <f t="shared" si="1"/>
        <v>3701782.77</v>
      </c>
      <c r="G342" s="110">
        <f t="shared" si="2"/>
        <v>96.202607001430579</v>
      </c>
      <c r="H342" s="110"/>
      <c r="I342" s="117">
        <f t="shared" si="3"/>
        <v>4121985</v>
      </c>
      <c r="J342" s="117">
        <f t="shared" si="3"/>
        <v>3931288</v>
      </c>
      <c r="K342" s="110">
        <f t="shared" si="4"/>
        <v>95.373660991003121</v>
      </c>
      <c r="L342" s="111"/>
      <c r="M342" s="117">
        <f t="shared" si="5"/>
        <v>4049119.87</v>
      </c>
      <c r="N342" s="117">
        <f t="shared" si="5"/>
        <v>3915642.7</v>
      </c>
      <c r="O342" s="162">
        <f t="shared" si="6"/>
        <v>96.70355103614159</v>
      </c>
      <c r="P342" s="111"/>
      <c r="Q342" s="117">
        <f t="shared" si="7"/>
        <v>4170576</v>
      </c>
      <c r="R342" s="117">
        <f t="shared" si="7"/>
        <v>4042145.69</v>
      </c>
      <c r="S342" s="162">
        <f t="shared" si="8"/>
        <v>96.920561812085424</v>
      </c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60"/>
      <c r="AE342" s="48"/>
      <c r="AF342" s="48"/>
      <c r="AG342" s="48"/>
      <c r="AH342" s="48"/>
      <c r="AI342" s="49"/>
      <c r="AJ342" s="48"/>
      <c r="AK342" s="48"/>
      <c r="AL342" s="48"/>
      <c r="AM342" s="48"/>
      <c r="AN342" s="48"/>
      <c r="AO342" s="48"/>
      <c r="AP342" s="48"/>
      <c r="AQ342" s="6"/>
      <c r="AR342" s="50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s="7" customFormat="1" x14ac:dyDescent="0.2">
      <c r="A343" s="22">
        <f t="shared" si="0"/>
        <v>331</v>
      </c>
      <c r="B343" s="106" t="s">
        <v>659</v>
      </c>
      <c r="C343" s="22" t="s">
        <v>668</v>
      </c>
      <c r="D343" s="165"/>
      <c r="E343" s="117">
        <f t="shared" si="1"/>
        <v>5127432</v>
      </c>
      <c r="F343" s="117">
        <f t="shared" si="1"/>
        <v>4988899</v>
      </c>
      <c r="G343" s="110">
        <f t="shared" si="2"/>
        <v>97.29819917650785</v>
      </c>
      <c r="H343" s="110"/>
      <c r="I343" s="117">
        <f t="shared" si="3"/>
        <v>5420500</v>
      </c>
      <c r="J343" s="117">
        <f t="shared" si="3"/>
        <v>5243103</v>
      </c>
      <c r="K343" s="110">
        <f t="shared" si="4"/>
        <v>96.727294530024906</v>
      </c>
      <c r="L343" s="111"/>
      <c r="M343" s="117">
        <f t="shared" si="5"/>
        <v>4531279</v>
      </c>
      <c r="N343" s="117">
        <f t="shared" si="5"/>
        <v>4412390</v>
      </c>
      <c r="O343" s="162">
        <f t="shared" si="6"/>
        <v>97.376259550559567</v>
      </c>
      <c r="P343" s="111"/>
      <c r="Q343" s="117">
        <f t="shared" si="7"/>
        <v>4688722</v>
      </c>
      <c r="R343" s="117">
        <f t="shared" si="7"/>
        <v>4576984</v>
      </c>
      <c r="S343" s="162">
        <f t="shared" si="8"/>
        <v>97.616877264209734</v>
      </c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60"/>
      <c r="AE343" s="48"/>
      <c r="AF343" s="48"/>
      <c r="AG343" s="48"/>
      <c r="AH343" s="48"/>
      <c r="AI343" s="49"/>
      <c r="AJ343" s="48"/>
      <c r="AK343" s="48"/>
      <c r="AL343" s="48"/>
      <c r="AM343" s="48"/>
      <c r="AN343" s="48"/>
      <c r="AO343" s="48"/>
      <c r="AP343" s="48"/>
      <c r="AQ343" s="6"/>
      <c r="AR343" s="50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1:253" s="7" customFormat="1" x14ac:dyDescent="0.2">
      <c r="A344" s="22">
        <f t="shared" si="0"/>
        <v>332</v>
      </c>
      <c r="B344" s="106" t="s">
        <v>660</v>
      </c>
      <c r="C344" s="22" t="s">
        <v>669</v>
      </c>
      <c r="D344" s="165"/>
      <c r="E344" s="117">
        <f t="shared" si="1"/>
        <v>10650774.85</v>
      </c>
      <c r="F344" s="117">
        <f t="shared" si="1"/>
        <v>10450430.440000001</v>
      </c>
      <c r="G344" s="110">
        <f t="shared" si="2"/>
        <v>98.11896868705287</v>
      </c>
      <c r="H344" s="110"/>
      <c r="I344" s="117">
        <f t="shared" si="3"/>
        <v>11035729.862000002</v>
      </c>
      <c r="J344" s="117">
        <f t="shared" si="3"/>
        <v>10803389.088999998</v>
      </c>
      <c r="K344" s="110">
        <f t="shared" si="4"/>
        <v>97.894649688734802</v>
      </c>
      <c r="L344" s="111"/>
      <c r="M344" s="117">
        <f t="shared" si="5"/>
        <v>7234142</v>
      </c>
      <c r="N344" s="117">
        <f t="shared" si="5"/>
        <v>7100168.6699999999</v>
      </c>
      <c r="O344" s="162">
        <f t="shared" si="6"/>
        <v>98.148041191339615</v>
      </c>
      <c r="P344" s="111"/>
      <c r="Q344" s="117">
        <f t="shared" si="7"/>
        <v>7453490.1490000002</v>
      </c>
      <c r="R344" s="117">
        <f t="shared" si="7"/>
        <v>7326292.2220000001</v>
      </c>
      <c r="S344" s="162">
        <f t="shared" si="8"/>
        <v>98.293444755983671</v>
      </c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60"/>
      <c r="AE344" s="48"/>
      <c r="AF344" s="48"/>
      <c r="AG344" s="48"/>
      <c r="AH344" s="48"/>
      <c r="AI344" s="49"/>
      <c r="AJ344" s="48"/>
      <c r="AK344" s="48"/>
      <c r="AL344" s="48"/>
      <c r="AM344" s="48"/>
      <c r="AN344" s="48"/>
      <c r="AO344" s="48"/>
      <c r="AP344" s="48"/>
      <c r="AQ344" s="6"/>
      <c r="AR344" s="50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</row>
    <row r="345" spans="1:253" s="7" customFormat="1" ht="13.5" thickBot="1" x14ac:dyDescent="0.25">
      <c r="A345" s="43">
        <f t="shared" si="0"/>
        <v>333</v>
      </c>
      <c r="B345" s="107" t="s">
        <v>661</v>
      </c>
      <c r="C345" s="44"/>
      <c r="D345" s="166"/>
      <c r="E345" s="118">
        <f>+E341+E342+E343+E344</f>
        <v>22982221</v>
      </c>
      <c r="F345" s="118">
        <f>+F341+F342+F343+F344</f>
        <v>22377543.010000002</v>
      </c>
      <c r="G345" s="114">
        <f t="shared" si="2"/>
        <v>97.368931444876466</v>
      </c>
      <c r="H345" s="114"/>
      <c r="I345" s="118">
        <f>+I341+I342+I343+I344</f>
        <v>24119823.862000003</v>
      </c>
      <c r="J345" s="118">
        <f>+J341+J342+J343+J344</f>
        <v>23386014.088999998</v>
      </c>
      <c r="K345" s="114">
        <f t="shared" si="4"/>
        <v>96.957648707559187</v>
      </c>
      <c r="L345" s="115"/>
      <c r="M345" s="118">
        <f>+M341+M342+M343+M344</f>
        <v>22381163.530000001</v>
      </c>
      <c r="N345" s="118">
        <f>+N341+N342+N343+N344</f>
        <v>21873494.380000003</v>
      </c>
      <c r="O345" s="163">
        <f t="shared" si="6"/>
        <v>97.731712431663738</v>
      </c>
      <c r="P345" s="115"/>
      <c r="Q345" s="118">
        <f>+Q341+Q342+Q343+Q344</f>
        <v>23138719.07285</v>
      </c>
      <c r="R345" s="118">
        <f>+R341+R342+R343+R344</f>
        <v>22660690.367336161</v>
      </c>
      <c r="S345" s="163">
        <f t="shared" si="8"/>
        <v>97.934074466227756</v>
      </c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60"/>
      <c r="AE345" s="48"/>
      <c r="AF345" s="48"/>
      <c r="AG345" s="48"/>
      <c r="AH345" s="48"/>
      <c r="AI345" s="49"/>
      <c r="AJ345" s="48"/>
      <c r="AK345" s="48"/>
      <c r="AL345" s="48"/>
      <c r="AM345" s="48"/>
      <c r="AN345" s="48"/>
      <c r="AO345" s="48"/>
      <c r="AP345" s="48"/>
      <c r="AQ345" s="6"/>
      <c r="AR345" s="50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</row>
    <row r="346" spans="1:253" s="168" customFormat="1" x14ac:dyDescent="0.2">
      <c r="A346" s="174"/>
      <c r="B346" s="167"/>
      <c r="D346" s="169"/>
      <c r="E346" s="170"/>
      <c r="F346" s="170"/>
      <c r="G346" s="171"/>
      <c r="H346" s="170"/>
      <c r="I346" s="170"/>
      <c r="J346" s="170"/>
      <c r="K346" s="171"/>
      <c r="L346" s="170"/>
      <c r="M346" s="170"/>
      <c r="N346" s="170"/>
      <c r="O346" s="171"/>
      <c r="P346" s="170"/>
      <c r="Q346" s="170"/>
      <c r="R346" s="170"/>
      <c r="S346" s="171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172"/>
      <c r="AK346" s="60"/>
      <c r="AL346" s="60"/>
      <c r="AM346" s="60"/>
      <c r="AN346" s="60"/>
      <c r="AO346" s="60"/>
      <c r="AP346" s="60"/>
      <c r="AQ346" s="60"/>
      <c r="AR346" s="60"/>
      <c r="AS346" s="173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  <c r="HD346" s="60"/>
      <c r="HE346" s="60"/>
      <c r="HF346" s="60"/>
      <c r="HG346" s="60"/>
      <c r="HH346" s="60"/>
      <c r="HI346" s="60"/>
      <c r="HJ346" s="60"/>
      <c r="HK346" s="60"/>
      <c r="HL346" s="60"/>
      <c r="HM346" s="60"/>
      <c r="HN346" s="60"/>
      <c r="HO346" s="60"/>
      <c r="HP346" s="60"/>
      <c r="HQ346" s="60"/>
      <c r="HR346" s="60"/>
      <c r="HS346" s="60"/>
      <c r="HT346" s="60"/>
      <c r="HU346" s="60"/>
      <c r="HV346" s="60"/>
      <c r="HW346" s="60"/>
      <c r="HX346" s="60"/>
      <c r="HY346" s="60"/>
      <c r="HZ346" s="60"/>
      <c r="IA346" s="60"/>
      <c r="IB346" s="60"/>
      <c r="IC346" s="60"/>
      <c r="ID346" s="60"/>
      <c r="IE346" s="60"/>
      <c r="IF346" s="60"/>
      <c r="IG346" s="60"/>
      <c r="IH346" s="60"/>
      <c r="II346" s="60"/>
      <c r="IJ346" s="60"/>
      <c r="IK346" s="60"/>
      <c r="IL346" s="60"/>
      <c r="IM346" s="60"/>
      <c r="IN346" s="60"/>
      <c r="IO346" s="60"/>
      <c r="IP346" s="60"/>
      <c r="IQ346" s="60"/>
      <c r="IR346" s="60"/>
      <c r="IS346" s="60"/>
    </row>
    <row r="347" spans="1:253" s="7" customFormat="1" x14ac:dyDescent="0.2">
      <c r="A347" s="10"/>
      <c r="B347" s="108"/>
      <c r="C347" s="10"/>
      <c r="D347" s="20"/>
      <c r="E347"/>
      <c r="F347"/>
      <c r="G347" s="20"/>
      <c r="H347"/>
      <c r="I347" s="19"/>
      <c r="J347"/>
      <c r="K347" s="20"/>
      <c r="L347"/>
      <c r="M347"/>
      <c r="N347"/>
      <c r="O347" s="20"/>
      <c r="P347"/>
      <c r="Q347"/>
      <c r="R347"/>
      <c r="S347" s="20"/>
      <c r="T347"/>
      <c r="U347"/>
      <c r="V347"/>
      <c r="W347"/>
      <c r="X347"/>
      <c r="Y347"/>
      <c r="Z347"/>
      <c r="AA347"/>
      <c r="AB347"/>
      <c r="AC347"/>
      <c r="AD347"/>
      <c r="AE347" s="6"/>
      <c r="AF347" s="6"/>
      <c r="AG347" s="6"/>
      <c r="AH347" s="6"/>
      <c r="AI347" s="6"/>
      <c r="AJ347" s="46"/>
      <c r="AK347" s="6"/>
      <c r="AL347" s="6"/>
      <c r="AM347" s="6"/>
      <c r="AN347" s="6"/>
      <c r="AO347" s="6"/>
      <c r="AP347" s="6"/>
      <c r="AQ347" s="6"/>
      <c r="AR347" s="6"/>
      <c r="AS347" s="50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</row>
    <row r="348" spans="1:253" s="7" customFormat="1" x14ac:dyDescent="0.2">
      <c r="A348" s="15"/>
      <c r="B348" s="108"/>
      <c r="C348" s="10"/>
      <c r="D348" s="20"/>
      <c r="E348"/>
      <c r="F348"/>
      <c r="G348" s="20"/>
      <c r="H348"/>
      <c r="I348" s="19"/>
      <c r="J348"/>
      <c r="K348" s="20"/>
      <c r="L348"/>
      <c r="M348"/>
      <c r="N348"/>
      <c r="O348" s="20"/>
      <c r="P348"/>
      <c r="Q348"/>
      <c r="R348"/>
      <c r="S348" s="20"/>
      <c r="T348"/>
      <c r="U348"/>
      <c r="V348"/>
      <c r="W348"/>
      <c r="X348"/>
      <c r="Y348"/>
      <c r="Z348"/>
      <c r="AA348"/>
      <c r="AB348"/>
      <c r="AC348"/>
      <c r="AD348"/>
      <c r="AE348" s="6"/>
      <c r="AF348" s="6"/>
      <c r="AG348" s="6"/>
      <c r="AH348" s="6"/>
      <c r="AI348" s="6"/>
      <c r="AJ348" s="46"/>
      <c r="AK348" s="6"/>
      <c r="AL348" s="6"/>
      <c r="AM348" s="6"/>
      <c r="AN348" s="6"/>
      <c r="AO348" s="6"/>
      <c r="AP348" s="6"/>
      <c r="AQ348" s="6"/>
      <c r="AR348" s="6"/>
      <c r="AS348" s="50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</row>
    <row r="349" spans="1:253" s="7" customFormat="1" x14ac:dyDescent="0.2">
      <c r="A349" s="15"/>
      <c r="B349" s="108"/>
      <c r="C349" s="10"/>
      <c r="D349" s="20"/>
      <c r="E349"/>
      <c r="F349"/>
      <c r="G349" s="20"/>
      <c r="H349"/>
      <c r="I349" s="19"/>
      <c r="J349"/>
      <c r="K349" s="20"/>
      <c r="L349"/>
      <c r="M349"/>
      <c r="N349"/>
      <c r="O349" s="20"/>
      <c r="P349"/>
      <c r="Q349"/>
      <c r="R349"/>
      <c r="S349" s="20"/>
      <c r="T349"/>
      <c r="U349"/>
      <c r="V349"/>
      <c r="W349"/>
      <c r="X349"/>
      <c r="Y349"/>
      <c r="Z349"/>
      <c r="AA349"/>
      <c r="AB349"/>
      <c r="AC349"/>
      <c r="AD349"/>
      <c r="AE349" s="6"/>
      <c r="AF349" s="6"/>
      <c r="AG349" s="6"/>
      <c r="AH349" s="6"/>
      <c r="AI349" s="6"/>
      <c r="AJ349" s="46"/>
      <c r="AK349" s="6"/>
      <c r="AL349" s="6"/>
      <c r="AM349" s="6"/>
      <c r="AN349" s="6"/>
      <c r="AO349" s="6"/>
      <c r="AP349" s="6"/>
      <c r="AQ349" s="6"/>
      <c r="AR349" s="6"/>
      <c r="AS349" s="50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</row>
    <row r="350" spans="1:253" s="7" customFormat="1" x14ac:dyDescent="0.2">
      <c r="A350" s="15"/>
      <c r="B350" s="108"/>
      <c r="C350" s="10"/>
      <c r="D350" s="20"/>
      <c r="E350"/>
      <c r="F350"/>
      <c r="G350" s="20"/>
      <c r="H350"/>
      <c r="I350" s="19"/>
      <c r="J350"/>
      <c r="K350" s="20"/>
      <c r="L350"/>
      <c r="M350"/>
      <c r="N350"/>
      <c r="O350" s="20"/>
      <c r="P350"/>
      <c r="Q350"/>
      <c r="R350"/>
      <c r="S350" s="20"/>
      <c r="T350"/>
      <c r="U350"/>
      <c r="V350"/>
      <c r="W350"/>
      <c r="X350"/>
      <c r="Y350"/>
      <c r="Z350"/>
      <c r="AA350"/>
      <c r="AB350"/>
      <c r="AC350"/>
      <c r="AD350"/>
      <c r="AE350" s="6"/>
      <c r="AF350" s="6"/>
      <c r="AG350" s="6"/>
      <c r="AH350" s="6"/>
      <c r="AI350" s="6"/>
      <c r="AJ350" s="46"/>
      <c r="AK350" s="6"/>
      <c r="AL350" s="6"/>
      <c r="AM350" s="6"/>
      <c r="AN350" s="6"/>
      <c r="AO350" s="6"/>
      <c r="AP350" s="6"/>
      <c r="AQ350" s="6"/>
      <c r="AR350" s="6"/>
      <c r="AS350" s="50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</row>
    <row r="351" spans="1:253" s="7" customFormat="1" x14ac:dyDescent="0.2">
      <c r="A351" s="15"/>
      <c r="B351" s="108"/>
      <c r="C351" s="10"/>
      <c r="D351" s="20"/>
      <c r="E351"/>
      <c r="F351"/>
      <c r="G351" s="20"/>
      <c r="H351"/>
      <c r="I351" s="19"/>
      <c r="J351"/>
      <c r="K351" s="20"/>
      <c r="L351"/>
      <c r="M351"/>
      <c r="N351"/>
      <c r="O351" s="20"/>
      <c r="P351"/>
      <c r="Q351"/>
      <c r="R351"/>
      <c r="S351" s="20"/>
      <c r="T351"/>
      <c r="U351"/>
      <c r="V351"/>
      <c r="W351"/>
      <c r="X351"/>
      <c r="Y351"/>
      <c r="Z351"/>
      <c r="AA351"/>
      <c r="AB351"/>
      <c r="AC351"/>
      <c r="AD351"/>
      <c r="AE351" s="6"/>
      <c r="AF351" s="6"/>
      <c r="AG351" s="6"/>
      <c r="AH351" s="6"/>
      <c r="AI351" s="6"/>
      <c r="AJ351" s="46"/>
      <c r="AK351" s="6"/>
      <c r="AL351" s="6"/>
      <c r="AM351" s="6"/>
      <c r="AN351" s="6"/>
      <c r="AO351" s="6"/>
      <c r="AP351" s="6"/>
      <c r="AQ351" s="6"/>
      <c r="AR351" s="6"/>
      <c r="AS351" s="50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</row>
    <row r="352" spans="1:253" s="7" customFormat="1" x14ac:dyDescent="0.2">
      <c r="A352" s="13"/>
      <c r="B352" s="8"/>
      <c r="C352" s="14"/>
      <c r="D352" s="20"/>
      <c r="E352"/>
      <c r="F352"/>
      <c r="G352" s="20"/>
      <c r="H352"/>
      <c r="I352" s="19"/>
      <c r="J352"/>
      <c r="K352" s="20"/>
      <c r="L352"/>
      <c r="M352"/>
      <c r="N352"/>
      <c r="O352" s="20"/>
      <c r="P352"/>
      <c r="Q352"/>
      <c r="R352"/>
      <c r="S352" s="20"/>
      <c r="T352"/>
      <c r="U352"/>
      <c r="V352"/>
      <c r="W352"/>
      <c r="X352"/>
      <c r="Y352"/>
      <c r="Z352"/>
      <c r="AA352"/>
      <c r="AB352"/>
      <c r="AC352"/>
      <c r="AD352"/>
      <c r="AE352" s="6"/>
      <c r="AF352" s="6"/>
      <c r="AG352" s="6"/>
      <c r="AH352" s="6"/>
      <c r="AI352" s="6"/>
      <c r="AJ352" s="46"/>
      <c r="AK352" s="6"/>
      <c r="AL352" s="6"/>
      <c r="AM352" s="6"/>
      <c r="AN352" s="6"/>
      <c r="AO352" s="6"/>
      <c r="AP352" s="6"/>
      <c r="AQ352" s="6"/>
      <c r="AR352" s="6"/>
      <c r="AS352" s="50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</row>
    <row r="353" spans="1:253" s="7" customFormat="1" x14ac:dyDescent="0.2">
      <c r="A353" s="11"/>
      <c r="B353" s="109"/>
      <c r="C353" s="12"/>
      <c r="D353" s="20"/>
      <c r="E353"/>
      <c r="F353"/>
      <c r="G353" s="20"/>
      <c r="H353"/>
      <c r="I353" s="19"/>
      <c r="J353"/>
      <c r="K353" s="20"/>
      <c r="L353"/>
      <c r="M353"/>
      <c r="N353"/>
      <c r="O353" s="20"/>
      <c r="P353"/>
      <c r="Q353"/>
      <c r="R353"/>
      <c r="S353" s="20"/>
      <c r="T353"/>
      <c r="U353"/>
      <c r="V353"/>
      <c r="W353"/>
      <c r="X353"/>
      <c r="Y353"/>
      <c r="Z353"/>
      <c r="AA353"/>
      <c r="AB353"/>
      <c r="AC353"/>
      <c r="AD353"/>
      <c r="AE353" s="6"/>
      <c r="AF353" s="6"/>
      <c r="AG353" s="6"/>
      <c r="AH353" s="6"/>
      <c r="AI353" s="6"/>
      <c r="AJ353" s="46"/>
      <c r="AK353" s="6"/>
      <c r="AL353" s="6"/>
      <c r="AM353" s="6"/>
      <c r="AN353" s="6"/>
      <c r="AO353" s="6"/>
      <c r="AP353" s="6"/>
      <c r="AQ353" s="6"/>
      <c r="AR353" s="6"/>
      <c r="AS353" s="50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</row>
    <row r="354" spans="1:253" s="7" customFormat="1" x14ac:dyDescent="0.2">
      <c r="A354" s="15"/>
      <c r="B354" s="108"/>
      <c r="C354" s="10"/>
      <c r="D354" s="20"/>
      <c r="E354"/>
      <c r="F354"/>
      <c r="G354" s="20"/>
      <c r="H354"/>
      <c r="I354" s="19"/>
      <c r="J354"/>
      <c r="K354" s="20"/>
      <c r="L354"/>
      <c r="M354"/>
      <c r="N354"/>
      <c r="O354" s="20"/>
      <c r="P354"/>
      <c r="Q354"/>
      <c r="R354"/>
      <c r="S354" s="20"/>
      <c r="T354"/>
      <c r="U354"/>
      <c r="V354"/>
      <c r="W354"/>
      <c r="X354"/>
      <c r="Y354"/>
      <c r="Z354"/>
      <c r="AA354"/>
      <c r="AB354"/>
      <c r="AC354"/>
      <c r="AD354"/>
      <c r="AE354" s="6"/>
      <c r="AF354" s="6"/>
      <c r="AG354" s="6"/>
      <c r="AH354" s="6"/>
      <c r="AI354" s="6"/>
      <c r="AJ354" s="46"/>
      <c r="AK354" s="6"/>
      <c r="AL354" s="6"/>
      <c r="AM354" s="6"/>
      <c r="AN354" s="6"/>
      <c r="AO354" s="6"/>
      <c r="AP354" s="6"/>
      <c r="AQ354" s="6"/>
      <c r="AR354" s="6"/>
      <c r="AS354" s="50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</row>
    <row r="355" spans="1:253" s="7" customFormat="1" x14ac:dyDescent="0.2">
      <c r="A355" s="15"/>
      <c r="B355" s="108"/>
      <c r="C355" s="10"/>
      <c r="D355" s="20"/>
      <c r="E355"/>
      <c r="F355"/>
      <c r="G355" s="20"/>
      <c r="H355"/>
      <c r="I355" s="19"/>
      <c r="J355"/>
      <c r="K355" s="20"/>
      <c r="L355"/>
      <c r="M355"/>
      <c r="N355"/>
      <c r="O355" s="20"/>
      <c r="P355"/>
      <c r="Q355"/>
      <c r="R355"/>
      <c r="S355" s="20"/>
      <c r="T355"/>
      <c r="U355"/>
      <c r="V355"/>
      <c r="W355"/>
      <c r="X355"/>
      <c r="Y355"/>
      <c r="Z355"/>
      <c r="AA355"/>
      <c r="AB355"/>
      <c r="AC355"/>
      <c r="AD355"/>
      <c r="AE355" s="6"/>
      <c r="AF355" s="6"/>
      <c r="AG355" s="6"/>
      <c r="AH355" s="6"/>
      <c r="AI355" s="6"/>
      <c r="AJ355" s="46"/>
      <c r="AK355" s="6"/>
      <c r="AL355" s="6"/>
      <c r="AM355" s="6"/>
      <c r="AN355" s="6"/>
      <c r="AO355" s="6"/>
      <c r="AP355" s="6"/>
      <c r="AQ355" s="6"/>
      <c r="AR355" s="6"/>
      <c r="AS355" s="50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</row>
    <row r="356" spans="1:253" s="7" customFormat="1" x14ac:dyDescent="0.2">
      <c r="A356" s="15"/>
      <c r="B356" s="108"/>
      <c r="C356" s="10"/>
      <c r="D356" s="20"/>
      <c r="E356"/>
      <c r="F356"/>
      <c r="G356" s="20"/>
      <c r="H356"/>
      <c r="I356" s="19"/>
      <c r="J356"/>
      <c r="K356" s="20"/>
      <c r="L356"/>
      <c r="M356"/>
      <c r="N356"/>
      <c r="O356" s="20"/>
      <c r="P356"/>
      <c r="Q356"/>
      <c r="R356"/>
      <c r="S356" s="20"/>
      <c r="T356"/>
      <c r="U356"/>
      <c r="V356"/>
      <c r="W356"/>
      <c r="X356"/>
      <c r="Y356"/>
      <c r="Z356"/>
      <c r="AA356"/>
      <c r="AB356"/>
      <c r="AC356"/>
      <c r="AD356"/>
      <c r="AE356" s="6"/>
      <c r="AF356" s="6"/>
      <c r="AG356" s="6"/>
      <c r="AH356" s="6"/>
      <c r="AI356" s="6"/>
      <c r="AJ356" s="46"/>
      <c r="AK356" s="6"/>
      <c r="AL356" s="6"/>
      <c r="AM356" s="6"/>
      <c r="AN356" s="6"/>
      <c r="AO356" s="6"/>
      <c r="AP356" s="6"/>
      <c r="AQ356" s="6"/>
      <c r="AR356" s="6"/>
      <c r="AS356" s="50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</row>
    <row r="357" spans="1:253" s="7" customFormat="1" x14ac:dyDescent="0.2">
      <c r="A357" s="15"/>
      <c r="B357" s="108"/>
      <c r="C357" s="10"/>
      <c r="D357" s="20"/>
      <c r="E357"/>
      <c r="F357"/>
      <c r="G357" s="20"/>
      <c r="H357"/>
      <c r="I357" s="19"/>
      <c r="J357"/>
      <c r="K357" s="20"/>
      <c r="L357"/>
      <c r="M357"/>
      <c r="N357"/>
      <c r="O357" s="20"/>
      <c r="P357"/>
      <c r="Q357"/>
      <c r="R357"/>
      <c r="S357" s="20"/>
      <c r="T357"/>
      <c r="U357"/>
      <c r="V357"/>
      <c r="W357"/>
      <c r="X357"/>
      <c r="Y357"/>
      <c r="Z357"/>
      <c r="AA357"/>
      <c r="AB357"/>
      <c r="AC357"/>
      <c r="AD357"/>
      <c r="AE357" s="6"/>
      <c r="AF357" s="6"/>
      <c r="AG357" s="6"/>
      <c r="AH357" s="6"/>
      <c r="AI357" s="6"/>
      <c r="AJ357" s="46"/>
      <c r="AK357" s="6"/>
      <c r="AL357" s="6"/>
      <c r="AM357" s="6"/>
      <c r="AN357" s="6"/>
      <c r="AO357" s="6"/>
      <c r="AP357" s="6"/>
      <c r="AQ357" s="6"/>
      <c r="AR357" s="6"/>
      <c r="AS357" s="50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</row>
    <row r="358" spans="1:253" s="7" customFormat="1" x14ac:dyDescent="0.2">
      <c r="A358" s="15"/>
      <c r="B358" s="108"/>
      <c r="C358" s="10"/>
      <c r="D358" s="20"/>
      <c r="E358"/>
      <c r="F358"/>
      <c r="G358" s="20"/>
      <c r="H358"/>
      <c r="I358" s="19"/>
      <c r="J358"/>
      <c r="K358" s="20"/>
      <c r="L358"/>
      <c r="M358"/>
      <c r="N358"/>
      <c r="O358" s="20"/>
      <c r="P358"/>
      <c r="Q358"/>
      <c r="R358"/>
      <c r="S358" s="20"/>
      <c r="T358"/>
      <c r="U358"/>
      <c r="V358"/>
      <c r="W358"/>
      <c r="X358"/>
      <c r="Y358"/>
      <c r="Z358"/>
      <c r="AA358"/>
      <c r="AB358"/>
      <c r="AC358"/>
      <c r="AD358"/>
      <c r="AE358" s="6"/>
      <c r="AF358" s="6"/>
      <c r="AG358" s="6"/>
      <c r="AH358" s="6"/>
      <c r="AI358" s="6"/>
      <c r="AJ358" s="46"/>
      <c r="AK358" s="6"/>
      <c r="AL358" s="6"/>
      <c r="AM358" s="6"/>
      <c r="AN358" s="6"/>
      <c r="AO358" s="6"/>
      <c r="AP358" s="6"/>
      <c r="AQ358" s="6"/>
      <c r="AR358" s="6"/>
      <c r="AS358" s="50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</row>
    <row r="359" spans="1:253" s="7" customFormat="1" x14ac:dyDescent="0.2">
      <c r="A359" s="13"/>
      <c r="B359" s="8"/>
      <c r="C359" s="14"/>
      <c r="D359" s="20"/>
      <c r="E359"/>
      <c r="F359"/>
      <c r="G359" s="20"/>
      <c r="H359"/>
      <c r="I359" s="19"/>
      <c r="J359"/>
      <c r="K359" s="20"/>
      <c r="L359"/>
      <c r="M359"/>
      <c r="N359"/>
      <c r="O359" s="20"/>
      <c r="P359"/>
      <c r="Q359"/>
      <c r="R359"/>
      <c r="S359" s="20"/>
      <c r="T359"/>
      <c r="U359"/>
      <c r="V359"/>
      <c r="W359"/>
      <c r="X359"/>
      <c r="Y359"/>
      <c r="Z359"/>
      <c r="AA359"/>
      <c r="AB359"/>
      <c r="AC359"/>
      <c r="AD359"/>
      <c r="AE359" s="6"/>
      <c r="AF359" s="6"/>
      <c r="AG359" s="6"/>
      <c r="AH359" s="6"/>
      <c r="AI359" s="6"/>
      <c r="AJ359" s="46"/>
      <c r="AK359" s="6"/>
      <c r="AL359" s="6"/>
      <c r="AM359" s="6"/>
      <c r="AN359" s="6"/>
      <c r="AO359" s="6"/>
      <c r="AP359" s="6"/>
      <c r="AQ359" s="6"/>
      <c r="AR359" s="6"/>
      <c r="AS359" s="50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</row>
    <row r="360" spans="1:253" s="7" customFormat="1" x14ac:dyDescent="0.2">
      <c r="A360" s="11"/>
      <c r="B360" s="109"/>
      <c r="C360" s="16"/>
      <c r="D360" s="20"/>
      <c r="E360"/>
      <c r="F360"/>
      <c r="G360" s="20"/>
      <c r="H360"/>
      <c r="I360" s="19"/>
      <c r="J360"/>
      <c r="K360" s="20"/>
      <c r="L360"/>
      <c r="M360"/>
      <c r="N360"/>
      <c r="O360" s="20"/>
      <c r="P360"/>
      <c r="Q360"/>
      <c r="R360"/>
      <c r="S360" s="20"/>
      <c r="T360"/>
      <c r="U360"/>
      <c r="V360"/>
      <c r="W360"/>
      <c r="X360"/>
      <c r="Y360"/>
      <c r="Z360"/>
      <c r="AA360"/>
      <c r="AB360"/>
      <c r="AC360"/>
      <c r="AD360"/>
      <c r="AE360" s="6"/>
      <c r="AF360" s="6"/>
      <c r="AG360" s="6"/>
      <c r="AH360" s="6"/>
      <c r="AI360" s="6"/>
      <c r="AJ360" s="46"/>
      <c r="AK360" s="6"/>
      <c r="AL360" s="6"/>
      <c r="AM360" s="6"/>
      <c r="AN360" s="6"/>
      <c r="AO360" s="6"/>
      <c r="AP360" s="6"/>
      <c r="AQ360" s="6"/>
      <c r="AR360" s="6"/>
      <c r="AS360" s="50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</row>
    <row r="361" spans="1:253" s="7" customFormat="1" x14ac:dyDescent="0.2">
      <c r="A361" s="15"/>
      <c r="B361" s="108"/>
      <c r="C361" s="10"/>
      <c r="D361" s="20"/>
      <c r="E361"/>
      <c r="F361"/>
      <c r="G361" s="20"/>
      <c r="H361"/>
      <c r="I361" s="19"/>
      <c r="J361"/>
      <c r="K361" s="20"/>
      <c r="L361"/>
      <c r="M361"/>
      <c r="N361"/>
      <c r="O361" s="20"/>
      <c r="P361"/>
      <c r="Q361"/>
      <c r="R361"/>
      <c r="S361" s="20"/>
      <c r="T361"/>
      <c r="U361"/>
      <c r="V361"/>
      <c r="W361"/>
      <c r="X361"/>
      <c r="Y361"/>
      <c r="Z361"/>
      <c r="AA361"/>
      <c r="AB361"/>
      <c r="AC361"/>
      <c r="AD361"/>
      <c r="AE361" s="6"/>
      <c r="AF361" s="6"/>
      <c r="AG361" s="6"/>
      <c r="AH361" s="6"/>
      <c r="AI361" s="6"/>
      <c r="AJ361" s="46"/>
      <c r="AK361" s="6"/>
      <c r="AL361" s="6"/>
      <c r="AM361" s="6"/>
      <c r="AN361" s="6"/>
      <c r="AO361" s="6"/>
      <c r="AP361" s="6"/>
      <c r="AQ361" s="6"/>
      <c r="AR361" s="6"/>
      <c r="AS361" s="50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</row>
    <row r="362" spans="1:253" s="7" customFormat="1" x14ac:dyDescent="0.2">
      <c r="A362" s="15"/>
      <c r="B362" s="108"/>
      <c r="C362" s="10"/>
      <c r="D362" s="20"/>
      <c r="E362"/>
      <c r="F362"/>
      <c r="G362" s="20"/>
      <c r="H362"/>
      <c r="I362" s="19"/>
      <c r="J362"/>
      <c r="K362" s="20"/>
      <c r="L362"/>
      <c r="M362"/>
      <c r="N362"/>
      <c r="O362" s="20"/>
      <c r="P362"/>
      <c r="Q362"/>
      <c r="R362"/>
      <c r="S362" s="20"/>
      <c r="T362"/>
      <c r="U362"/>
      <c r="V362"/>
      <c r="W362"/>
      <c r="X362"/>
      <c r="Y362"/>
      <c r="Z362"/>
      <c r="AA362"/>
      <c r="AB362"/>
      <c r="AC362"/>
      <c r="AD362"/>
      <c r="AE362" s="6"/>
      <c r="AF362" s="6"/>
      <c r="AG362" s="6"/>
      <c r="AH362" s="6"/>
      <c r="AI362" s="6"/>
      <c r="AJ362" s="46"/>
      <c r="AK362" s="6"/>
      <c r="AL362" s="6"/>
      <c r="AM362" s="6"/>
      <c r="AN362" s="6"/>
      <c r="AO362" s="6"/>
      <c r="AP362" s="6"/>
      <c r="AQ362" s="6"/>
      <c r="AR362" s="6"/>
      <c r="AS362" s="50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</row>
    <row r="363" spans="1:253" s="7" customFormat="1" x14ac:dyDescent="0.2">
      <c r="A363" s="15"/>
      <c r="B363" s="108"/>
      <c r="C363" s="10"/>
      <c r="D363" s="20"/>
      <c r="E363"/>
      <c r="F363"/>
      <c r="G363" s="20"/>
      <c r="H363"/>
      <c r="I363" s="19"/>
      <c r="J363"/>
      <c r="K363" s="20"/>
      <c r="L363"/>
      <c r="M363"/>
      <c r="N363"/>
      <c r="O363" s="20"/>
      <c r="P363"/>
      <c r="Q363"/>
      <c r="R363"/>
      <c r="S363" s="20"/>
      <c r="T363"/>
      <c r="U363"/>
      <c r="V363"/>
      <c r="W363"/>
      <c r="X363"/>
      <c r="Y363"/>
      <c r="Z363"/>
      <c r="AA363"/>
      <c r="AB363"/>
      <c r="AC363"/>
      <c r="AD363"/>
      <c r="AE363" s="6"/>
      <c r="AF363" s="6"/>
      <c r="AG363" s="6"/>
      <c r="AH363" s="6"/>
      <c r="AI363" s="6"/>
      <c r="AJ363" s="46"/>
      <c r="AK363" s="6"/>
      <c r="AL363" s="6"/>
      <c r="AM363" s="6"/>
      <c r="AN363" s="6"/>
      <c r="AO363" s="6"/>
      <c r="AP363" s="6"/>
      <c r="AQ363" s="6"/>
      <c r="AR363" s="6"/>
      <c r="AS363" s="50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</row>
    <row r="364" spans="1:253" s="7" customFormat="1" x14ac:dyDescent="0.2">
      <c r="A364" s="15"/>
      <c r="B364" s="108"/>
      <c r="C364" s="10"/>
      <c r="D364" s="20"/>
      <c r="E364"/>
      <c r="F364"/>
      <c r="G364" s="20"/>
      <c r="H364"/>
      <c r="I364" s="19"/>
      <c r="J364"/>
      <c r="K364" s="20"/>
      <c r="L364"/>
      <c r="M364"/>
      <c r="N364"/>
      <c r="O364" s="20"/>
      <c r="P364"/>
      <c r="Q364"/>
      <c r="R364"/>
      <c r="S364" s="20"/>
      <c r="T364"/>
      <c r="U364"/>
      <c r="V364"/>
      <c r="W364"/>
      <c r="X364"/>
      <c r="Y364"/>
      <c r="Z364"/>
      <c r="AA364"/>
      <c r="AB364"/>
      <c r="AC364"/>
      <c r="AD364"/>
      <c r="AE364" s="6"/>
      <c r="AF364" s="6"/>
      <c r="AG364" s="6"/>
      <c r="AH364" s="6"/>
      <c r="AI364" s="6"/>
      <c r="AJ364" s="46"/>
      <c r="AK364" s="6"/>
      <c r="AL364" s="6"/>
      <c r="AM364" s="6"/>
      <c r="AN364" s="6"/>
      <c r="AO364" s="6"/>
      <c r="AP364" s="6"/>
      <c r="AQ364" s="6"/>
      <c r="AR364" s="6"/>
      <c r="AS364" s="50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</row>
    <row r="365" spans="1:253" s="7" customFormat="1" x14ac:dyDescent="0.2">
      <c r="A365" s="8"/>
      <c r="B365" s="8"/>
      <c r="C365" s="16"/>
      <c r="D365" s="20"/>
      <c r="E365"/>
      <c r="F365"/>
      <c r="G365" s="20"/>
      <c r="H365"/>
      <c r="I365" s="19"/>
      <c r="J365"/>
      <c r="K365" s="20"/>
      <c r="L365"/>
      <c r="M365"/>
      <c r="N365"/>
      <c r="O365" s="20"/>
      <c r="P365"/>
      <c r="Q365"/>
      <c r="R365"/>
      <c r="S365" s="20"/>
      <c r="T365"/>
      <c r="U365"/>
      <c r="V365"/>
      <c r="W365"/>
      <c r="X365"/>
      <c r="Y365"/>
      <c r="Z365"/>
      <c r="AA365"/>
      <c r="AB365"/>
      <c r="AC365"/>
      <c r="AD365"/>
      <c r="AE365" s="6"/>
      <c r="AF365" s="6"/>
      <c r="AG365" s="6"/>
      <c r="AH365" s="6"/>
      <c r="AI365" s="6"/>
      <c r="AJ365" s="46"/>
      <c r="AK365" s="6"/>
      <c r="AL365" s="6"/>
      <c r="AM365" s="6"/>
      <c r="AN365" s="6"/>
      <c r="AO365" s="6"/>
      <c r="AP365" s="6"/>
      <c r="AQ365" s="6"/>
      <c r="AR365" s="6"/>
      <c r="AS365" s="50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</row>
    <row r="366" spans="1:253" s="7" customFormat="1" x14ac:dyDescent="0.2">
      <c r="A366" s="8"/>
      <c r="B366" s="8"/>
      <c r="C366" s="16"/>
      <c r="D366" s="20"/>
      <c r="E366"/>
      <c r="F366"/>
      <c r="G366" s="20"/>
      <c r="H366"/>
      <c r="I366" s="19"/>
      <c r="J366"/>
      <c r="K366" s="20"/>
      <c r="L366"/>
      <c r="M366"/>
      <c r="N366"/>
      <c r="O366" s="20"/>
      <c r="P366"/>
      <c r="Q366"/>
      <c r="R366"/>
      <c r="S366" s="20"/>
      <c r="T366"/>
      <c r="U366"/>
      <c r="V366"/>
      <c r="W366"/>
      <c r="X366"/>
      <c r="Y366"/>
      <c r="Z366"/>
      <c r="AA366"/>
      <c r="AB366"/>
      <c r="AC366"/>
      <c r="AD366"/>
      <c r="AE366" s="6"/>
      <c r="AF366" s="6"/>
      <c r="AG366" s="6"/>
      <c r="AH366" s="6"/>
      <c r="AI366" s="6"/>
      <c r="AJ366" s="46"/>
      <c r="AK366" s="6"/>
      <c r="AL366" s="6"/>
      <c r="AM366" s="6"/>
      <c r="AN366" s="6"/>
      <c r="AO366" s="6"/>
      <c r="AP366" s="6"/>
      <c r="AQ366" s="6"/>
      <c r="AR366" s="6"/>
      <c r="AS366" s="50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</row>
    <row r="367" spans="1:253" s="7" customFormat="1" x14ac:dyDescent="0.2">
      <c r="A367" s="8"/>
      <c r="B367" s="8"/>
      <c r="C367" s="16"/>
      <c r="D367" s="20"/>
      <c r="E367"/>
      <c r="F367"/>
      <c r="G367" s="20"/>
      <c r="H367"/>
      <c r="I367" s="19"/>
      <c r="J367"/>
      <c r="K367" s="20"/>
      <c r="L367"/>
      <c r="M367"/>
      <c r="N367"/>
      <c r="O367" s="20"/>
      <c r="P367"/>
      <c r="Q367"/>
      <c r="R367"/>
      <c r="S367" s="20"/>
      <c r="T367"/>
      <c r="U367"/>
      <c r="V367"/>
      <c r="W367"/>
      <c r="X367"/>
      <c r="Y367"/>
      <c r="Z367"/>
      <c r="AA367"/>
      <c r="AB367"/>
      <c r="AC367"/>
      <c r="AD367"/>
      <c r="AE367" s="6"/>
      <c r="AF367" s="6"/>
      <c r="AG367" s="6"/>
      <c r="AH367" s="6"/>
      <c r="AI367" s="6"/>
      <c r="AJ367" s="46"/>
      <c r="AK367" s="6"/>
      <c r="AL367" s="6"/>
      <c r="AM367" s="6"/>
      <c r="AN367" s="6"/>
      <c r="AO367" s="6"/>
      <c r="AP367" s="6"/>
      <c r="AQ367" s="6"/>
      <c r="AR367" s="6"/>
      <c r="AS367" s="50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</row>
    <row r="368" spans="1:253" s="7" customFormat="1" x14ac:dyDescent="0.2">
      <c r="A368" s="8"/>
      <c r="B368" s="8"/>
      <c r="C368" s="16"/>
      <c r="D368" s="20"/>
      <c r="E368"/>
      <c r="F368"/>
      <c r="G368" s="20"/>
      <c r="H368"/>
      <c r="I368" s="19"/>
      <c r="J368"/>
      <c r="K368" s="20"/>
      <c r="L368"/>
      <c r="M368"/>
      <c r="N368"/>
      <c r="O368" s="20"/>
      <c r="P368"/>
      <c r="Q368"/>
      <c r="R368"/>
      <c r="S368" s="20"/>
      <c r="T368"/>
      <c r="U368"/>
      <c r="V368"/>
      <c r="W368"/>
      <c r="X368"/>
      <c r="Y368"/>
      <c r="Z368"/>
      <c r="AA368"/>
      <c r="AB368"/>
      <c r="AC368"/>
      <c r="AD368"/>
      <c r="AE368" s="6"/>
      <c r="AF368" s="6"/>
      <c r="AG368" s="6"/>
      <c r="AH368" s="6"/>
      <c r="AI368" s="6"/>
      <c r="AJ368" s="46"/>
      <c r="AK368" s="6"/>
      <c r="AL368" s="6"/>
      <c r="AM368" s="6"/>
      <c r="AN368" s="6"/>
      <c r="AO368" s="6"/>
      <c r="AP368" s="6"/>
      <c r="AQ368" s="6"/>
      <c r="AR368" s="6"/>
      <c r="AS368" s="50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</row>
    <row r="369" spans="1:253" s="7" customFormat="1" x14ac:dyDescent="0.2">
      <c r="A369" s="8"/>
      <c r="B369" s="8"/>
      <c r="C369" s="16"/>
      <c r="D369" s="20"/>
      <c r="E369"/>
      <c r="F369"/>
      <c r="G369" s="20"/>
      <c r="H369"/>
      <c r="I369" s="19"/>
      <c r="J369"/>
      <c r="K369" s="20"/>
      <c r="L369"/>
      <c r="M369"/>
      <c r="N369"/>
      <c r="O369" s="20"/>
      <c r="P369"/>
      <c r="Q369"/>
      <c r="R369"/>
      <c r="S369" s="20"/>
      <c r="T369"/>
      <c r="U369"/>
      <c r="V369"/>
      <c r="W369"/>
      <c r="X369"/>
      <c r="Y369"/>
      <c r="Z369"/>
      <c r="AA369"/>
      <c r="AB369"/>
      <c r="AC369"/>
      <c r="AD369"/>
      <c r="AE369" s="6"/>
      <c r="AF369" s="6"/>
      <c r="AG369" s="6"/>
      <c r="AH369" s="6"/>
      <c r="AI369" s="6"/>
      <c r="AJ369" s="46"/>
      <c r="AK369" s="6"/>
      <c r="AL369" s="6"/>
      <c r="AM369" s="6"/>
      <c r="AN369" s="6"/>
      <c r="AO369" s="6"/>
      <c r="AP369" s="6"/>
      <c r="AQ369" s="6"/>
      <c r="AR369" s="6"/>
      <c r="AS369" s="50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</row>
    <row r="370" spans="1:253" s="7" customFormat="1" x14ac:dyDescent="0.2">
      <c r="A370" s="8"/>
      <c r="B370" s="8"/>
      <c r="C370" s="16"/>
      <c r="D370" s="20"/>
      <c r="E370"/>
      <c r="F370"/>
      <c r="G370" s="20"/>
      <c r="H370"/>
      <c r="I370" s="19"/>
      <c r="J370"/>
      <c r="K370" s="20"/>
      <c r="L370"/>
      <c r="M370"/>
      <c r="N370"/>
      <c r="O370" s="20"/>
      <c r="P370"/>
      <c r="Q370"/>
      <c r="R370"/>
      <c r="S370" s="20"/>
      <c r="T370"/>
      <c r="U370"/>
      <c r="V370"/>
      <c r="W370"/>
      <c r="X370"/>
      <c r="Y370"/>
      <c r="Z370"/>
      <c r="AA370"/>
      <c r="AB370"/>
      <c r="AC370"/>
      <c r="AD370"/>
      <c r="AE370" s="6"/>
      <c r="AF370" s="6"/>
      <c r="AG370" s="6"/>
      <c r="AH370" s="6"/>
      <c r="AI370" s="6"/>
      <c r="AJ370" s="46"/>
      <c r="AK370" s="6"/>
      <c r="AL370" s="6"/>
      <c r="AM370" s="6"/>
      <c r="AN370" s="6"/>
      <c r="AO370" s="6"/>
      <c r="AP370" s="6"/>
      <c r="AQ370" s="6"/>
      <c r="AR370" s="6"/>
      <c r="AS370" s="50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</row>
    <row r="371" spans="1:253" s="7" customFormat="1" x14ac:dyDescent="0.2">
      <c r="A371" s="8"/>
      <c r="B371" s="8"/>
      <c r="C371" s="16"/>
      <c r="D371" s="20"/>
      <c r="E371"/>
      <c r="F371"/>
      <c r="G371" s="20"/>
      <c r="H371"/>
      <c r="I371" s="19"/>
      <c r="J371"/>
      <c r="K371" s="20"/>
      <c r="L371"/>
      <c r="M371"/>
      <c r="N371"/>
      <c r="O371" s="20"/>
      <c r="P371"/>
      <c r="Q371"/>
      <c r="R371"/>
      <c r="S371" s="20"/>
      <c r="T371"/>
      <c r="U371"/>
      <c r="V371"/>
      <c r="W371"/>
      <c r="X371"/>
      <c r="Y371"/>
      <c r="Z371"/>
      <c r="AA371"/>
      <c r="AB371"/>
      <c r="AC371"/>
      <c r="AD371"/>
      <c r="AE371" s="6"/>
      <c r="AF371" s="6"/>
      <c r="AG371" s="6"/>
      <c r="AH371" s="6"/>
      <c r="AI371" s="6"/>
      <c r="AJ371" s="46"/>
      <c r="AK371" s="6"/>
      <c r="AL371" s="6"/>
      <c r="AM371" s="6"/>
      <c r="AN371" s="6"/>
      <c r="AO371" s="6"/>
      <c r="AP371" s="6"/>
      <c r="AQ371" s="6"/>
      <c r="AR371" s="6"/>
      <c r="AS371" s="50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</row>
    <row r="372" spans="1:253" s="7" customFormat="1" x14ac:dyDescent="0.2">
      <c r="A372" s="8"/>
      <c r="B372" s="8"/>
      <c r="C372" s="16"/>
      <c r="D372" s="20"/>
      <c r="E372"/>
      <c r="F372"/>
      <c r="G372" s="20"/>
      <c r="H372"/>
      <c r="I372" s="19"/>
      <c r="J372"/>
      <c r="K372" s="20"/>
      <c r="L372"/>
      <c r="M372"/>
      <c r="N372"/>
      <c r="O372" s="20"/>
      <c r="P372"/>
      <c r="Q372"/>
      <c r="R372"/>
      <c r="S372" s="20"/>
      <c r="T372"/>
      <c r="U372"/>
      <c r="V372"/>
      <c r="W372"/>
      <c r="X372"/>
      <c r="Y372"/>
      <c r="Z372"/>
      <c r="AA372"/>
      <c r="AB372"/>
      <c r="AC372"/>
      <c r="AD372"/>
      <c r="AE372" s="6"/>
      <c r="AF372" s="6"/>
      <c r="AG372" s="6"/>
      <c r="AH372" s="6"/>
      <c r="AI372" s="6"/>
      <c r="AJ372" s="46"/>
      <c r="AK372" s="6"/>
      <c r="AL372" s="6"/>
      <c r="AM372" s="6"/>
      <c r="AN372" s="6"/>
      <c r="AO372" s="6"/>
      <c r="AP372" s="6"/>
      <c r="AQ372" s="6"/>
      <c r="AR372" s="6"/>
      <c r="AS372" s="50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</row>
    <row r="373" spans="1:253" s="7" customFormat="1" x14ac:dyDescent="0.2">
      <c r="A373" s="8"/>
      <c r="B373" s="8"/>
      <c r="C373" s="16"/>
      <c r="D373" s="20"/>
      <c r="E373"/>
      <c r="F373"/>
      <c r="G373" s="20"/>
      <c r="H373"/>
      <c r="I373" s="19"/>
      <c r="J373"/>
      <c r="K373" s="20"/>
      <c r="L373"/>
      <c r="M373"/>
      <c r="N373"/>
      <c r="O373" s="20"/>
      <c r="P373"/>
      <c r="Q373"/>
      <c r="R373"/>
      <c r="S373" s="20"/>
      <c r="T373"/>
      <c r="U373"/>
      <c r="V373"/>
      <c r="W373"/>
      <c r="X373"/>
      <c r="Y373"/>
      <c r="Z373"/>
      <c r="AA373"/>
      <c r="AB373"/>
      <c r="AC373"/>
      <c r="AD373"/>
      <c r="AE373" s="6"/>
      <c r="AF373" s="6"/>
      <c r="AG373" s="6"/>
      <c r="AH373" s="6"/>
      <c r="AI373" s="6"/>
      <c r="AJ373" s="46"/>
      <c r="AK373" s="6"/>
      <c r="AL373" s="6"/>
      <c r="AM373" s="6"/>
      <c r="AN373" s="6"/>
      <c r="AO373" s="6"/>
      <c r="AP373" s="6"/>
      <c r="AQ373" s="6"/>
      <c r="AR373" s="6"/>
      <c r="AS373" s="50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</row>
    <row r="374" spans="1:253" s="7" customFormat="1" x14ac:dyDescent="0.2">
      <c r="A374" s="8"/>
      <c r="B374" s="8"/>
      <c r="C374" s="16"/>
      <c r="D374" s="20"/>
      <c r="E374"/>
      <c r="F374"/>
      <c r="G374" s="20"/>
      <c r="H374"/>
      <c r="I374" s="19"/>
      <c r="J374"/>
      <c r="K374" s="20"/>
      <c r="L374"/>
      <c r="M374"/>
      <c r="N374"/>
      <c r="O374" s="20"/>
      <c r="P374"/>
      <c r="Q374"/>
      <c r="R374"/>
      <c r="S374" s="20"/>
      <c r="T374"/>
      <c r="U374"/>
      <c r="V374"/>
      <c r="W374"/>
      <c r="X374"/>
      <c r="Y374"/>
      <c r="Z374"/>
      <c r="AA374"/>
      <c r="AB374"/>
      <c r="AC374"/>
      <c r="AD374"/>
      <c r="AE374" s="6"/>
      <c r="AF374" s="6"/>
      <c r="AG374" s="6"/>
      <c r="AH374" s="6"/>
      <c r="AI374" s="6"/>
      <c r="AJ374" s="46"/>
      <c r="AK374" s="6"/>
      <c r="AL374" s="6"/>
      <c r="AM374" s="6"/>
      <c r="AN374" s="6"/>
      <c r="AO374" s="6"/>
      <c r="AP374" s="6"/>
      <c r="AQ374" s="6"/>
      <c r="AR374" s="6"/>
      <c r="AS374" s="50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</row>
    <row r="375" spans="1:253" s="7" customFormat="1" x14ac:dyDescent="0.2">
      <c r="A375" s="8"/>
      <c r="B375" s="8"/>
      <c r="C375" s="16"/>
      <c r="D375" s="20"/>
      <c r="E375"/>
      <c r="F375"/>
      <c r="G375" s="20"/>
      <c r="H375"/>
      <c r="I375" s="19"/>
      <c r="J375"/>
      <c r="K375" s="20"/>
      <c r="L375"/>
      <c r="M375"/>
      <c r="N375"/>
      <c r="O375" s="20"/>
      <c r="P375"/>
      <c r="Q375"/>
      <c r="R375"/>
      <c r="S375" s="20"/>
      <c r="T375"/>
      <c r="U375"/>
      <c r="V375"/>
      <c r="W375"/>
      <c r="X375"/>
      <c r="Y375"/>
      <c r="Z375"/>
      <c r="AA375"/>
      <c r="AB375"/>
      <c r="AC375"/>
      <c r="AD375"/>
      <c r="AE375" s="6"/>
      <c r="AF375" s="6"/>
      <c r="AG375" s="6"/>
      <c r="AH375" s="6"/>
      <c r="AI375" s="6"/>
      <c r="AJ375" s="46"/>
      <c r="AK375" s="6"/>
      <c r="AL375" s="6"/>
      <c r="AM375" s="6"/>
      <c r="AN375" s="6"/>
      <c r="AO375" s="6"/>
      <c r="AP375" s="6"/>
      <c r="AQ375" s="6"/>
      <c r="AR375" s="6"/>
      <c r="AS375" s="50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</row>
    <row r="376" spans="1:253" s="7" customFormat="1" x14ac:dyDescent="0.2">
      <c r="A376" s="8"/>
      <c r="B376" s="8"/>
      <c r="C376" s="16"/>
      <c r="D376" s="16"/>
      <c r="E376"/>
      <c r="F376"/>
      <c r="G376" s="20"/>
      <c r="H376"/>
      <c r="I376" s="19"/>
      <c r="J376"/>
      <c r="K376" s="20"/>
      <c r="L376"/>
      <c r="M376"/>
      <c r="N376"/>
      <c r="O376" s="20"/>
      <c r="P376"/>
      <c r="Q376"/>
      <c r="R376"/>
      <c r="S376" s="20"/>
      <c r="T376"/>
      <c r="U376"/>
      <c r="V376"/>
      <c r="W376"/>
      <c r="X376"/>
      <c r="Y376"/>
      <c r="Z376"/>
      <c r="AA376"/>
      <c r="AB376"/>
      <c r="AC376"/>
      <c r="AD376"/>
      <c r="AE376" s="6"/>
      <c r="AF376" s="6"/>
      <c r="AG376" s="6"/>
      <c r="AH376" s="6"/>
      <c r="AI376" s="6"/>
      <c r="AJ376" s="46"/>
      <c r="AK376" s="6"/>
      <c r="AL376" s="6"/>
      <c r="AM376" s="6"/>
      <c r="AN376" s="6"/>
      <c r="AO376" s="6"/>
      <c r="AP376" s="6"/>
      <c r="AQ376" s="6"/>
      <c r="AR376" s="6"/>
      <c r="AS376" s="50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</row>
    <row r="377" spans="1:253" s="7" customFormat="1" x14ac:dyDescent="0.2">
      <c r="A377" s="8"/>
      <c r="B377" s="8"/>
      <c r="C377" s="16"/>
      <c r="D377" s="16"/>
      <c r="E377"/>
      <c r="F377"/>
      <c r="G377" s="20"/>
      <c r="H377"/>
      <c r="I377" s="19"/>
      <c r="J377"/>
      <c r="K377" s="20"/>
      <c r="L377"/>
      <c r="M377"/>
      <c r="N377"/>
      <c r="O377" s="20"/>
      <c r="P377"/>
      <c r="Q377"/>
      <c r="R377"/>
      <c r="S377" s="20"/>
      <c r="T377"/>
      <c r="U377"/>
      <c r="V377"/>
      <c r="W377"/>
      <c r="X377"/>
      <c r="Y377"/>
      <c r="Z377"/>
      <c r="AA377"/>
      <c r="AB377"/>
      <c r="AC377"/>
      <c r="AD377"/>
      <c r="AE377" s="6"/>
      <c r="AF377" s="6"/>
      <c r="AG377" s="6"/>
      <c r="AH377" s="6"/>
      <c r="AI377" s="6"/>
      <c r="AJ377" s="46"/>
      <c r="AK377" s="6"/>
      <c r="AL377" s="6"/>
      <c r="AM377" s="6"/>
      <c r="AN377" s="6"/>
      <c r="AO377" s="6"/>
      <c r="AP377" s="6"/>
      <c r="AQ377" s="6"/>
      <c r="AR377" s="6"/>
      <c r="AS377" s="50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</row>
    <row r="378" spans="1:253" s="7" customFormat="1" x14ac:dyDescent="0.2">
      <c r="A378" s="8"/>
      <c r="B378" s="8"/>
      <c r="C378" s="16"/>
      <c r="D378" s="16"/>
      <c r="E378"/>
      <c r="F378"/>
      <c r="G378" s="20"/>
      <c r="H378"/>
      <c r="I378" s="19"/>
      <c r="J378"/>
      <c r="K378" s="20"/>
      <c r="L378"/>
      <c r="M378"/>
      <c r="N378"/>
      <c r="O378" s="20"/>
      <c r="P378"/>
      <c r="Q378"/>
      <c r="R378"/>
      <c r="S378" s="20"/>
      <c r="T378"/>
      <c r="U378"/>
      <c r="V378"/>
      <c r="W378"/>
      <c r="X378"/>
      <c r="Y378"/>
      <c r="Z378"/>
      <c r="AA378"/>
      <c r="AB378"/>
      <c r="AC378"/>
      <c r="AD378"/>
      <c r="AE378" s="6"/>
      <c r="AF378" s="6"/>
      <c r="AG378" s="6"/>
      <c r="AH378" s="6"/>
      <c r="AI378" s="6"/>
      <c r="AJ378" s="46"/>
      <c r="AK378" s="6"/>
      <c r="AL378" s="6"/>
      <c r="AM378" s="6"/>
      <c r="AN378" s="6"/>
      <c r="AO378" s="6"/>
      <c r="AP378" s="6"/>
      <c r="AQ378" s="6"/>
      <c r="AR378" s="6"/>
      <c r="AS378" s="50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</row>
    <row r="379" spans="1:253" s="7" customFormat="1" x14ac:dyDescent="0.2">
      <c r="A379" s="4"/>
      <c r="B379" s="4"/>
      <c r="C379" s="5"/>
      <c r="D379" s="5"/>
      <c r="E379"/>
      <c r="F379"/>
      <c r="G379" s="20"/>
      <c r="H379"/>
      <c r="I379" s="19"/>
      <c r="J379"/>
      <c r="K379" s="20"/>
      <c r="L379"/>
      <c r="M379"/>
      <c r="N379"/>
      <c r="O379" s="20"/>
      <c r="P379"/>
      <c r="Q379"/>
      <c r="R379"/>
      <c r="S379" s="20"/>
      <c r="T379"/>
      <c r="U379"/>
      <c r="V379"/>
      <c r="W379"/>
      <c r="X379"/>
      <c r="Y379"/>
      <c r="Z379"/>
      <c r="AA379"/>
      <c r="AB379"/>
      <c r="AC379"/>
      <c r="AD379"/>
      <c r="AE379" s="6"/>
      <c r="AF379" s="6"/>
      <c r="AG379" s="6"/>
      <c r="AH379" s="6"/>
      <c r="AI379" s="6"/>
      <c r="AJ379" s="46"/>
      <c r="AK379" s="6"/>
      <c r="AL379" s="6"/>
      <c r="AM379" s="6"/>
      <c r="AN379" s="6"/>
      <c r="AO379" s="6"/>
      <c r="AP379" s="6"/>
      <c r="AQ379" s="6"/>
      <c r="AR379" s="6"/>
      <c r="AS379" s="50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</row>
    <row r="380" spans="1:253" s="7" customFormat="1" x14ac:dyDescent="0.2">
      <c r="A380" s="4"/>
      <c r="B380" s="4"/>
      <c r="C380" s="5"/>
      <c r="D380" s="5"/>
      <c r="E380"/>
      <c r="F380"/>
      <c r="G380" s="20"/>
      <c r="H380"/>
      <c r="I380" s="19"/>
      <c r="J380"/>
      <c r="K380" s="20"/>
      <c r="L380"/>
      <c r="M380"/>
      <c r="N380"/>
      <c r="O380" s="20"/>
      <c r="P380"/>
      <c r="Q380"/>
      <c r="R380"/>
      <c r="S380" s="20"/>
      <c r="T380"/>
      <c r="U380"/>
      <c r="V380"/>
      <c r="W380"/>
      <c r="X380"/>
      <c r="Y380"/>
      <c r="Z380"/>
      <c r="AA380"/>
      <c r="AB380"/>
      <c r="AC380"/>
      <c r="AD380"/>
      <c r="AE380" s="6"/>
      <c r="AF380" s="6"/>
      <c r="AG380" s="6"/>
      <c r="AH380" s="6"/>
      <c r="AI380" s="6"/>
      <c r="AJ380" s="46"/>
      <c r="AK380" s="6"/>
      <c r="AL380" s="6"/>
      <c r="AM380" s="6"/>
      <c r="AN380" s="6"/>
      <c r="AO380" s="6"/>
      <c r="AP380" s="6"/>
      <c r="AQ380" s="6"/>
      <c r="AR380" s="6"/>
      <c r="AS380" s="50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</row>
  </sheetData>
  <autoFilter ref="D1:D380"/>
  <mergeCells count="6">
    <mergeCell ref="E2:K2"/>
    <mergeCell ref="M2:S2"/>
    <mergeCell ref="E3:G3"/>
    <mergeCell ref="I3:K3"/>
    <mergeCell ref="M3:O3"/>
    <mergeCell ref="Q3:S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56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90044D0-004F-4CCF-9F43-406BAD9706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Table5</vt:lpstr>
      <vt:lpstr>Data</vt:lpstr>
      <vt:lpstr>ccc</vt:lpstr>
      <vt:lpstr>datar</vt:lpstr>
      <vt:lpstr>LAlist</vt:lpstr>
      <vt:lpstr>lanames</vt:lpstr>
      <vt:lpstr>Table5!Print_Area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John Farrar</cp:lastModifiedBy>
  <cp:lastPrinted>2014-07-02T11:26:31Z</cp:lastPrinted>
  <dcterms:created xsi:type="dcterms:W3CDTF">2002-10-30T10:36:04Z</dcterms:created>
  <dcterms:modified xsi:type="dcterms:W3CDTF">2014-07-02T11:27:36Z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a0a16c62-4701-4e3b-9746-e94ec01f3c7f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